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mon64\Dados\"/>
    </mc:Choice>
  </mc:AlternateContent>
  <xr:revisionPtr revIDLastSave="0" documentId="13_ncr:1_{7084E97A-762B-4432-8713-D1F07E9C7B2D}" xr6:coauthVersionLast="47" xr6:coauthVersionMax="47" xr10:uidLastSave="{00000000-0000-0000-0000-000000000000}"/>
  <bookViews>
    <workbookView minimized="1" xWindow="3105" yWindow="6975" windowWidth="15375" windowHeight="7785" tabRatio="742" firstSheet="1" activeTab="1" xr2:uid="{7917A57D-E3FA-44D4-B044-56942469C44C}"/>
  </bookViews>
  <sheets>
    <sheet name="VALORES_NOMINAIS" sheetId="1" r:id="rId1"/>
    <sheet name="VALORES_REAIS_IGP-DI_02_2021" sheetId="2" r:id="rId2"/>
    <sheet name="icms_br_real_nominal" sheetId="5" r:id="rId3"/>
    <sheet name="regiões_nominais" sheetId="4" r:id="rId4"/>
    <sheet name="regiões_reais" sheetId="6" r:id="rId5"/>
    <sheet name="tx_crescimento_real_proprio_ano" sheetId="7" r:id="rId6"/>
    <sheet name="tx_crescimento_real_n-1_n" sheetId="8" r:id="rId7"/>
    <sheet name="partic_estados_regiões" sheetId="9" r:id="rId8"/>
    <sheet name="fpe_nominal" sheetId="11" r:id="rId9"/>
    <sheet name="fpe_real_icms_real_detalhamento" sheetId="10" r:id="rId10"/>
    <sheet name="icms_mt_nominal_relativo" sheetId="12" r:id="rId11"/>
    <sheet name="icms_mt_real_relativo" sheetId="15" r:id="rId12"/>
    <sheet name="icms_mt_setores_nominal" sheetId="13" r:id="rId13"/>
    <sheet name="icms_mt_setores_real_02_2021" sheetId="14" r:id="rId14"/>
    <sheet name="IGP-DI" sheetId="3" r:id="rId15"/>
  </sheets>
  <definedNames>
    <definedName name="_xlnm._FilterDatabase" localSheetId="5" hidden="1">tx_crescimento_real_proprio_ano!$D$59:$E$59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5" i="3" l="1"/>
  <c r="N345" i="3"/>
  <c r="O345" i="3"/>
  <c r="M346" i="3"/>
  <c r="N346" i="3"/>
  <c r="O346" i="3"/>
  <c r="M347" i="3"/>
  <c r="N347" i="3"/>
  <c r="O347" i="3"/>
  <c r="M348" i="3"/>
  <c r="N348" i="3"/>
  <c r="O348" i="3"/>
  <c r="M349" i="3"/>
  <c r="N349" i="3"/>
  <c r="O349" i="3"/>
  <c r="M350" i="3"/>
  <c r="N350" i="3"/>
  <c r="O350" i="3"/>
  <c r="M351" i="3"/>
  <c r="N351" i="3"/>
  <c r="O351" i="3"/>
  <c r="O344" i="3"/>
  <c r="N344" i="3"/>
  <c r="M344" i="3"/>
  <c r="V3" i="15"/>
  <c r="V4" i="15"/>
  <c r="V5" i="15"/>
  <c r="V6" i="15"/>
  <c r="V2" i="15"/>
  <c r="R3" i="15"/>
  <c r="R4" i="15"/>
  <c r="R5" i="15"/>
  <c r="R6" i="15"/>
  <c r="R7" i="15"/>
  <c r="R2" i="15"/>
  <c r="N3" i="15"/>
  <c r="N4" i="15"/>
  <c r="N5" i="15"/>
  <c r="N6" i="15"/>
  <c r="N2" i="15"/>
  <c r="J3" i="15"/>
  <c r="J4" i="15"/>
  <c r="J5" i="15"/>
  <c r="J6" i="15"/>
  <c r="J2" i="15"/>
  <c r="F3" i="15"/>
  <c r="F4" i="15"/>
  <c r="F5" i="15"/>
  <c r="F6" i="15"/>
  <c r="F2" i="15"/>
  <c r="B3" i="15"/>
  <c r="B4" i="15"/>
  <c r="B5" i="15"/>
  <c r="B6" i="15"/>
  <c r="B2" i="15"/>
  <c r="G3" i="14"/>
  <c r="G4" i="14"/>
  <c r="G5" i="14"/>
  <c r="G6" i="14"/>
  <c r="G7" i="14"/>
  <c r="G8" i="14"/>
  <c r="G2" i="14"/>
  <c r="F3" i="14"/>
  <c r="F4" i="14"/>
  <c r="F5" i="14"/>
  <c r="F6" i="14"/>
  <c r="F7" i="14"/>
  <c r="F8" i="14"/>
  <c r="F2" i="14"/>
  <c r="E3" i="14"/>
  <c r="E4" i="14"/>
  <c r="E5" i="14"/>
  <c r="E6" i="14"/>
  <c r="E7" i="14"/>
  <c r="E8" i="14"/>
  <c r="E2" i="14"/>
  <c r="D3" i="14"/>
  <c r="D4" i="14"/>
  <c r="D5" i="14"/>
  <c r="D6" i="14"/>
  <c r="D7" i="14"/>
  <c r="D8" i="14"/>
  <c r="D2" i="14"/>
  <c r="C3" i="14"/>
  <c r="C4" i="14"/>
  <c r="C5" i="14"/>
  <c r="C6" i="14"/>
  <c r="C7" i="14"/>
  <c r="C8" i="14"/>
  <c r="C2" i="14"/>
  <c r="B3" i="14"/>
  <c r="B4" i="14"/>
  <c r="B5" i="14"/>
  <c r="B6" i="14"/>
  <c r="B7" i="14"/>
  <c r="B8" i="14"/>
  <c r="B2" i="14"/>
  <c r="O3" i="13"/>
  <c r="L4" i="13"/>
  <c r="K5" i="13"/>
  <c r="L6" i="13"/>
  <c r="M6" i="13"/>
  <c r="O7" i="13"/>
  <c r="L8" i="13"/>
  <c r="K9" i="13"/>
  <c r="M2" i="13"/>
  <c r="L2" i="13"/>
  <c r="F9" i="13"/>
  <c r="N4" i="13" s="1"/>
  <c r="G9" i="13"/>
  <c r="O5" i="13" s="1"/>
  <c r="D9" i="13"/>
  <c r="L3" i="13" s="1"/>
  <c r="E9" i="13"/>
  <c r="M4" i="13" s="1"/>
  <c r="C9" i="13"/>
  <c r="K3" i="13" s="1"/>
  <c r="B9" i="13"/>
  <c r="J6" i="13" s="1"/>
  <c r="R7" i="12"/>
  <c r="S4" i="12" s="1"/>
  <c r="V7" i="12"/>
  <c r="W3" i="12" s="1"/>
  <c r="J7" i="12"/>
  <c r="K6" i="12" s="1"/>
  <c r="N7" i="12"/>
  <c r="O6" i="12" s="1"/>
  <c r="F7" i="12"/>
  <c r="G2" i="12" s="1"/>
  <c r="B7" i="12"/>
  <c r="C3" i="12" s="1"/>
  <c r="B2" i="10"/>
  <c r="D2" i="10" s="1"/>
  <c r="B4" i="10"/>
  <c r="D4" i="10" s="1"/>
  <c r="B5" i="10"/>
  <c r="D5" i="10" s="1"/>
  <c r="B6" i="10"/>
  <c r="D6" i="10" s="1"/>
  <c r="B8" i="10"/>
  <c r="D8" i="10" s="1"/>
  <c r="B9" i="10"/>
  <c r="D9" i="10" s="1"/>
  <c r="B10" i="10"/>
  <c r="D10" i="10" s="1"/>
  <c r="B11" i="10"/>
  <c r="D11" i="10" s="1"/>
  <c r="B12" i="10"/>
  <c r="D12" i="10" s="1"/>
  <c r="B13" i="10"/>
  <c r="D13" i="10" s="1"/>
  <c r="B14" i="10"/>
  <c r="D14" i="10" s="1"/>
  <c r="B16" i="10"/>
  <c r="D16" i="10" s="1"/>
  <c r="B17" i="10"/>
  <c r="D17" i="10" s="1"/>
  <c r="B18" i="10"/>
  <c r="D18" i="10" s="1"/>
  <c r="B19" i="10"/>
  <c r="D19" i="10" s="1"/>
  <c r="B20" i="10"/>
  <c r="D20" i="10" s="1"/>
  <c r="B21" i="10"/>
  <c r="D21" i="10" s="1"/>
  <c r="B22" i="10"/>
  <c r="D22" i="10" s="1"/>
  <c r="B23" i="10"/>
  <c r="D23" i="10" s="1"/>
  <c r="B24" i="10"/>
  <c r="D24" i="10" s="1"/>
  <c r="B26" i="10"/>
  <c r="D26" i="10" s="1"/>
  <c r="B27" i="10"/>
  <c r="D27" i="10" s="1"/>
  <c r="B28" i="10"/>
  <c r="D28" i="10" s="1"/>
  <c r="B29" i="10"/>
  <c r="D29" i="10" s="1"/>
  <c r="B31" i="10"/>
  <c r="D31" i="10" s="1"/>
  <c r="B32" i="10"/>
  <c r="D32" i="10" s="1"/>
  <c r="B33" i="10"/>
  <c r="D33" i="10" s="1"/>
  <c r="B3" i="10"/>
  <c r="D3" i="10" s="1"/>
  <c r="B30" i="11"/>
  <c r="B30" i="10" s="1"/>
  <c r="D30" i="10" s="1"/>
  <c r="B25" i="11"/>
  <c r="B25" i="10" s="1"/>
  <c r="D25" i="10" s="1"/>
  <c r="B15" i="11"/>
  <c r="B15" i="10" s="1"/>
  <c r="D15" i="10" s="1"/>
  <c r="B7" i="11"/>
  <c r="B34" i="11" s="1"/>
  <c r="B2" i="11"/>
  <c r="H58" i="6"/>
  <c r="I58" i="6" s="1"/>
  <c r="H57" i="6"/>
  <c r="C30" i="10"/>
  <c r="C25" i="10"/>
  <c r="C15" i="10"/>
  <c r="C7" i="10"/>
  <c r="C34" i="10" s="1"/>
  <c r="C2" i="10"/>
  <c r="H48" i="6"/>
  <c r="I48" i="6"/>
  <c r="J48" i="6" s="1"/>
  <c r="H49" i="6"/>
  <c r="I49" i="6" s="1"/>
  <c r="H50" i="6"/>
  <c r="I50" i="6" s="1"/>
  <c r="J50" i="6" s="1"/>
  <c r="H51" i="6"/>
  <c r="I51" i="6" s="1"/>
  <c r="H52" i="6"/>
  <c r="H47" i="6"/>
  <c r="I47" i="6" s="1"/>
  <c r="J47" i="6" s="1"/>
  <c r="C31" i="9"/>
  <c r="C32" i="9"/>
  <c r="G33" i="9"/>
  <c r="B30" i="9"/>
  <c r="C26" i="9"/>
  <c r="C27" i="9"/>
  <c r="E27" i="9"/>
  <c r="E28" i="9"/>
  <c r="G28" i="9"/>
  <c r="E29" i="9"/>
  <c r="G29" i="9"/>
  <c r="B25" i="9"/>
  <c r="C16" i="9"/>
  <c r="E16" i="9"/>
  <c r="C17" i="9"/>
  <c r="E17" i="9"/>
  <c r="G17" i="9"/>
  <c r="E18" i="9"/>
  <c r="G18" i="9"/>
  <c r="C19" i="9"/>
  <c r="G19" i="9"/>
  <c r="C20" i="9"/>
  <c r="E20" i="9"/>
  <c r="C21" i="9"/>
  <c r="E21" i="9"/>
  <c r="G21" i="9"/>
  <c r="E22" i="9"/>
  <c r="G22" i="9"/>
  <c r="C23" i="9"/>
  <c r="G23" i="9"/>
  <c r="C24" i="9"/>
  <c r="E24" i="9"/>
  <c r="B15" i="9"/>
  <c r="E8" i="9"/>
  <c r="G8" i="9"/>
  <c r="C9" i="9"/>
  <c r="G9" i="9"/>
  <c r="C10" i="9"/>
  <c r="E10" i="9"/>
  <c r="C11" i="9"/>
  <c r="E11" i="9"/>
  <c r="G11" i="9"/>
  <c r="E12" i="9"/>
  <c r="G12" i="9"/>
  <c r="C13" i="9"/>
  <c r="G13" i="9"/>
  <c r="C14" i="9"/>
  <c r="E14" i="9"/>
  <c r="F7" i="9"/>
  <c r="D7" i="9"/>
  <c r="B7" i="9"/>
  <c r="F8" i="8"/>
  <c r="B3" i="8"/>
  <c r="C3" i="8"/>
  <c r="D3" i="8"/>
  <c r="E3" i="8"/>
  <c r="F3" i="8"/>
  <c r="G3" i="8"/>
  <c r="B4" i="8"/>
  <c r="C4" i="8"/>
  <c r="D4" i="8"/>
  <c r="E4" i="8"/>
  <c r="F4" i="8"/>
  <c r="G4" i="8"/>
  <c r="B5" i="8"/>
  <c r="C5" i="8"/>
  <c r="D5" i="8"/>
  <c r="E5" i="8"/>
  <c r="F5" i="8"/>
  <c r="G5" i="8"/>
  <c r="B6" i="8"/>
  <c r="C6" i="8"/>
  <c r="D6" i="8"/>
  <c r="E6" i="8"/>
  <c r="F6" i="8"/>
  <c r="G6" i="8"/>
  <c r="B8" i="8"/>
  <c r="C8" i="8"/>
  <c r="D8" i="8"/>
  <c r="E8" i="8"/>
  <c r="G8" i="8"/>
  <c r="B9" i="8"/>
  <c r="C9" i="8"/>
  <c r="D9" i="8"/>
  <c r="E9" i="8"/>
  <c r="F9" i="8"/>
  <c r="G9" i="8"/>
  <c r="B10" i="8"/>
  <c r="C10" i="8"/>
  <c r="D10" i="8"/>
  <c r="E10" i="8"/>
  <c r="F10" i="8"/>
  <c r="G10" i="8"/>
  <c r="B11" i="8"/>
  <c r="C11" i="8"/>
  <c r="D11" i="8"/>
  <c r="E11" i="8"/>
  <c r="F11" i="8"/>
  <c r="G11" i="8"/>
  <c r="B12" i="8"/>
  <c r="C12" i="8"/>
  <c r="D12" i="8"/>
  <c r="E12" i="8"/>
  <c r="F12" i="8"/>
  <c r="G12" i="8"/>
  <c r="B13" i="8"/>
  <c r="C13" i="8"/>
  <c r="D13" i="8"/>
  <c r="E13" i="8"/>
  <c r="F13" i="8"/>
  <c r="G13" i="8"/>
  <c r="B14" i="8"/>
  <c r="C14" i="8"/>
  <c r="D14" i="8"/>
  <c r="E14" i="8"/>
  <c r="F14" i="8"/>
  <c r="G14" i="8"/>
  <c r="B16" i="8"/>
  <c r="C16" i="8"/>
  <c r="D16" i="8"/>
  <c r="E16" i="8"/>
  <c r="F16" i="8"/>
  <c r="G16" i="8"/>
  <c r="B17" i="8"/>
  <c r="C17" i="8"/>
  <c r="D17" i="8"/>
  <c r="E17" i="8"/>
  <c r="F17" i="8"/>
  <c r="G17" i="8"/>
  <c r="B18" i="8"/>
  <c r="C18" i="8"/>
  <c r="D18" i="8"/>
  <c r="E18" i="8"/>
  <c r="F18" i="8"/>
  <c r="G18" i="8"/>
  <c r="B19" i="8"/>
  <c r="C19" i="8"/>
  <c r="D19" i="8"/>
  <c r="E19" i="8"/>
  <c r="F19" i="8"/>
  <c r="G19" i="8"/>
  <c r="B20" i="8"/>
  <c r="C20" i="8"/>
  <c r="D20" i="8"/>
  <c r="E20" i="8"/>
  <c r="F20" i="8"/>
  <c r="G20" i="8"/>
  <c r="B21" i="8"/>
  <c r="C21" i="8"/>
  <c r="D21" i="8"/>
  <c r="E21" i="8"/>
  <c r="F21" i="8"/>
  <c r="G21" i="8"/>
  <c r="B22" i="8"/>
  <c r="C22" i="8"/>
  <c r="D22" i="8"/>
  <c r="E22" i="8"/>
  <c r="F22" i="8"/>
  <c r="G22" i="8"/>
  <c r="B23" i="8"/>
  <c r="C23" i="8"/>
  <c r="D23" i="8"/>
  <c r="E23" i="8"/>
  <c r="F23" i="8"/>
  <c r="G23" i="8"/>
  <c r="B24" i="8"/>
  <c r="C24" i="8"/>
  <c r="D24" i="8"/>
  <c r="E24" i="8"/>
  <c r="F24" i="8"/>
  <c r="G24" i="8"/>
  <c r="B26" i="8"/>
  <c r="C26" i="8"/>
  <c r="D26" i="8"/>
  <c r="E26" i="8"/>
  <c r="F26" i="8"/>
  <c r="G26" i="8"/>
  <c r="B27" i="8"/>
  <c r="C27" i="8"/>
  <c r="D27" i="8"/>
  <c r="E27" i="8"/>
  <c r="F27" i="8"/>
  <c r="G27" i="8"/>
  <c r="B28" i="8"/>
  <c r="C28" i="8"/>
  <c r="D28" i="8"/>
  <c r="E28" i="8"/>
  <c r="F28" i="8"/>
  <c r="G28" i="8"/>
  <c r="B29" i="8"/>
  <c r="C29" i="8"/>
  <c r="D29" i="8"/>
  <c r="E29" i="8"/>
  <c r="F29" i="8"/>
  <c r="G29" i="8"/>
  <c r="B31" i="8"/>
  <c r="C31" i="8"/>
  <c r="D31" i="8"/>
  <c r="E31" i="8"/>
  <c r="F31" i="8"/>
  <c r="G31" i="8"/>
  <c r="B32" i="8"/>
  <c r="C32" i="8"/>
  <c r="D32" i="8"/>
  <c r="E32" i="8"/>
  <c r="F32" i="8"/>
  <c r="G32" i="8"/>
  <c r="B33" i="8"/>
  <c r="C33" i="8"/>
  <c r="D33" i="8"/>
  <c r="E33" i="8"/>
  <c r="F33" i="8"/>
  <c r="G33" i="8"/>
  <c r="N30" i="6"/>
  <c r="O30" i="6"/>
  <c r="P30" i="6"/>
  <c r="Q30" i="6"/>
  <c r="R30" i="6"/>
  <c r="M30" i="6"/>
  <c r="C34" i="4"/>
  <c r="R30" i="4"/>
  <c r="Q30" i="4"/>
  <c r="P30" i="4"/>
  <c r="O30" i="4"/>
  <c r="N30" i="4"/>
  <c r="M30" i="4"/>
  <c r="B30" i="6"/>
  <c r="B32" i="9" s="1"/>
  <c r="B25" i="6"/>
  <c r="B27" i="9" s="1"/>
  <c r="B15" i="6"/>
  <c r="B16" i="9" s="1"/>
  <c r="B7" i="6"/>
  <c r="B10" i="9" s="1"/>
  <c r="B2" i="6"/>
  <c r="B5" i="9" s="1"/>
  <c r="H5" i="6"/>
  <c r="H6" i="6"/>
  <c r="H33" i="6"/>
  <c r="H32" i="6"/>
  <c r="H31" i="6"/>
  <c r="G30" i="6"/>
  <c r="G30" i="8" s="1"/>
  <c r="F30" i="6"/>
  <c r="F33" i="9" s="1"/>
  <c r="E30" i="6"/>
  <c r="E33" i="9" s="1"/>
  <c r="D30" i="6"/>
  <c r="D30" i="9" s="1"/>
  <c r="C30" i="6"/>
  <c r="H29" i="6"/>
  <c r="H28" i="6"/>
  <c r="H27" i="6"/>
  <c r="H26" i="6"/>
  <c r="G25" i="6"/>
  <c r="G25" i="8" s="1"/>
  <c r="F25" i="6"/>
  <c r="F29" i="9" s="1"/>
  <c r="E25" i="6"/>
  <c r="E25" i="9" s="1"/>
  <c r="D25" i="6"/>
  <c r="C25" i="8" s="1"/>
  <c r="C25" i="6"/>
  <c r="C28" i="9" s="1"/>
  <c r="H24" i="6"/>
  <c r="H23" i="6"/>
  <c r="H22" i="6"/>
  <c r="H21" i="6"/>
  <c r="H20" i="6"/>
  <c r="H19" i="6"/>
  <c r="H18" i="6"/>
  <c r="H17" i="6"/>
  <c r="H16" i="6"/>
  <c r="G15" i="6"/>
  <c r="G16" i="9" s="1"/>
  <c r="F15" i="6"/>
  <c r="F18" i="9" s="1"/>
  <c r="E15" i="6"/>
  <c r="E19" i="9" s="1"/>
  <c r="D15" i="6"/>
  <c r="C15" i="8" s="1"/>
  <c r="C15" i="6"/>
  <c r="C15" i="9" s="1"/>
  <c r="H14" i="6"/>
  <c r="H13" i="6"/>
  <c r="H12" i="6"/>
  <c r="H11" i="6"/>
  <c r="H10" i="6"/>
  <c r="H9" i="6"/>
  <c r="H8" i="6"/>
  <c r="G7" i="6"/>
  <c r="G10" i="9" s="1"/>
  <c r="F7" i="6"/>
  <c r="F8" i="9" s="1"/>
  <c r="E7" i="6"/>
  <c r="E7" i="9" s="1"/>
  <c r="D7" i="6"/>
  <c r="C7" i="8" s="1"/>
  <c r="C7" i="6"/>
  <c r="B7" i="8" s="1"/>
  <c r="C30" i="4"/>
  <c r="D30" i="4"/>
  <c r="D34" i="4" s="1"/>
  <c r="E30" i="4"/>
  <c r="E34" i="4" s="1"/>
  <c r="F30" i="4"/>
  <c r="F34" i="4" s="1"/>
  <c r="G30" i="4"/>
  <c r="B30" i="4"/>
  <c r="B34" i="4" s="1"/>
  <c r="C25" i="4"/>
  <c r="D25" i="4"/>
  <c r="E25" i="4"/>
  <c r="F25" i="4"/>
  <c r="G25" i="4"/>
  <c r="B25" i="4"/>
  <c r="C15" i="4"/>
  <c r="D15" i="4"/>
  <c r="E15" i="4"/>
  <c r="F15" i="4"/>
  <c r="G15" i="4"/>
  <c r="G34" i="4" s="1"/>
  <c r="B15" i="4"/>
  <c r="C7" i="4"/>
  <c r="D7" i="4"/>
  <c r="E7" i="4"/>
  <c r="F7" i="4"/>
  <c r="G7" i="4"/>
  <c r="B7" i="4"/>
  <c r="C2" i="4"/>
  <c r="D2" i="4"/>
  <c r="E2" i="4"/>
  <c r="F2" i="4"/>
  <c r="G2" i="4"/>
  <c r="B2" i="4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3" i="5"/>
  <c r="C4" i="5"/>
  <c r="I4" i="5" s="1"/>
  <c r="C5" i="5"/>
  <c r="I5" i="5" s="1"/>
  <c r="C6" i="5"/>
  <c r="I6" i="5" s="1"/>
  <c r="C7" i="5"/>
  <c r="I7" i="5" s="1"/>
  <c r="C8" i="5"/>
  <c r="I8" i="5" s="1"/>
  <c r="C9" i="5"/>
  <c r="I9" i="5" s="1"/>
  <c r="C10" i="5"/>
  <c r="I10" i="5" s="1"/>
  <c r="C11" i="5"/>
  <c r="I11" i="5" s="1"/>
  <c r="C12" i="5"/>
  <c r="I12" i="5" s="1"/>
  <c r="C13" i="5"/>
  <c r="I13" i="5" s="1"/>
  <c r="C14" i="5"/>
  <c r="I14" i="5" s="1"/>
  <c r="C15" i="5"/>
  <c r="I15" i="5" s="1"/>
  <c r="C16" i="5"/>
  <c r="I16" i="5" s="1"/>
  <c r="C17" i="5"/>
  <c r="I17" i="5" s="1"/>
  <c r="C18" i="5"/>
  <c r="I18" i="5" s="1"/>
  <c r="C19" i="5"/>
  <c r="I19" i="5" s="1"/>
  <c r="C20" i="5"/>
  <c r="I20" i="5" s="1"/>
  <c r="C21" i="5"/>
  <c r="I21" i="5" s="1"/>
  <c r="C22" i="5"/>
  <c r="I22" i="5" s="1"/>
  <c r="C23" i="5"/>
  <c r="I23" i="5" s="1"/>
  <c r="C24" i="5"/>
  <c r="I24" i="5" s="1"/>
  <c r="C25" i="5"/>
  <c r="I25" i="5" s="1"/>
  <c r="C26" i="5"/>
  <c r="I26" i="5" s="1"/>
  <c r="C27" i="5"/>
  <c r="I27" i="5" s="1"/>
  <c r="C28" i="5"/>
  <c r="I28" i="5" s="1"/>
  <c r="C29" i="5"/>
  <c r="I29" i="5" s="1"/>
  <c r="C30" i="5"/>
  <c r="I30" i="5" s="1"/>
  <c r="C31" i="5"/>
  <c r="I31" i="5" s="1"/>
  <c r="C32" i="5"/>
  <c r="I32" i="5" s="1"/>
  <c r="C33" i="5"/>
  <c r="I33" i="5" s="1"/>
  <c r="C34" i="5"/>
  <c r="I34" i="5" s="1"/>
  <c r="C35" i="5"/>
  <c r="I35" i="5" s="1"/>
  <c r="C36" i="5"/>
  <c r="I36" i="5" s="1"/>
  <c r="C37" i="5"/>
  <c r="I37" i="5" s="1"/>
  <c r="C38" i="5"/>
  <c r="I38" i="5" s="1"/>
  <c r="C39" i="5"/>
  <c r="I39" i="5" s="1"/>
  <c r="C40" i="5"/>
  <c r="I40" i="5" s="1"/>
  <c r="C41" i="5"/>
  <c r="I41" i="5" s="1"/>
  <c r="C42" i="5"/>
  <c r="I42" i="5" s="1"/>
  <c r="C43" i="5"/>
  <c r="I43" i="5" s="1"/>
  <c r="C44" i="5"/>
  <c r="I44" i="5" s="1"/>
  <c r="C45" i="5"/>
  <c r="I45" i="5" s="1"/>
  <c r="C46" i="5"/>
  <c r="I46" i="5" s="1"/>
  <c r="C47" i="5"/>
  <c r="I47" i="5" s="1"/>
  <c r="C48" i="5"/>
  <c r="I48" i="5" s="1"/>
  <c r="C49" i="5"/>
  <c r="I49" i="5" s="1"/>
  <c r="C50" i="5"/>
  <c r="I50" i="5" s="1"/>
  <c r="C51" i="5"/>
  <c r="I51" i="5" s="1"/>
  <c r="C52" i="5"/>
  <c r="I52" i="5" s="1"/>
  <c r="C53" i="5"/>
  <c r="I53" i="5" s="1"/>
  <c r="C54" i="5"/>
  <c r="I54" i="5" s="1"/>
  <c r="C55" i="5"/>
  <c r="I55" i="5" s="1"/>
  <c r="C56" i="5"/>
  <c r="I56" i="5" s="1"/>
  <c r="C57" i="5"/>
  <c r="I57" i="5" s="1"/>
  <c r="C58" i="5"/>
  <c r="I58" i="5" s="1"/>
  <c r="C59" i="5"/>
  <c r="I59" i="5" s="1"/>
  <c r="C60" i="5"/>
  <c r="I60" i="5" s="1"/>
  <c r="C61" i="5"/>
  <c r="I61" i="5" s="1"/>
  <c r="C62" i="5"/>
  <c r="I62" i="5" s="1"/>
  <c r="C63" i="5"/>
  <c r="I63" i="5" s="1"/>
  <c r="C64" i="5"/>
  <c r="I64" i="5" s="1"/>
  <c r="C65" i="5"/>
  <c r="I65" i="5" s="1"/>
  <c r="C66" i="5"/>
  <c r="I66" i="5" s="1"/>
  <c r="C67" i="5"/>
  <c r="I67" i="5" s="1"/>
  <c r="C68" i="5"/>
  <c r="I68" i="5" s="1"/>
  <c r="C69" i="5"/>
  <c r="I69" i="5" s="1"/>
  <c r="C70" i="5"/>
  <c r="I70" i="5" s="1"/>
  <c r="C71" i="5"/>
  <c r="I71" i="5" s="1"/>
  <c r="C72" i="5"/>
  <c r="I72" i="5" s="1"/>
  <c r="C73" i="5"/>
  <c r="I73" i="5" s="1"/>
  <c r="C74" i="5"/>
  <c r="I74" i="5" s="1"/>
  <c r="C3" i="5"/>
  <c r="I3" i="5" s="1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C29" i="1"/>
  <c r="D29" i="1"/>
  <c r="E29" i="1"/>
  <c r="G29" i="1"/>
  <c r="F29" i="1"/>
  <c r="H26" i="4"/>
  <c r="H25" i="4" s="1"/>
  <c r="H33" i="4"/>
  <c r="H32" i="4"/>
  <c r="H31" i="4"/>
  <c r="H30" i="4" s="1"/>
  <c r="H29" i="4"/>
  <c r="H28" i="4"/>
  <c r="H27" i="4"/>
  <c r="H23" i="4"/>
  <c r="H24" i="4"/>
  <c r="H22" i="4"/>
  <c r="H21" i="4"/>
  <c r="H20" i="4"/>
  <c r="H19" i="4"/>
  <c r="H18" i="4"/>
  <c r="H17" i="4"/>
  <c r="H16" i="4"/>
  <c r="H15" i="4" s="1"/>
  <c r="H6" i="4"/>
  <c r="H5" i="4"/>
  <c r="H4" i="4"/>
  <c r="H3" i="4"/>
  <c r="H2" i="4" s="1"/>
  <c r="H9" i="4"/>
  <c r="H10" i="4"/>
  <c r="H11" i="4"/>
  <c r="H12" i="4"/>
  <c r="H13" i="4"/>
  <c r="H7" i="4" s="1"/>
  <c r="H14" i="4"/>
  <c r="H8" i="4"/>
  <c r="N352" i="3" l="1"/>
  <c r="M352" i="3"/>
  <c r="O352" i="3"/>
  <c r="I4" i="2"/>
  <c r="B7" i="15"/>
  <c r="C7" i="15" s="1"/>
  <c r="D15" i="9"/>
  <c r="B6" i="9"/>
  <c r="G7" i="9"/>
  <c r="F13" i="9"/>
  <c r="D12" i="9"/>
  <c r="B11" i="9"/>
  <c r="F9" i="9"/>
  <c r="D8" i="9"/>
  <c r="G15" i="9"/>
  <c r="F23" i="9"/>
  <c r="D22" i="9"/>
  <c r="B21" i="9"/>
  <c r="F19" i="9"/>
  <c r="D18" i="9"/>
  <c r="B17" i="9"/>
  <c r="C25" i="9"/>
  <c r="H25" i="9" s="1"/>
  <c r="D29" i="9"/>
  <c r="B28" i="9"/>
  <c r="F26" i="9"/>
  <c r="E30" i="9"/>
  <c r="B33" i="9"/>
  <c r="F31" i="9"/>
  <c r="N9" i="13"/>
  <c r="J7" i="13"/>
  <c r="N5" i="13"/>
  <c r="J3" i="13"/>
  <c r="F15" i="9"/>
  <c r="B30" i="8"/>
  <c r="G14" i="9"/>
  <c r="E13" i="9"/>
  <c r="C12" i="9"/>
  <c r="E9" i="9"/>
  <c r="C8" i="9"/>
  <c r="G24" i="9"/>
  <c r="E23" i="9"/>
  <c r="C22" i="9"/>
  <c r="G20" i="9"/>
  <c r="C18" i="9"/>
  <c r="D25" i="9"/>
  <c r="C29" i="9"/>
  <c r="G27" i="9"/>
  <c r="E26" i="9"/>
  <c r="F30" i="9"/>
  <c r="G32" i="9"/>
  <c r="E31" i="9"/>
  <c r="J2" i="13"/>
  <c r="M9" i="13"/>
  <c r="K8" i="13"/>
  <c r="O6" i="13"/>
  <c r="M5" i="13"/>
  <c r="K4" i="13"/>
  <c r="B2" i="9"/>
  <c r="B3" i="9"/>
  <c r="F14" i="9"/>
  <c r="D13" i="9"/>
  <c r="B12" i="9"/>
  <c r="F10" i="9"/>
  <c r="D9" i="9"/>
  <c r="B8" i="9"/>
  <c r="F24" i="9"/>
  <c r="D23" i="9"/>
  <c r="B22" i="9"/>
  <c r="H22" i="9" s="1"/>
  <c r="F20" i="9"/>
  <c r="D19" i="9"/>
  <c r="B18" i="9"/>
  <c r="F16" i="9"/>
  <c r="B29" i="9"/>
  <c r="F27" i="9"/>
  <c r="D26" i="9"/>
  <c r="G30" i="9"/>
  <c r="F32" i="9"/>
  <c r="D31" i="9"/>
  <c r="C6" i="12"/>
  <c r="K2" i="13"/>
  <c r="L9" i="13"/>
  <c r="J8" i="13"/>
  <c r="N6" i="13"/>
  <c r="L5" i="13"/>
  <c r="J4" i="13"/>
  <c r="H13" i="9"/>
  <c r="F25" i="9"/>
  <c r="E32" i="9"/>
  <c r="H32" i="9" s="1"/>
  <c r="D15" i="8"/>
  <c r="B4" i="9"/>
  <c r="C7" i="9"/>
  <c r="D14" i="9"/>
  <c r="B13" i="9"/>
  <c r="F11" i="9"/>
  <c r="D10" i="9"/>
  <c r="H10" i="9" s="1"/>
  <c r="B9" i="9"/>
  <c r="H9" i="9" s="1"/>
  <c r="D24" i="9"/>
  <c r="B23" i="9"/>
  <c r="F21" i="9"/>
  <c r="D20" i="9"/>
  <c r="B19" i="9"/>
  <c r="F17" i="9"/>
  <c r="D16" i="9"/>
  <c r="G25" i="9"/>
  <c r="F28" i="9"/>
  <c r="D27" i="9"/>
  <c r="B26" i="9"/>
  <c r="H26" i="9" s="1"/>
  <c r="D32" i="9"/>
  <c r="B31" i="9"/>
  <c r="H31" i="9" s="1"/>
  <c r="J9" i="13"/>
  <c r="N7" i="13"/>
  <c r="J5" i="13"/>
  <c r="N3" i="13"/>
  <c r="N2" i="13"/>
  <c r="O8" i="13"/>
  <c r="M7" i="13"/>
  <c r="K6" i="13"/>
  <c r="O4" i="13"/>
  <c r="M3" i="13"/>
  <c r="B14" i="9"/>
  <c r="H14" i="9" s="1"/>
  <c r="F12" i="9"/>
  <c r="D11" i="9"/>
  <c r="E15" i="9"/>
  <c r="B24" i="9"/>
  <c r="H24" i="9" s="1"/>
  <c r="F22" i="9"/>
  <c r="D21" i="9"/>
  <c r="B20" i="9"/>
  <c r="D17" i="9"/>
  <c r="D28" i="9"/>
  <c r="C30" i="9"/>
  <c r="D33" i="9"/>
  <c r="O2" i="13"/>
  <c r="N8" i="13"/>
  <c r="L7" i="13"/>
  <c r="V7" i="15"/>
  <c r="W7" i="15" s="1"/>
  <c r="G26" i="9"/>
  <c r="C33" i="9"/>
  <c r="G31" i="9"/>
  <c r="I52" i="6"/>
  <c r="J52" i="6" s="1"/>
  <c r="B7" i="10"/>
  <c r="D7" i="10" s="1"/>
  <c r="O9" i="13"/>
  <c r="M8" i="13"/>
  <c r="K7" i="13"/>
  <c r="B29" i="2"/>
  <c r="D29" i="2"/>
  <c r="F29" i="2"/>
  <c r="E29" i="2"/>
  <c r="C29" i="2"/>
  <c r="G29" i="2"/>
  <c r="E9" i="14"/>
  <c r="M9" i="14" s="1"/>
  <c r="N7" i="15"/>
  <c r="O3" i="15" s="1"/>
  <c r="J7" i="15"/>
  <c r="K7" i="15" s="1"/>
  <c r="F7" i="15"/>
  <c r="G7" i="15" s="1"/>
  <c r="C6" i="15"/>
  <c r="W3" i="15"/>
  <c r="W2" i="15"/>
  <c r="W6" i="15"/>
  <c r="W5" i="15"/>
  <c r="W4" i="15"/>
  <c r="G9" i="14"/>
  <c r="O7" i="14" s="1"/>
  <c r="F9" i="14"/>
  <c r="N9" i="14" s="1"/>
  <c r="D9" i="14"/>
  <c r="L4" i="14" s="1"/>
  <c r="C9" i="14"/>
  <c r="K9" i="14" s="1"/>
  <c r="B9" i="14"/>
  <c r="J8" i="14" s="1"/>
  <c r="G5" i="12"/>
  <c r="G4" i="12"/>
  <c r="O7" i="12"/>
  <c r="O3" i="12"/>
  <c r="G3" i="12"/>
  <c r="K2" i="12"/>
  <c r="C2" i="12"/>
  <c r="K5" i="12"/>
  <c r="K4" i="12"/>
  <c r="C5" i="12"/>
  <c r="K3" i="12"/>
  <c r="G6" i="12"/>
  <c r="O2" i="12"/>
  <c r="S3" i="12"/>
  <c r="S2" i="12"/>
  <c r="S7" i="12"/>
  <c r="S6" i="12"/>
  <c r="G7" i="12"/>
  <c r="S5" i="12"/>
  <c r="C7" i="12"/>
  <c r="K7" i="12"/>
  <c r="O5" i="12"/>
  <c r="O4" i="12"/>
  <c r="W2" i="12"/>
  <c r="W7" i="12"/>
  <c r="W6" i="12"/>
  <c r="W5" i="12"/>
  <c r="W4" i="12"/>
  <c r="C4" i="12"/>
  <c r="J57" i="6"/>
  <c r="J58" i="6"/>
  <c r="I57" i="6"/>
  <c r="J49" i="6"/>
  <c r="J51" i="6"/>
  <c r="H17" i="9"/>
  <c r="H29" i="9"/>
  <c r="H28" i="9"/>
  <c r="H33" i="9"/>
  <c r="H11" i="9"/>
  <c r="H12" i="9"/>
  <c r="H8" i="9"/>
  <c r="H18" i="9"/>
  <c r="H27" i="9"/>
  <c r="H23" i="9"/>
  <c r="H20" i="9"/>
  <c r="H19" i="9"/>
  <c r="H16" i="9"/>
  <c r="H30" i="9"/>
  <c r="H15" i="9"/>
  <c r="H7" i="9"/>
  <c r="D7" i="8"/>
  <c r="F7" i="8"/>
  <c r="G7" i="8"/>
  <c r="D25" i="8"/>
  <c r="E25" i="8"/>
  <c r="F25" i="8"/>
  <c r="D30" i="8"/>
  <c r="B15" i="8"/>
  <c r="C30" i="8"/>
  <c r="F30" i="8"/>
  <c r="E30" i="8"/>
  <c r="G15" i="8"/>
  <c r="B25" i="8"/>
  <c r="F15" i="8"/>
  <c r="E7" i="8"/>
  <c r="E15" i="8"/>
  <c r="B34" i="6"/>
  <c r="H30" i="6"/>
  <c r="H25" i="6"/>
  <c r="H7" i="6"/>
  <c r="H4" i="6"/>
  <c r="D2" i="6"/>
  <c r="C2" i="6"/>
  <c r="E2" i="6"/>
  <c r="F2" i="6"/>
  <c r="G2" i="6"/>
  <c r="H15" i="6"/>
  <c r="B29" i="1"/>
  <c r="H3" i="6"/>
  <c r="B34" i="10" l="1"/>
  <c r="D34" i="10" s="1"/>
  <c r="C2" i="15"/>
  <c r="C5" i="15"/>
  <c r="C4" i="15"/>
  <c r="C3" i="15"/>
  <c r="G6" i="9"/>
  <c r="G2" i="9"/>
  <c r="G5" i="9"/>
  <c r="G4" i="9"/>
  <c r="G3" i="9"/>
  <c r="F3" i="9"/>
  <c r="F6" i="9"/>
  <c r="F5" i="9"/>
  <c r="F2" i="9"/>
  <c r="F4" i="9"/>
  <c r="C2" i="9"/>
  <c r="C5" i="9"/>
  <c r="C4" i="9"/>
  <c r="H4" i="9" s="1"/>
  <c r="C6" i="9"/>
  <c r="C3" i="9"/>
  <c r="L7" i="14"/>
  <c r="K6" i="15"/>
  <c r="H21" i="9"/>
  <c r="E6" i="9"/>
  <c r="E5" i="9"/>
  <c r="E4" i="9"/>
  <c r="E3" i="9"/>
  <c r="E2" i="9"/>
  <c r="B7" i="7"/>
  <c r="B29" i="7"/>
  <c r="D6" i="9"/>
  <c r="D5" i="9"/>
  <c r="D4" i="9"/>
  <c r="D2" i="9"/>
  <c r="D3" i="9"/>
  <c r="M5" i="14"/>
  <c r="M3" i="14"/>
  <c r="L8" i="14"/>
  <c r="L9" i="14"/>
  <c r="K3" i="15"/>
  <c r="O4" i="14"/>
  <c r="L3" i="14"/>
  <c r="K5" i="15"/>
  <c r="K4" i="15"/>
  <c r="L2" i="14"/>
  <c r="M2" i="14"/>
  <c r="K2" i="15"/>
  <c r="L5" i="14"/>
  <c r="K5" i="14"/>
  <c r="K8" i="14"/>
  <c r="M4" i="14"/>
  <c r="K7" i="14"/>
  <c r="M7" i="14"/>
  <c r="K6" i="14"/>
  <c r="K2" i="14"/>
  <c r="K3" i="14"/>
  <c r="K4" i="14"/>
  <c r="M8" i="14"/>
  <c r="M6" i="14"/>
  <c r="S7" i="15"/>
  <c r="S6" i="15"/>
  <c r="S5" i="15"/>
  <c r="S4" i="15"/>
  <c r="S3" i="15"/>
  <c r="S2" i="15"/>
  <c r="O4" i="15"/>
  <c r="O6" i="15"/>
  <c r="O2" i="15"/>
  <c r="O5" i="15"/>
  <c r="O7" i="15"/>
  <c r="G2" i="15"/>
  <c r="G4" i="15"/>
  <c r="G3" i="15"/>
  <c r="G6" i="15"/>
  <c r="G5" i="15"/>
  <c r="O9" i="14"/>
  <c r="O3" i="14"/>
  <c r="O5" i="14"/>
  <c r="O8" i="14"/>
  <c r="O6" i="14"/>
  <c r="O2" i="14"/>
  <c r="N7" i="14"/>
  <c r="N3" i="14"/>
  <c r="N4" i="14"/>
  <c r="N2" i="14"/>
  <c r="N5" i="14"/>
  <c r="N8" i="14"/>
  <c r="N6" i="14"/>
  <c r="L6" i="14"/>
  <c r="J4" i="14"/>
  <c r="J6" i="14"/>
  <c r="J9" i="14"/>
  <c r="J2" i="14"/>
  <c r="J3" i="14"/>
  <c r="J5" i="14"/>
  <c r="J7" i="14"/>
  <c r="B15" i="7"/>
  <c r="F34" i="6"/>
  <c r="F2" i="7" s="1"/>
  <c r="E2" i="8"/>
  <c r="C34" i="6"/>
  <c r="C2" i="7" s="1"/>
  <c r="B2" i="8"/>
  <c r="G34" i="6"/>
  <c r="G2" i="7" s="1"/>
  <c r="G2" i="8"/>
  <c r="F2" i="8"/>
  <c r="D34" i="6"/>
  <c r="D2" i="7" s="1"/>
  <c r="C2" i="8"/>
  <c r="E34" i="6"/>
  <c r="E2" i="7" s="1"/>
  <c r="D2" i="8"/>
  <c r="B5" i="7"/>
  <c r="B9" i="7"/>
  <c r="B13" i="7"/>
  <c r="B17" i="7"/>
  <c r="B21" i="7"/>
  <c r="B25" i="7"/>
  <c r="B33" i="7"/>
  <c r="B18" i="7"/>
  <c r="B34" i="7"/>
  <c r="B10" i="7"/>
  <c r="B30" i="7"/>
  <c r="B4" i="7"/>
  <c r="B8" i="7"/>
  <c r="B12" i="7"/>
  <c r="B16" i="7"/>
  <c r="B20" i="7"/>
  <c r="B24" i="7"/>
  <c r="B28" i="7"/>
  <c r="B32" i="7"/>
  <c r="B3" i="7"/>
  <c r="B11" i="7"/>
  <c r="B6" i="7"/>
  <c r="B22" i="7"/>
  <c r="B19" i="7"/>
  <c r="B23" i="7"/>
  <c r="B27" i="7"/>
  <c r="B31" i="7"/>
  <c r="B14" i="7"/>
  <c r="B26" i="7"/>
  <c r="B2" i="7"/>
  <c r="H2" i="6"/>
  <c r="H3" i="9" l="1"/>
  <c r="H6" i="9"/>
  <c r="H5" i="9"/>
  <c r="H2" i="9"/>
  <c r="E4" i="7"/>
  <c r="E6" i="7"/>
  <c r="E10" i="7"/>
  <c r="E14" i="7"/>
  <c r="E18" i="7"/>
  <c r="E22" i="7"/>
  <c r="E26" i="7"/>
  <c r="E34" i="7"/>
  <c r="E9" i="7"/>
  <c r="E8" i="7"/>
  <c r="E20" i="7"/>
  <c r="E24" i="7"/>
  <c r="D34" i="8"/>
  <c r="E5" i="7"/>
  <c r="E13" i="7"/>
  <c r="E17" i="7"/>
  <c r="E21" i="7"/>
  <c r="E29" i="7"/>
  <c r="E33" i="7"/>
  <c r="E28" i="7"/>
  <c r="E32" i="7"/>
  <c r="E12" i="7"/>
  <c r="E16" i="7"/>
  <c r="E15" i="7"/>
  <c r="E27" i="7"/>
  <c r="E7" i="7"/>
  <c r="E3" i="7"/>
  <c r="E19" i="7"/>
  <c r="E31" i="7"/>
  <c r="E11" i="7"/>
  <c r="E23" i="7"/>
  <c r="E30" i="7"/>
  <c r="E25" i="7"/>
  <c r="D3" i="7"/>
  <c r="D27" i="7"/>
  <c r="D6" i="7"/>
  <c r="D10" i="7"/>
  <c r="D14" i="7"/>
  <c r="D18" i="7"/>
  <c r="D22" i="7"/>
  <c r="D26" i="7"/>
  <c r="D34" i="7"/>
  <c r="C34" i="8"/>
  <c r="D4" i="7"/>
  <c r="D24" i="7"/>
  <c r="D32" i="7"/>
  <c r="D5" i="7"/>
  <c r="D9" i="7"/>
  <c r="D13" i="7"/>
  <c r="D17" i="7"/>
  <c r="D21" i="7"/>
  <c r="D29" i="7"/>
  <c r="D33" i="7"/>
  <c r="D8" i="7"/>
  <c r="D16" i="7"/>
  <c r="D20" i="7"/>
  <c r="D28" i="7"/>
  <c r="D11" i="7"/>
  <c r="D23" i="7"/>
  <c r="D12" i="7"/>
  <c r="D7" i="7"/>
  <c r="D19" i="7"/>
  <c r="D31" i="7"/>
  <c r="D25" i="7"/>
  <c r="D15" i="7"/>
  <c r="D30" i="7"/>
  <c r="B34" i="8"/>
  <c r="C23" i="7"/>
  <c r="C5" i="7"/>
  <c r="C9" i="7"/>
  <c r="C13" i="7"/>
  <c r="C17" i="7"/>
  <c r="C21" i="7"/>
  <c r="C29" i="7"/>
  <c r="C33" i="7"/>
  <c r="C12" i="7"/>
  <c r="C16" i="7"/>
  <c r="C31" i="7"/>
  <c r="C4" i="7"/>
  <c r="C8" i="7"/>
  <c r="C20" i="7"/>
  <c r="C24" i="7"/>
  <c r="C28" i="7"/>
  <c r="C32" i="7"/>
  <c r="C11" i="7"/>
  <c r="C19" i="7"/>
  <c r="C3" i="7"/>
  <c r="C7" i="7"/>
  <c r="C27" i="7"/>
  <c r="C34" i="7"/>
  <c r="C14" i="7"/>
  <c r="C26" i="7"/>
  <c r="C6" i="7"/>
  <c r="C18" i="7"/>
  <c r="C30" i="7"/>
  <c r="C10" i="7"/>
  <c r="C22" i="7"/>
  <c r="C25" i="7"/>
  <c r="C15" i="7"/>
  <c r="F3" i="7"/>
  <c r="F11" i="7"/>
  <c r="F19" i="7"/>
  <c r="F23" i="7"/>
  <c r="F27" i="7"/>
  <c r="F31" i="7"/>
  <c r="F4" i="7"/>
  <c r="F8" i="7"/>
  <c r="F12" i="7"/>
  <c r="F24" i="7"/>
  <c r="F9" i="7"/>
  <c r="F13" i="7"/>
  <c r="F17" i="7"/>
  <c r="F21" i="7"/>
  <c r="F29" i="7"/>
  <c r="F20" i="7"/>
  <c r="F6" i="7"/>
  <c r="F10" i="7"/>
  <c r="F14" i="7"/>
  <c r="F18" i="7"/>
  <c r="F22" i="7"/>
  <c r="F26" i="7"/>
  <c r="F34" i="7"/>
  <c r="E34" i="8"/>
  <c r="F5" i="7"/>
  <c r="F33" i="7"/>
  <c r="F16" i="7"/>
  <c r="F28" i="7"/>
  <c r="F32" i="7"/>
  <c r="F25" i="7"/>
  <c r="F30" i="7"/>
  <c r="F7" i="7"/>
  <c r="F15" i="7"/>
  <c r="H2" i="7"/>
  <c r="G34" i="8"/>
  <c r="G9" i="7"/>
  <c r="G13" i="7"/>
  <c r="G17" i="7"/>
  <c r="G29" i="7"/>
  <c r="G3" i="7"/>
  <c r="G11" i="7"/>
  <c r="G19" i="7"/>
  <c r="G23" i="7"/>
  <c r="G27" i="7"/>
  <c r="G31" i="7"/>
  <c r="G6" i="7"/>
  <c r="G22" i="7"/>
  <c r="G26" i="7"/>
  <c r="G34" i="7"/>
  <c r="G10" i="7"/>
  <c r="G14" i="7"/>
  <c r="G18" i="7"/>
  <c r="F34" i="8"/>
  <c r="G5" i="7"/>
  <c r="G21" i="7"/>
  <c r="G33" i="7"/>
  <c r="G4" i="7"/>
  <c r="G16" i="7"/>
  <c r="G28" i="7"/>
  <c r="G8" i="7"/>
  <c r="G12" i="7"/>
  <c r="G24" i="7"/>
  <c r="G20" i="7"/>
  <c r="G32" i="7"/>
  <c r="G7" i="7"/>
  <c r="G30" i="7"/>
  <c r="G15" i="7"/>
  <c r="G25" i="7"/>
  <c r="H3" i="7" l="1"/>
  <c r="H16" i="7"/>
  <c r="H7" i="7"/>
  <c r="H8" i="7"/>
  <c r="H17" i="7"/>
  <c r="H25" i="7"/>
  <c r="H20" i="7"/>
  <c r="H9" i="7"/>
  <c r="H22" i="7"/>
  <c r="H30" i="7"/>
  <c r="H4" i="7"/>
  <c r="H13" i="7"/>
  <c r="H5" i="7"/>
  <c r="H18" i="7"/>
  <c r="H19" i="7"/>
  <c r="H31" i="7"/>
  <c r="H10" i="7"/>
  <c r="H11" i="7"/>
  <c r="H26" i="7"/>
  <c r="H32" i="7"/>
  <c r="H12" i="7"/>
  <c r="H23" i="7"/>
  <c r="H6" i="7"/>
  <c r="H15" i="7"/>
  <c r="H14" i="7"/>
  <c r="H28" i="7"/>
  <c r="H33" i="7"/>
  <c r="H34" i="7"/>
  <c r="H24" i="7"/>
  <c r="H29" i="7"/>
  <c r="H21" i="7"/>
  <c r="H27" i="7"/>
</calcChain>
</file>

<file path=xl/sharedStrings.xml><?xml version="1.0" encoding="utf-8"?>
<sst xmlns="http://schemas.openxmlformats.org/spreadsheetml/2006/main" count="958" uniqueCount="447">
  <si>
    <t>Ano/Estado</t>
  </si>
  <si>
    <t>Acre (AC)</t>
  </si>
  <si>
    <t>Alagoas (AL)</t>
  </si>
  <si>
    <t>Amapá (AP)</t>
  </si>
  <si>
    <t>Amazonas (AM)</t>
  </si>
  <si>
    <t>Bahia (BA)</t>
  </si>
  <si>
    <t>Ceará (CE)</t>
  </si>
  <si>
    <t>Distrito Federal (DF)</t>
  </si>
  <si>
    <t>Espírito Santo (ES)</t>
  </si>
  <si>
    <t>Goiás (GO)</t>
  </si>
  <si>
    <t>Maranhão (MA)</t>
  </si>
  <si>
    <t>Mato Grosso (MT)</t>
  </si>
  <si>
    <t>Mato Grosso do Sul (MS)</t>
  </si>
  <si>
    <t>Minas Gerais (MG)</t>
  </si>
  <si>
    <t>Pará (PA)</t>
  </si>
  <si>
    <t>Paraíba (PB)</t>
  </si>
  <si>
    <t>Paraná (PR)</t>
  </si>
  <si>
    <t>Pernambuco (PE)</t>
  </si>
  <si>
    <t>Piauí (PI)</t>
  </si>
  <si>
    <t>Rio de Janeiro (RJ)</t>
  </si>
  <si>
    <t>Rio Grande do Norte (RN)</t>
  </si>
  <si>
    <t>Rio Grando do Sul (RS)</t>
  </si>
  <si>
    <t>Rondônia (RO)</t>
  </si>
  <si>
    <t>Roraima (RR)</t>
  </si>
  <si>
    <t>Santa Catarina (SC)</t>
  </si>
  <si>
    <t>Sergipe (SE)</t>
  </si>
  <si>
    <t>Tocantins (TO)</t>
  </si>
  <si>
    <t>São Paulo (SP)</t>
  </si>
  <si>
    <t>TOTAL</t>
  </si>
  <si>
    <t/>
  </si>
  <si>
    <t>FGVDADOS - 3/13/2021 3:42:09 PM</t>
  </si>
  <si>
    <t>LEGENDA</t>
  </si>
  <si>
    <t>Série</t>
  </si>
  <si>
    <t>Título</t>
  </si>
  <si>
    <t>Código</t>
  </si>
  <si>
    <t>Fonte</t>
  </si>
  <si>
    <t>Unidade</t>
  </si>
  <si>
    <t>Fator de escala</t>
  </si>
  <si>
    <t>Base do No. índice</t>
  </si>
  <si>
    <t>1</t>
  </si>
  <si>
    <t xml:space="preserve">Índice Geral de Preços - IGP-DI </t>
  </si>
  <si>
    <t>161384</t>
  </si>
  <si>
    <t>IGP</t>
  </si>
  <si>
    <t>Indice</t>
  </si>
  <si>
    <t>?</t>
  </si>
  <si>
    <t>08/01/1994</t>
  </si>
  <si>
    <t>Data</t>
  </si>
  <si>
    <t>08/1994</t>
  </si>
  <si>
    <t>09/1994</t>
  </si>
  <si>
    <t>10/1994</t>
  </si>
  <si>
    <t>11/1994</t>
  </si>
  <si>
    <t>12/1994</t>
  </si>
  <si>
    <t>01/1995</t>
  </si>
  <si>
    <t>02/1995</t>
  </si>
  <si>
    <t>03/1995</t>
  </si>
  <si>
    <t>04/1995</t>
  </si>
  <si>
    <t>05/1995</t>
  </si>
  <si>
    <t>06/1995</t>
  </si>
  <si>
    <t>07/1995</t>
  </si>
  <si>
    <t>08/1995</t>
  </si>
  <si>
    <t>09/1995</t>
  </si>
  <si>
    <t>10/1995</t>
  </si>
  <si>
    <t>11/1995</t>
  </si>
  <si>
    <t>12/1995</t>
  </si>
  <si>
    <t>01/1996</t>
  </si>
  <si>
    <t>02/1996</t>
  </si>
  <si>
    <t>03/1996</t>
  </si>
  <si>
    <t>04/1996</t>
  </si>
  <si>
    <t>05/1996</t>
  </si>
  <si>
    <t>06/1996</t>
  </si>
  <si>
    <t>07/1996</t>
  </si>
  <si>
    <t>08/1996</t>
  </si>
  <si>
    <t>09/1996</t>
  </si>
  <si>
    <t>10/1996</t>
  </si>
  <si>
    <t>11/1996</t>
  </si>
  <si>
    <t>12/1996</t>
  </si>
  <si>
    <t>01/1997</t>
  </si>
  <si>
    <t>02/1997</t>
  </si>
  <si>
    <t>03/1997</t>
  </si>
  <si>
    <t>04/1997</t>
  </si>
  <si>
    <t>05/1997</t>
  </si>
  <si>
    <t>06/1997</t>
  </si>
  <si>
    <t>07/1997</t>
  </si>
  <si>
    <t>08/1997</t>
  </si>
  <si>
    <t>09/1997</t>
  </si>
  <si>
    <t>10/1997</t>
  </si>
  <si>
    <t>11/1997</t>
  </si>
  <si>
    <t>12/1997</t>
  </si>
  <si>
    <t>01/1998</t>
  </si>
  <si>
    <t>02/1998</t>
  </si>
  <si>
    <t>03/1998</t>
  </si>
  <si>
    <t>04/1998</t>
  </si>
  <si>
    <t>05/1998</t>
  </si>
  <si>
    <t>06/1998</t>
  </si>
  <si>
    <t>07/1998</t>
  </si>
  <si>
    <t>08/1998</t>
  </si>
  <si>
    <t>09/1998</t>
  </si>
  <si>
    <t>10/1998</t>
  </si>
  <si>
    <t>11/1998</t>
  </si>
  <si>
    <t>12/1998</t>
  </si>
  <si>
    <t>01/1999</t>
  </si>
  <si>
    <t>02/1999</t>
  </si>
  <si>
    <t>03/1999</t>
  </si>
  <si>
    <t>04/1999</t>
  </si>
  <si>
    <t>05/1999</t>
  </si>
  <si>
    <t>06/1999</t>
  </si>
  <si>
    <t>07/1999</t>
  </si>
  <si>
    <t>08/1999</t>
  </si>
  <si>
    <t>09/1999</t>
  </si>
  <si>
    <t>10/1999</t>
  </si>
  <si>
    <t>11/1999</t>
  </si>
  <si>
    <t>12/1999</t>
  </si>
  <si>
    <t>01/2000</t>
  </si>
  <si>
    <t>02/2000</t>
  </si>
  <si>
    <t>03/2000</t>
  </si>
  <si>
    <t>04/2000</t>
  </si>
  <si>
    <t>05/2000</t>
  </si>
  <si>
    <t>06/2000</t>
  </si>
  <si>
    <t>07/2000</t>
  </si>
  <si>
    <t>08/2000</t>
  </si>
  <si>
    <t>09/2000</t>
  </si>
  <si>
    <t>10/2000</t>
  </si>
  <si>
    <t>11/2000</t>
  </si>
  <si>
    <t>12/2000</t>
  </si>
  <si>
    <t>01/2001</t>
  </si>
  <si>
    <t>02/2001</t>
  </si>
  <si>
    <t>03/2001</t>
  </si>
  <si>
    <t>04/2001</t>
  </si>
  <si>
    <t>05/2001</t>
  </si>
  <si>
    <t>06/2001</t>
  </si>
  <si>
    <t>07/2001</t>
  </si>
  <si>
    <t>08/2001</t>
  </si>
  <si>
    <t>09/2001</t>
  </si>
  <si>
    <t>10/2001</t>
  </si>
  <si>
    <t>11/2001</t>
  </si>
  <si>
    <t>12/2001</t>
  </si>
  <si>
    <t>01/2002</t>
  </si>
  <si>
    <t>02/2002</t>
  </si>
  <si>
    <t>03/2002</t>
  </si>
  <si>
    <t>04/2002</t>
  </si>
  <si>
    <t>05/2002</t>
  </si>
  <si>
    <t>06/2002</t>
  </si>
  <si>
    <t>07/2002</t>
  </si>
  <si>
    <t>08/2002</t>
  </si>
  <si>
    <t>09/2002</t>
  </si>
  <si>
    <t>10/2002</t>
  </si>
  <si>
    <t>11/2002</t>
  </si>
  <si>
    <t>12/2002</t>
  </si>
  <si>
    <t>01/2003</t>
  </si>
  <si>
    <t>02/2003</t>
  </si>
  <si>
    <t>03/2003</t>
  </si>
  <si>
    <t>04/2003</t>
  </si>
  <si>
    <t>05/2003</t>
  </si>
  <si>
    <t>06/2003</t>
  </si>
  <si>
    <t>07/2003</t>
  </si>
  <si>
    <t>08/2003</t>
  </si>
  <si>
    <t>09/2003</t>
  </si>
  <si>
    <t>10/2003</t>
  </si>
  <si>
    <t>11/2003</t>
  </si>
  <si>
    <t>12/2003</t>
  </si>
  <si>
    <t>01/2004</t>
  </si>
  <si>
    <t>02/2004</t>
  </si>
  <si>
    <t>03/2004</t>
  </si>
  <si>
    <t>04/2004</t>
  </si>
  <si>
    <t>05/2004</t>
  </si>
  <si>
    <t>06/2004</t>
  </si>
  <si>
    <t>07/2004</t>
  </si>
  <si>
    <t>08/2004</t>
  </si>
  <si>
    <t>09/2004</t>
  </si>
  <si>
    <t>10/2004</t>
  </si>
  <si>
    <t>11/2004</t>
  </si>
  <si>
    <t>12/2004</t>
  </si>
  <si>
    <t>01/2005</t>
  </si>
  <si>
    <t>02/2005</t>
  </si>
  <si>
    <t>03/2005</t>
  </si>
  <si>
    <t>04/2005</t>
  </si>
  <si>
    <t>05/2005</t>
  </si>
  <si>
    <t>06/2005</t>
  </si>
  <si>
    <t>07/2005</t>
  </si>
  <si>
    <t>08/2005</t>
  </si>
  <si>
    <t>09/2005</t>
  </si>
  <si>
    <t>10/2005</t>
  </si>
  <si>
    <t>11/2005</t>
  </si>
  <si>
    <t>12/2005</t>
  </si>
  <si>
    <t>01/2006</t>
  </si>
  <si>
    <t>02/2006</t>
  </si>
  <si>
    <t>03/2006</t>
  </si>
  <si>
    <t>04/2006</t>
  </si>
  <si>
    <t>05/2006</t>
  </si>
  <si>
    <t>06/2006</t>
  </si>
  <si>
    <t>07/2006</t>
  </si>
  <si>
    <t>08/2006</t>
  </si>
  <si>
    <t>09/2006</t>
  </si>
  <si>
    <t>10/2006</t>
  </si>
  <si>
    <t>11/2006</t>
  </si>
  <si>
    <t>12/2006</t>
  </si>
  <si>
    <t>01/2007</t>
  </si>
  <si>
    <t>02/2007</t>
  </si>
  <si>
    <t>03/2007</t>
  </si>
  <si>
    <t>04/2007</t>
  </si>
  <si>
    <t>05/2007</t>
  </si>
  <si>
    <t>06/2007</t>
  </si>
  <si>
    <t>07/2007</t>
  </si>
  <si>
    <t>08/2007</t>
  </si>
  <si>
    <t>09/2007</t>
  </si>
  <si>
    <t>10/2007</t>
  </si>
  <si>
    <t>11/2007</t>
  </si>
  <si>
    <t>12/2007</t>
  </si>
  <si>
    <t>01/2008</t>
  </si>
  <si>
    <t>02/2008</t>
  </si>
  <si>
    <t>03/2008</t>
  </si>
  <si>
    <t>04/2008</t>
  </si>
  <si>
    <t>05/2008</t>
  </si>
  <si>
    <t>06/2008</t>
  </si>
  <si>
    <t>07/2008</t>
  </si>
  <si>
    <t>08/2008</t>
  </si>
  <si>
    <t>09/2008</t>
  </si>
  <si>
    <t>10/2008</t>
  </si>
  <si>
    <t>11/2008</t>
  </si>
  <si>
    <t>12/2008</t>
  </si>
  <si>
    <t>01/2009</t>
  </si>
  <si>
    <t>02/2009</t>
  </si>
  <si>
    <t>03/2009</t>
  </si>
  <si>
    <t>04/2009</t>
  </si>
  <si>
    <t>05/2009</t>
  </si>
  <si>
    <t>06/2009</t>
  </si>
  <si>
    <t>07/2009</t>
  </si>
  <si>
    <t>08/2009</t>
  </si>
  <si>
    <t>09/2009</t>
  </si>
  <si>
    <t>10/2009</t>
  </si>
  <si>
    <t>11/2009</t>
  </si>
  <si>
    <t>12/2009</t>
  </si>
  <si>
    <t>01/2010</t>
  </si>
  <si>
    <t>02/2010</t>
  </si>
  <si>
    <t>03/2010</t>
  </si>
  <si>
    <t>04/2010</t>
  </si>
  <si>
    <t>05/2010</t>
  </si>
  <si>
    <t>06/2010</t>
  </si>
  <si>
    <t>07/2010</t>
  </si>
  <si>
    <t>08/2010</t>
  </si>
  <si>
    <t>09/2010</t>
  </si>
  <si>
    <t>10/2010</t>
  </si>
  <si>
    <t>11/2010</t>
  </si>
  <si>
    <t>12/2010</t>
  </si>
  <si>
    <t>01/2011</t>
  </si>
  <si>
    <t>02/2011</t>
  </si>
  <si>
    <t>03/2011</t>
  </si>
  <si>
    <t>04/2011</t>
  </si>
  <si>
    <t>05/2011</t>
  </si>
  <si>
    <t>06/2011</t>
  </si>
  <si>
    <t>07/2011</t>
  </si>
  <si>
    <t>08/2011</t>
  </si>
  <si>
    <t>09/2011</t>
  </si>
  <si>
    <t>10/2011</t>
  </si>
  <si>
    <t>11/2011</t>
  </si>
  <si>
    <t>12/2011</t>
  </si>
  <si>
    <t>01/2012</t>
  </si>
  <si>
    <t>02/2012</t>
  </si>
  <si>
    <t>03/2012</t>
  </si>
  <si>
    <t>04/2012</t>
  </si>
  <si>
    <t>05/2012</t>
  </si>
  <si>
    <t>06/2012</t>
  </si>
  <si>
    <t>07/2012</t>
  </si>
  <si>
    <t>08/2012</t>
  </si>
  <si>
    <t>09/2012</t>
  </si>
  <si>
    <t>10/2012</t>
  </si>
  <si>
    <t>11/2012</t>
  </si>
  <si>
    <t>12/2012</t>
  </si>
  <si>
    <t>01/2013</t>
  </si>
  <si>
    <t>02/2013</t>
  </si>
  <si>
    <t>03/2013</t>
  </si>
  <si>
    <t>04/2013</t>
  </si>
  <si>
    <t>05/2013</t>
  </si>
  <si>
    <t>06/2013</t>
  </si>
  <si>
    <t>07/2013</t>
  </si>
  <si>
    <t>08/2013</t>
  </si>
  <si>
    <t>09/2013</t>
  </si>
  <si>
    <t>10/2013</t>
  </si>
  <si>
    <t>11/2013</t>
  </si>
  <si>
    <t>12/2013</t>
  </si>
  <si>
    <t>01/2014</t>
  </si>
  <si>
    <t>02/2014</t>
  </si>
  <si>
    <t>03/2014</t>
  </si>
  <si>
    <t>04/2014</t>
  </si>
  <si>
    <t>05/2014</t>
  </si>
  <si>
    <t>06/2014</t>
  </si>
  <si>
    <t>07/2014</t>
  </si>
  <si>
    <t>08/2014</t>
  </si>
  <si>
    <t>09/2014</t>
  </si>
  <si>
    <t>10/2014</t>
  </si>
  <si>
    <t>11/2014</t>
  </si>
  <si>
    <t>12/2014</t>
  </si>
  <si>
    <t>01/2015</t>
  </si>
  <si>
    <t>02/2015</t>
  </si>
  <si>
    <t>03/2015</t>
  </si>
  <si>
    <t>04/2015</t>
  </si>
  <si>
    <t>05/2015</t>
  </si>
  <si>
    <t>06/2015</t>
  </si>
  <si>
    <t>07/2015</t>
  </si>
  <si>
    <t>08/2015</t>
  </si>
  <si>
    <t>09/2015</t>
  </si>
  <si>
    <t>10/2015</t>
  </si>
  <si>
    <t>11/2015</t>
  </si>
  <si>
    <t>12/2015</t>
  </si>
  <si>
    <t>01/2016</t>
  </si>
  <si>
    <t>02/2016</t>
  </si>
  <si>
    <t>03/2016</t>
  </si>
  <si>
    <t>04/2016</t>
  </si>
  <si>
    <t>05/2016</t>
  </si>
  <si>
    <t>06/2016</t>
  </si>
  <si>
    <t>07/2016</t>
  </si>
  <si>
    <t>08/2016</t>
  </si>
  <si>
    <t>09/2016</t>
  </si>
  <si>
    <t>10/2016</t>
  </si>
  <si>
    <t>11/2016</t>
  </si>
  <si>
    <t>12/2016</t>
  </si>
  <si>
    <t>01/2017</t>
  </si>
  <si>
    <t>02/2017</t>
  </si>
  <si>
    <t>03/2017</t>
  </si>
  <si>
    <t>04/2017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</si>
  <si>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</si>
  <si>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</si>
  <si>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</si>
  <si>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</si>
  <si>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</si>
  <si>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</si>
  <si>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</si>
  <si>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</si>
  <si>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01/2018</t>
  </si>
  <si>
    <t>02/2018</t>
  </si>
  <si>
    <t>03/2018</t>
  </si>
  <si>
    <t>04/2018</t>
  </si>
  <si>
    <t>05/2018</t>
  </si>
  <si>
    <t>06/2018</t>
  </si>
  <si>
    <t>07/2018</t>
  </si>
  <si>
    <t>08/2018</t>
  </si>
  <si>
    <t>09/2018</t>
  </si>
  <si>
    <t>10/2018</t>
  </si>
  <si>
    <t>11/2018</t>
  </si>
  <si>
    <t>12/2018</t>
  </si>
  <si>
    <t>01/2019</t>
  </si>
  <si>
    <t>02/2019</t>
  </si>
  <si>
    <t>03/2019</t>
  </si>
  <si>
    <t>04/2019</t>
  </si>
  <si>
    <t>05/2019</t>
  </si>
  <si>
    <t>06/2019</t>
  </si>
  <si>
    <t>07/2019</t>
  </si>
  <si>
    <t>08/2019</t>
  </si>
  <si>
    <t>09/2019</t>
  </si>
  <si>
    <t>10/2019</t>
  </si>
  <si>
    <t>11/2019</t>
  </si>
  <si>
    <t>12/2019</t>
  </si>
  <si>
    <t>01/2020</t>
  </si>
  <si>
    <t>02/2020</t>
  </si>
  <si>
    <t>03/2020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</si>
  <si>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</si>
  <si>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</si>
  <si>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</si>
  <si>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</si>
  <si>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</si>
  <si>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</si>
  <si>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</si>
  <si>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</si>
  <si>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</si>
  <si>
    <t>01/2021</t>
  </si>
  <si>
    <t>02/2021</t>
  </si>
  <si>
    <t>Acumulado</t>
  </si>
  <si>
    <t>Ano</t>
  </si>
  <si>
    <t>MENSAL</t>
  </si>
  <si>
    <t>ANUAL</t>
  </si>
  <si>
    <t>ESTADOS</t>
  </si>
  <si>
    <t>Distrito Federal</t>
  </si>
  <si>
    <t>Goiás</t>
  </si>
  <si>
    <t>Mato Grosso</t>
  </si>
  <si>
    <t>Mato Grosso do Sul</t>
  </si>
  <si>
    <t>periodo</t>
  </si>
  <si>
    <t>BRASIL</t>
  </si>
  <si>
    <t>icms_nominal</t>
  </si>
  <si>
    <t>icms_real</t>
  </si>
  <si>
    <t>Região Centro-Oeste</t>
  </si>
  <si>
    <t>Região Norte</t>
  </si>
  <si>
    <t>Região Nordeste</t>
  </si>
  <si>
    <t>Região Sudeste</t>
  </si>
  <si>
    <t>Região Sul</t>
  </si>
  <si>
    <t>Total Ano</t>
  </si>
  <si>
    <t>Taxa média de crescimento</t>
  </si>
  <si>
    <t>2016-2015</t>
  </si>
  <si>
    <t>2017-2016</t>
  </si>
  <si>
    <t>2018-2017</t>
  </si>
  <si>
    <t>2019-2018</t>
  </si>
  <si>
    <t>2020-2019</t>
  </si>
  <si>
    <t>2020-2015</t>
  </si>
  <si>
    <t>Brasil</t>
  </si>
  <si>
    <t>FPE</t>
  </si>
  <si>
    <t>ICMS</t>
  </si>
  <si>
    <t>FPE/ICMS</t>
  </si>
  <si>
    <t>Acre</t>
  </si>
  <si>
    <t>Amapá</t>
  </si>
  <si>
    <t>Amazonas</t>
  </si>
  <si>
    <t>Pará</t>
  </si>
  <si>
    <t>Rondônia</t>
  </si>
  <si>
    <t>Roraima</t>
  </si>
  <si>
    <t>Tocantins</t>
  </si>
  <si>
    <t>Alagoas</t>
  </si>
  <si>
    <t>Bahia</t>
  </si>
  <si>
    <t>Ceará</t>
  </si>
  <si>
    <t>Maranhão</t>
  </si>
  <si>
    <t>Paraíba</t>
  </si>
  <si>
    <t>Pernambuco</t>
  </si>
  <si>
    <t>Piauí</t>
  </si>
  <si>
    <t>Rio Grande do Norte</t>
  </si>
  <si>
    <t xml:space="preserve">Sergipe </t>
  </si>
  <si>
    <t>Espírito Santo</t>
  </si>
  <si>
    <t>Minas Gerais</t>
  </si>
  <si>
    <t>Rio de Janeiro</t>
  </si>
  <si>
    <t>São Paulo</t>
  </si>
  <si>
    <t>Paraná</t>
  </si>
  <si>
    <t>Rio Grando do Sul</t>
  </si>
  <si>
    <t>Santa Catarina</t>
  </si>
  <si>
    <t>UF</t>
  </si>
  <si>
    <t>IPVA</t>
  </si>
  <si>
    <t>ITCD</t>
  </si>
  <si>
    <t>TAXAS</t>
  </si>
  <si>
    <t>Outros Tributos</t>
  </si>
  <si>
    <t>ICMS Terciário</t>
  </si>
  <si>
    <t>ICMS Primário</t>
  </si>
  <si>
    <t>ICMS Secundário</t>
  </si>
  <si>
    <t>Petroleo e Derivados</t>
  </si>
  <si>
    <t>Energia Elétrica</t>
  </si>
  <si>
    <t>Dívida Ativa</t>
  </si>
  <si>
    <t>Outros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</si>
  <si>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</si>
  <si>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</si>
  <si>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</si>
  <si>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</si>
  <si>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</si>
  <si>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</si>
  <si>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</si>
  <si>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</si>
  <si>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</si>
  <si>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Lo.95</t>
  </si>
  <si>
    <t>Hi.95</t>
  </si>
  <si>
    <t>Limite de confiança</t>
  </si>
  <si>
    <t>Previsto (Deflacionado IGP-DI 2000/01)</t>
  </si>
  <si>
    <t>Previsto (Corrigido IGP-DI 02/2021)</t>
  </si>
  <si>
    <t>Lo.95 (Corrigido IGP-DI 02/2021)</t>
  </si>
  <si>
    <t>Hi.95 (Corrigido IGP-DI 02/2021)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</si>
</sst>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R$&quot;\ #,##0;[Red]\-&quot;R$&quot;\ #,##0"/>
    <numFmt numFmtId="44" formatCode="_-&quot;R$&quot;\ * #,##0.00_-;\-&quot;R$&quot;\ * #,##0.00_-;_-&quot;R$&quot;\ * &quot;-&quot;??_-;_-@_-"/>
    <numFmt numFmtId="164" formatCode="&quot;R$&quot;\ #,##0"/>
    <numFmt numFmtId="165" formatCode="0.000%"/>
    <numFmt numFmtId="166" formatCode="_-&quot;R$&quot;\ * #,##0_-;\-&quot;R$&quot;\ * #,##0_-;_-&quot;R$&quot;\ * &quot;-&quot;??_-;_-@_-"/>
    <numFmt numFmtId="167" formatCode="_-[$R$-416]\ * #,##0.00_-;\-[$R$-416]\ * #,##0.00_-;_-[$R$-416]\ 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imes New Roma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.9"/>
      <color rgb="FF1A338B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left" wrapText="1"/>
    </xf>
    <xf numFmtId="44" fontId="4" fillId="0" borderId="0" xfId="1" applyFont="1" applyAlignment="1">
      <alignment horizontal="center"/>
    </xf>
    <xf numFmtId="44" fontId="5" fillId="0" borderId="0" xfId="1" applyFont="1" applyAlignment="1">
      <alignment horizontal="center" wrapText="1"/>
    </xf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Alignment="1">
      <alignment horizontal="left"/>
    </xf>
    <xf numFmtId="44" fontId="4" fillId="0" borderId="0" xfId="1" applyFont="1"/>
    <xf numFmtId="0" fontId="4" fillId="0" borderId="0" xfId="0" applyFont="1" applyAlignment="1">
      <alignment horizontal="center"/>
    </xf>
    <xf numFmtId="9" fontId="0" fillId="0" borderId="0" xfId="2" applyFont="1"/>
    <xf numFmtId="165" fontId="0" fillId="0" borderId="2" xfId="2" applyNumberFormat="1" applyFont="1" applyBorder="1" applyAlignment="1">
      <alignment horizont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4" fillId="0" borderId="0" xfId="0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17" fontId="0" fillId="0" borderId="0" xfId="0" applyNumberFormat="1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  <xf numFmtId="0" fontId="5" fillId="0" borderId="0" xfId="0" applyFont="1" applyAlignment="1">
      <alignment horizontal="left" vertical="center" wrapText="1"/>
    </xf>
    <xf numFmtId="44" fontId="3" fillId="0" borderId="0" xfId="0" applyNumberFormat="1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1" applyFont="1" applyAlignment="1">
      <alignment horizontal="center"/>
    </xf>
    <xf numFmtId="44" fontId="5" fillId="0" borderId="0" xfId="1" applyFont="1" applyFill="1" applyAlignment="1">
      <alignment horizontal="left"/>
    </xf>
    <xf numFmtId="44" fontId="5" fillId="0" borderId="0" xfId="1" applyFont="1" applyAlignment="1">
      <alignment horizontal="left"/>
    </xf>
    <xf numFmtId="10" fontId="5" fillId="0" borderId="0" xfId="2" applyNumberFormat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0" fontId="8" fillId="0" borderId="0" xfId="0" applyFont="1"/>
    <xf numFmtId="10" fontId="3" fillId="0" borderId="0" xfId="1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5" fillId="0" borderId="0" xfId="1" applyNumberFormat="1" applyFont="1" applyAlignment="1">
      <alignment horizontal="center" vertical="center" wrapText="1"/>
    </xf>
    <xf numFmtId="166" fontId="5" fillId="0" borderId="0" xfId="1" applyNumberFormat="1" applyFont="1" applyAlignment="1">
      <alignment horizontal="center" vertical="center"/>
    </xf>
    <xf numFmtId="166" fontId="5" fillId="0" borderId="0" xfId="1" applyNumberFormat="1" applyFont="1" applyFill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5" fillId="0" borderId="0" xfId="1" applyNumberFormat="1" applyFont="1" applyAlignment="1">
      <alignment horizontal="center" wrapText="1"/>
    </xf>
    <xf numFmtId="166" fontId="5" fillId="0" borderId="0" xfId="1" applyNumberFormat="1" applyFont="1" applyAlignment="1">
      <alignment horizontal="left"/>
    </xf>
    <xf numFmtId="166" fontId="5" fillId="0" borderId="0" xfId="1" applyNumberFormat="1" applyFont="1" applyFill="1" applyAlignment="1">
      <alignment horizontal="left"/>
    </xf>
    <xf numFmtId="166" fontId="5" fillId="0" borderId="0" xfId="1" applyNumberFormat="1" applyFont="1" applyAlignment="1">
      <alignment horizontal="center"/>
    </xf>
    <xf numFmtId="166" fontId="6" fillId="0" borderId="0" xfId="0" applyNumberFormat="1" applyFont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6" fontId="0" fillId="0" borderId="0" xfId="1" applyNumberFormat="1" applyFont="1" applyAlignment="1">
      <alignment horizontal="center" vertical="center"/>
    </xf>
    <xf numFmtId="6" fontId="8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10" fontId="8" fillId="0" borderId="0" xfId="2" applyNumberFormat="1" applyFont="1" applyAlignment="1">
      <alignment horizontal="center"/>
    </xf>
    <xf numFmtId="10" fontId="0" fillId="0" borderId="0" xfId="2" applyNumberFormat="1" applyFont="1"/>
    <xf numFmtId="10" fontId="1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7" fontId="0" fillId="0" borderId="2" xfId="0" applyNumberFormat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7" fillId="5" borderId="2" xfId="0" applyFont="1" applyFill="1" applyBorder="1" applyAlignment="1">
      <alignment horizontal="center" wrapText="1"/>
    </xf>
    <xf numFmtId="164" fontId="3" fillId="0" borderId="0" xfId="1" applyNumberFormat="1" applyFont="1" applyAlignment="1">
      <alignment horizontal="left"/>
    </xf>
    <xf numFmtId="44" fontId="6" fillId="0" borderId="0" xfId="1" applyFont="1"/>
    <xf numFmtId="0" fontId="6" fillId="0" borderId="0" xfId="0" applyFont="1"/>
    <xf numFmtId="164" fontId="4" fillId="0" borderId="0" xfId="0" applyNumberFormat="1" applyFont="1"/>
    <xf numFmtId="6" fontId="0" fillId="0" borderId="0" xfId="0" applyNumberFormat="1" applyFont="1" applyAlignment="1">
      <alignment horizontal="center"/>
    </xf>
    <xf numFmtId="6" fontId="8" fillId="0" borderId="0" xfId="0" applyNumberFormat="1" applyFont="1"/>
    <xf numFmtId="0" fontId="7" fillId="4" borderId="0" xfId="0" applyFont="1" applyFill="1"/>
    <xf numFmtId="44" fontId="7" fillId="4" borderId="0" xfId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0" fontId="0" fillId="4" borderId="0" xfId="0" applyFill="1"/>
    <xf numFmtId="0" fontId="0" fillId="0" borderId="6" xfId="0" applyBorder="1"/>
    <xf numFmtId="0" fontId="0" fillId="0" borderId="6" xfId="0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9" fontId="7" fillId="4" borderId="0" xfId="2" applyFont="1" applyFill="1" applyAlignment="1">
      <alignment horizontal="center" vertical="center"/>
    </xf>
    <xf numFmtId="9" fontId="7" fillId="4" borderId="0" xfId="2" applyFont="1" applyFill="1"/>
    <xf numFmtId="10" fontId="0" fillId="0" borderId="6" xfId="2" applyNumberFormat="1" applyFont="1" applyBorder="1" applyAlignment="1">
      <alignment horizontal="center" vertical="center"/>
    </xf>
    <xf numFmtId="0" fontId="8" fillId="0" borderId="6" xfId="0" applyFont="1" applyBorder="1"/>
    <xf numFmtId="44" fontId="8" fillId="0" borderId="6" xfId="1" applyFont="1" applyBorder="1" applyAlignment="1">
      <alignment horizontal="center" vertical="center"/>
    </xf>
    <xf numFmtId="10" fontId="8" fillId="0" borderId="6" xfId="2" applyNumberFormat="1" applyFont="1" applyBorder="1" applyAlignment="1">
      <alignment horizontal="center" vertical="center"/>
    </xf>
    <xf numFmtId="44" fontId="8" fillId="4" borderId="0" xfId="1" applyFont="1" applyFill="1" applyAlignment="1">
      <alignment horizontal="center" vertical="center"/>
    </xf>
    <xf numFmtId="0" fontId="8" fillId="4" borderId="0" xfId="0" applyFont="1" applyFill="1"/>
    <xf numFmtId="0" fontId="8" fillId="4" borderId="0" xfId="0" applyFont="1" applyFill="1" applyBorder="1"/>
    <xf numFmtId="44" fontId="8" fillId="4" borderId="0" xfId="1" applyFont="1" applyFill="1" applyBorder="1" applyAlignment="1">
      <alignment horizontal="center" vertical="center"/>
    </xf>
    <xf numFmtId="10" fontId="8" fillId="4" borderId="0" xfId="2" applyNumberFormat="1" applyFont="1" applyFill="1" applyBorder="1" applyAlignment="1">
      <alignment horizontal="center" vertical="center"/>
    </xf>
    <xf numFmtId="10" fontId="0" fillId="4" borderId="0" xfId="2" applyNumberFormat="1" applyFont="1" applyFill="1" applyBorder="1" applyAlignment="1">
      <alignment horizontal="center" vertical="center"/>
    </xf>
    <xf numFmtId="166" fontId="0" fillId="0" borderId="6" xfId="1" applyNumberFormat="1" applyFont="1" applyBorder="1" applyAlignment="1">
      <alignment horizontal="center" vertical="center"/>
    </xf>
    <xf numFmtId="166" fontId="8" fillId="0" borderId="6" xfId="1" applyNumberFormat="1" applyFont="1" applyBorder="1" applyAlignment="1">
      <alignment horizontal="center" vertical="center"/>
    </xf>
    <xf numFmtId="10" fontId="7" fillId="4" borderId="0" xfId="2" applyNumberFormat="1" applyFont="1" applyFill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2" fillId="4" borderId="6" xfId="1" applyNumberFormat="1" applyFont="1" applyFill="1" applyBorder="1" applyAlignment="1">
      <alignment horizontal="center" vertical="center"/>
    </xf>
    <xf numFmtId="10" fontId="12" fillId="4" borderId="6" xfId="2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6" fontId="0" fillId="0" borderId="0" xfId="1" applyNumberFormat="1" applyFont="1" applyAlignment="1">
      <alignment horizontal="center" vertical="center"/>
    </xf>
    <xf numFmtId="166" fontId="0" fillId="0" borderId="0" xfId="1" applyNumberFormat="1" applyFont="1"/>
    <xf numFmtId="0" fontId="8" fillId="0" borderId="0" xfId="2" applyNumberFormat="1" applyFont="1"/>
    <xf numFmtId="0" fontId="13" fillId="7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right" vertical="center" wrapText="1"/>
    </xf>
    <xf numFmtId="0" fontId="0" fillId="0" borderId="0" xfId="0" applyFill="1"/>
    <xf numFmtId="167" fontId="0" fillId="0" borderId="0" xfId="0" applyNumberFormat="1" applyFill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4" fillId="5" borderId="0" xfId="0" applyFont="1" applyFill="1" applyAlignment="1">
      <alignment horizontal="center"/>
    </xf>
    <xf numFmtId="167" fontId="14" fillId="5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67" fontId="1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latin typeface="Times New Roman" panose="02020603050405020304" pitchFamily="18" charset="0"/>
                <a:cs typeface="Times New Roman" panose="02020603050405020304" pitchFamily="18" charset="0"/>
              </a:rPr>
              <a:t>Arrecadação</a:t>
            </a:r>
            <a:r>
              <a:rPr lang="pt-BR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ICMS - Brasil - 2015 a 2020</a:t>
            </a:r>
            <a:endParaRPr lang="pt-BR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icms_br_real_nominal!$B$2</c:f>
              <c:strCache>
                <c:ptCount val="1"/>
                <c:pt idx="0">
                  <c:v>icms_nominal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icms_br_real_nominal!$A$3:$A$74</c:f>
              <c:numCache>
                <c:formatCode>mmm\-yy</c:formatCode>
                <c:ptCount val="7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</c:numCache>
            </c:numRef>
          </c:cat>
          <c:val>
            <c:numRef>
              <c:f>icms_br_real_nominal!$B$3:$B$74</c:f>
              <c:numCache>
                <c:formatCode>_("R$"* #,##0.00_);_("R$"* \(#,##0.00\);_("R$"* "-"??_);_(@_)</c:formatCode>
                <c:ptCount val="72"/>
                <c:pt idx="0">
                  <c:v>34053881437</c:v>
                </c:pt>
                <c:pt idx="1">
                  <c:v>31545353394</c:v>
                </c:pt>
                <c:pt idx="2">
                  <c:v>30945961383</c:v>
                </c:pt>
                <c:pt idx="3">
                  <c:v>33712589273</c:v>
                </c:pt>
                <c:pt idx="4">
                  <c:v>32199857296</c:v>
                </c:pt>
                <c:pt idx="5">
                  <c:v>33009237088</c:v>
                </c:pt>
                <c:pt idx="6">
                  <c:v>33284248470</c:v>
                </c:pt>
                <c:pt idx="7">
                  <c:v>32572269219</c:v>
                </c:pt>
                <c:pt idx="8">
                  <c:v>34571916967</c:v>
                </c:pt>
                <c:pt idx="9">
                  <c:v>34519642090</c:v>
                </c:pt>
                <c:pt idx="10">
                  <c:v>34506214710</c:v>
                </c:pt>
                <c:pt idx="11">
                  <c:v>36373130582</c:v>
                </c:pt>
                <c:pt idx="12">
                  <c:v>35915703939</c:v>
                </c:pt>
                <c:pt idx="13">
                  <c:v>33170265039</c:v>
                </c:pt>
                <c:pt idx="14">
                  <c:v>33469989265</c:v>
                </c:pt>
                <c:pt idx="15">
                  <c:v>34305724613</c:v>
                </c:pt>
                <c:pt idx="16">
                  <c:v>33938800729</c:v>
                </c:pt>
                <c:pt idx="17">
                  <c:v>33805772008</c:v>
                </c:pt>
                <c:pt idx="18">
                  <c:v>33898423769</c:v>
                </c:pt>
                <c:pt idx="19">
                  <c:v>34559026987</c:v>
                </c:pt>
                <c:pt idx="20">
                  <c:v>34657902291</c:v>
                </c:pt>
                <c:pt idx="21">
                  <c:v>34619049297</c:v>
                </c:pt>
                <c:pt idx="22">
                  <c:v>36181084238</c:v>
                </c:pt>
                <c:pt idx="23">
                  <c:v>37326281055</c:v>
                </c:pt>
                <c:pt idx="24">
                  <c:v>39197912693</c:v>
                </c:pt>
                <c:pt idx="25">
                  <c:v>32566007742</c:v>
                </c:pt>
                <c:pt idx="26">
                  <c:v>35031877580</c:v>
                </c:pt>
                <c:pt idx="27">
                  <c:v>36892881986</c:v>
                </c:pt>
                <c:pt idx="28">
                  <c:v>35098747641</c:v>
                </c:pt>
                <c:pt idx="29">
                  <c:v>36215256760</c:v>
                </c:pt>
                <c:pt idx="30">
                  <c:v>35891613140</c:v>
                </c:pt>
                <c:pt idx="31">
                  <c:v>38180851884</c:v>
                </c:pt>
                <c:pt idx="32">
                  <c:v>38164568221</c:v>
                </c:pt>
                <c:pt idx="33">
                  <c:v>38161740117</c:v>
                </c:pt>
                <c:pt idx="34">
                  <c:v>39214367852</c:v>
                </c:pt>
                <c:pt idx="35">
                  <c:v>41037264634</c:v>
                </c:pt>
                <c:pt idx="36">
                  <c:v>41526236795.790001</c:v>
                </c:pt>
                <c:pt idx="37">
                  <c:v>36877070000.059998</c:v>
                </c:pt>
                <c:pt idx="38">
                  <c:v>35849884155.040001</c:v>
                </c:pt>
                <c:pt idx="39">
                  <c:v>39122317654.860001</c:v>
                </c:pt>
                <c:pt idx="40">
                  <c:v>38373558519.769997</c:v>
                </c:pt>
                <c:pt idx="41">
                  <c:v>36470922001.540001</c:v>
                </c:pt>
                <c:pt idx="42">
                  <c:v>40519736862.019997</c:v>
                </c:pt>
                <c:pt idx="43">
                  <c:v>40782051289.379997</c:v>
                </c:pt>
                <c:pt idx="44">
                  <c:v>42499473515.889999</c:v>
                </c:pt>
                <c:pt idx="45">
                  <c:v>41159944862.970001</c:v>
                </c:pt>
                <c:pt idx="46">
                  <c:v>42807136546.529999</c:v>
                </c:pt>
                <c:pt idx="47">
                  <c:v>43635644513.43</c:v>
                </c:pt>
                <c:pt idx="48">
                  <c:v>42904779380.649902</c:v>
                </c:pt>
                <c:pt idx="49">
                  <c:v>39947674514.659897</c:v>
                </c:pt>
                <c:pt idx="50">
                  <c:v>39100796587.7799</c:v>
                </c:pt>
                <c:pt idx="51">
                  <c:v>41956521648.199997</c:v>
                </c:pt>
                <c:pt idx="52">
                  <c:v>40836371421.919998</c:v>
                </c:pt>
                <c:pt idx="53">
                  <c:v>39939064987.900002</c:v>
                </c:pt>
                <c:pt idx="54">
                  <c:v>41010578326.769997</c:v>
                </c:pt>
                <c:pt idx="55">
                  <c:v>42280705610.449997</c:v>
                </c:pt>
                <c:pt idx="56">
                  <c:v>42673193990.449997</c:v>
                </c:pt>
                <c:pt idx="57">
                  <c:v>43342351053.409897</c:v>
                </c:pt>
                <c:pt idx="58">
                  <c:v>45203702644.190002</c:v>
                </c:pt>
                <c:pt idx="59">
                  <c:v>50549230701.900002</c:v>
                </c:pt>
                <c:pt idx="60">
                  <c:v>46819724690.099899</c:v>
                </c:pt>
                <c:pt idx="61">
                  <c:v>42746694767.139999</c:v>
                </c:pt>
                <c:pt idx="62">
                  <c:v>41535489425.330002</c:v>
                </c:pt>
                <c:pt idx="63">
                  <c:v>36596873014.7799</c:v>
                </c:pt>
                <c:pt idx="64">
                  <c:v>31510892072.02</c:v>
                </c:pt>
                <c:pt idx="65">
                  <c:v>36193809846.779999</c:v>
                </c:pt>
                <c:pt idx="66">
                  <c:v>40676689136.580002</c:v>
                </c:pt>
                <c:pt idx="67">
                  <c:v>44836817376.339996</c:v>
                </c:pt>
                <c:pt idx="68">
                  <c:v>46914004570.149902</c:v>
                </c:pt>
                <c:pt idx="69">
                  <c:v>49982981102.209999</c:v>
                </c:pt>
                <c:pt idx="70">
                  <c:v>51706483512.389999</c:v>
                </c:pt>
                <c:pt idx="71">
                  <c:v>50539957323.099998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7-43FB-9950-751F01109A62}"/>
            </c:ext>
          </c:extLst>
        </c:ser>
        <c:ser>
          <c:idx val="1"/>
          <c:order val="1"/>
          <c:tx>
            <c:strRef>
              <c:f>icms_br_real_nominal!$C$2</c:f>
              <c:strCache>
                <c:ptCount val="1"/>
                <c:pt idx="0">
                  <c:v>icms_real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icms_br_real_nominal!$A$3:$A$74</c:f>
              <c:numCache>
                <c:formatCode>mmm\-yy</c:formatCode>
                <c:ptCount val="7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</c:numCache>
            </c:numRef>
          </c:cat>
          <c:val>
            <c:numRef>
              <c:f>icms_br_real_nominal!$C$3:$C$74</c:f>
              <c:numCache>
                <c:formatCode>_("R$"* #,##0.00_);_("R$"* \(#,##0.00\);_("R$"* "-"??_);_(@_)</c:formatCode>
                <c:ptCount val="72"/>
                <c:pt idx="0">
                  <c:v>19336451953.928375</c:v>
                </c:pt>
                <c:pt idx="1">
                  <c:v>18007878926.649067</c:v>
                </c:pt>
                <c:pt idx="2">
                  <c:v>17879960584.769466</c:v>
                </c:pt>
                <c:pt idx="3">
                  <c:v>19656836057.343754</c:v>
                </c:pt>
                <c:pt idx="4">
                  <c:v>18850466792.606598</c:v>
                </c:pt>
                <c:pt idx="5">
                  <c:v>19456178421.963585</c:v>
                </c:pt>
                <c:pt idx="6">
                  <c:v>19732556518.848213</c:v>
                </c:pt>
                <c:pt idx="7">
                  <c:v>19387962619.844322</c:v>
                </c:pt>
                <c:pt idx="8">
                  <c:v>20871130238.240242</c:v>
                </c:pt>
                <c:pt idx="9">
                  <c:v>21205988373.867435</c:v>
                </c:pt>
                <c:pt idx="10">
                  <c:v>21451009811.005367</c:v>
                </c:pt>
                <c:pt idx="11">
                  <c:v>22711611843.765888</c:v>
                </c:pt>
                <c:pt idx="12">
                  <c:v>22769588800.415054</c:v>
                </c:pt>
                <c:pt idx="13">
                  <c:v>21195052977.783241</c:v>
                </c:pt>
                <c:pt idx="14">
                  <c:v>21478848292.413517</c:v>
                </c:pt>
                <c:pt idx="15">
                  <c:v>22095391575.730717</c:v>
                </c:pt>
                <c:pt idx="16">
                  <c:v>22106469254.835495</c:v>
                </c:pt>
                <c:pt idx="17">
                  <c:v>22379627059.234459</c:v>
                </c:pt>
                <c:pt idx="18">
                  <c:v>22353817490.656609</c:v>
                </c:pt>
                <c:pt idx="19">
                  <c:v>22888366263.055298</c:v>
                </c:pt>
                <c:pt idx="20">
                  <c:v>22961193232.755173</c:v>
                </c:pt>
                <c:pt idx="21">
                  <c:v>22965673866.255936</c:v>
                </c:pt>
                <c:pt idx="22">
                  <c:v>24014786292.635208</c:v>
                </c:pt>
                <c:pt idx="23">
                  <c:v>24980794653.540821</c:v>
                </c:pt>
                <c:pt idx="24">
                  <c:v>26346798954.372799</c:v>
                </c:pt>
                <c:pt idx="25">
                  <c:v>21902941763.273499</c:v>
                </c:pt>
                <c:pt idx="26">
                  <c:v>23472429585.864174</c:v>
                </c:pt>
                <c:pt idx="27">
                  <c:v>24412174580.465481</c:v>
                </c:pt>
                <c:pt idx="28">
                  <c:v>23105984965.761734</c:v>
                </c:pt>
                <c:pt idx="29">
                  <c:v>23611913180.093231</c:v>
                </c:pt>
                <c:pt idx="30">
                  <c:v>23331809368.122578</c:v>
                </c:pt>
                <c:pt idx="31">
                  <c:v>24879195489.732903</c:v>
                </c:pt>
                <c:pt idx="32">
                  <c:v>25022472159.937832</c:v>
                </c:pt>
                <c:pt idx="33">
                  <c:v>25045027176.944839</c:v>
                </c:pt>
                <c:pt idx="34">
                  <c:v>25942251562.095997</c:v>
                </c:pt>
                <c:pt idx="35">
                  <c:v>27349440916.810383</c:v>
                </c:pt>
                <c:pt idx="36">
                  <c:v>27834855911.800117</c:v>
                </c:pt>
                <c:pt idx="37">
                  <c:v>24756543882.244648</c:v>
                </c:pt>
                <c:pt idx="38">
                  <c:v>24202348944.447132</c:v>
                </c:pt>
                <c:pt idx="39">
                  <c:v>26656008368.437191</c:v>
                </c:pt>
                <c:pt idx="40">
                  <c:v>26574883032.847893</c:v>
                </c:pt>
                <c:pt idx="41">
                  <c:v>25630529574.550762</c:v>
                </c:pt>
                <c:pt idx="42">
                  <c:v>28602376975.939655</c:v>
                </c:pt>
                <c:pt idx="43">
                  <c:v>28982367153.768749</c:v>
                </c:pt>
                <c:pt idx="44">
                  <c:v>30743074753.519314</c:v>
                </c:pt>
                <c:pt idx="45">
                  <c:v>29852441750.21994</c:v>
                </c:pt>
                <c:pt idx="46">
                  <c:v>30692569662.098675</c:v>
                </c:pt>
                <c:pt idx="47">
                  <c:v>31145714783.262562</c:v>
                </c:pt>
                <c:pt idx="48">
                  <c:v>30644991357.042816</c:v>
                </c:pt>
                <c:pt idx="49">
                  <c:v>28890052503.11837</c:v>
                </c:pt>
                <c:pt idx="50">
                  <c:v>28581032732.745365</c:v>
                </c:pt>
                <c:pt idx="51">
                  <c:v>30945485792.875175</c:v>
                </c:pt>
                <c:pt idx="52">
                  <c:v>30239751522.421825</c:v>
                </c:pt>
                <c:pt idx="53">
                  <c:v>29761875464.670094</c:v>
                </c:pt>
                <c:pt idx="54">
                  <c:v>30557913723.585228</c:v>
                </c:pt>
                <c:pt idx="55">
                  <c:v>31344690784.859303</c:v>
                </c:pt>
                <c:pt idx="56">
                  <c:v>31794844870.460022</c:v>
                </c:pt>
                <c:pt idx="57">
                  <c:v>32470889845.588306</c:v>
                </c:pt>
                <c:pt idx="58">
                  <c:v>34153248666.159355</c:v>
                </c:pt>
                <c:pt idx="59">
                  <c:v>38857134815.876472</c:v>
                </c:pt>
                <c:pt idx="60">
                  <c:v>36023760753.664963</c:v>
                </c:pt>
                <c:pt idx="61">
                  <c:v>32893850952.081482</c:v>
                </c:pt>
                <c:pt idx="62">
                  <c:v>32487468661.925766</c:v>
                </c:pt>
                <c:pt idx="63">
                  <c:v>28638904357.942608</c:v>
                </c:pt>
                <c:pt idx="64">
                  <c:v>24922883948.875076</c:v>
                </c:pt>
                <c:pt idx="65">
                  <c:v>29085231551.588612</c:v>
                </c:pt>
                <c:pt idx="66">
                  <c:v>33452085399.970631</c:v>
                </c:pt>
                <c:pt idx="67">
                  <c:v>38301719768.605583</c:v>
                </c:pt>
                <c:pt idx="68">
                  <c:v>41398686429.230087</c:v>
                </c:pt>
                <c:pt idx="69">
                  <c:v>45729328041.126839</c:v>
                </c:pt>
                <c:pt idx="70">
                  <c:v>48552923162.958672</c:v>
                </c:pt>
                <c:pt idx="71">
                  <c:v>47817843328.426369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7-43FB-9950-751F01109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67904"/>
        <c:axId val="1322267072"/>
      </c:lineChart>
      <c:dateAx>
        <c:axId val="13222679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67072"/>
        <c:crosses val="autoZero"/>
        <c:auto val="1"/>
        <c:lblOffset val="100"/>
        <c:baseTimeUnit val="months"/>
      </c:dateAx>
      <c:valAx>
        <c:axId val="13222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6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2499999999999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icms_mt_nominal_relativo!$B$19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478-4163-8350-D3E53B7BC8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78-4163-8350-D3E53B7BC8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478-4163-8350-D3E53B7BC8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478-4163-8350-D3E53B7BC8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78-4163-8350-D3E53B7BC848}"/>
              </c:ext>
            </c:extLst>
          </c:dPt>
          <c:dLbls>
            <c:dLbl>
              <c:idx val="0"/>
              <c:layout>
                <c:manualLayout>
                  <c:x val="0.10358989501312325"/>
                  <c:y val="-0.1302799650043744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78-4163-8350-D3E53B7BC848}"/>
                </c:ext>
              </c:extLst>
            </c:dLbl>
            <c:dLbl>
              <c:idx val="1"/>
              <c:layout>
                <c:manualLayout>
                  <c:x val="-8.432720909886264E-2"/>
                  <c:y val="7.125036453776610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78-4163-8350-D3E53B7BC848}"/>
                </c:ext>
              </c:extLst>
            </c:dLbl>
            <c:dLbl>
              <c:idx val="2"/>
              <c:layout>
                <c:manualLayout>
                  <c:x val="-7.7738407699037615E-2"/>
                  <c:y val="-1.657553222513852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78-4163-8350-D3E53B7BC848}"/>
                </c:ext>
              </c:extLst>
            </c:dLbl>
            <c:dLbl>
              <c:idx val="3"/>
              <c:layout>
                <c:manualLayout>
                  <c:x val="-2.2630796150481188E-2"/>
                  <c:y val="-0.1132728200641586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78-4163-8350-D3E53B7BC848}"/>
                </c:ext>
              </c:extLst>
            </c:dLbl>
            <c:dLbl>
              <c:idx val="4"/>
              <c:layout>
                <c:manualLayout>
                  <c:x val="0.13480096237970254"/>
                  <c:y val="-5.285943423738699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78-4163-8350-D3E53B7BC8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icms_mt_nominal_relativo!$A$20:$A$24</c:f>
              <c:strCache>
                <c:ptCount val="5"/>
                <c:pt idx="0">
                  <c:v>ICMS</c:v>
                </c:pt>
                <c:pt idx="1">
                  <c:v>IPVA</c:v>
                </c:pt>
                <c:pt idx="2">
                  <c:v>ITCD</c:v>
                </c:pt>
                <c:pt idx="3">
                  <c:v>TAXAS</c:v>
                </c:pt>
                <c:pt idx="4">
                  <c:v>Outros Tributos</c:v>
                </c:pt>
              </c:strCache>
            </c:strRef>
          </c:cat>
          <c:val>
            <c:numRef>
              <c:f>icms_mt_nominal_relativo!$B$20:$B$24</c:f>
              <c:numCache>
                <c:formatCode>0.00%</c:formatCode>
                <c:ptCount val="5"/>
                <c:pt idx="0">
                  <c:v>0.80254923469524186</c:v>
                </c:pt>
                <c:pt idx="1">
                  <c:v>3.5975738343016997E-2</c:v>
                </c:pt>
                <c:pt idx="2">
                  <c:v>5.4451140399984664E-3</c:v>
                </c:pt>
                <c:pt idx="3">
                  <c:v>2.5964467388541663E-3</c:v>
                </c:pt>
                <c:pt idx="4">
                  <c:v>0.15343346618288864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8-4163-8350-D3E53B7BC84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icms_mt_real_relativo!$A$2</c:f>
              <c:strCache>
                <c:ptCount val="1"/>
                <c:pt idx="0">
                  <c:v>ICMS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(icms_mt_real_relativo!$B$1,icms_mt_real_relativo!$F$1,icms_mt_real_relativo!$J$1,icms_mt_real_relativo!$N$1,icms_mt_real_relativo!$R$1,icms_mt_real_relativo!$V$1)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(icms_mt_real_relativo!$B$2,icms_mt_real_relativo!$F$2,icms_mt_real_relativo!$J$2,icms_mt_real_relativo!$N$2,icms_mt_real_relativo!$R$2,icms_mt_real_relativo!$V$2)</c:f>
              <c:numCache>
                <c:formatCode>_-"R$"\ * #,##0_-;\-"R$"\ * #,##0_-;_-"R$"\ * "-"??_-;_-@_-</c:formatCode>
                <c:ptCount val="6"/>
                <c:pt idx="0">
                  <c:v>15285997290.751686</c:v>
                </c:pt>
                <c:pt idx="1">
                  <c:v>14778038504.60825</c:v>
                </c:pt>
                <c:pt idx="2">
                  <c:v>16521941983.707779</c:v>
                </c:pt>
                <c:pt idx="3">
                  <c:v>17409752708.819035</c:v>
                </c:pt>
                <c:pt idx="4">
                  <c:v>18028403724.171104</c:v>
                </c:pt>
                <c:pt idx="5">
                  <c:v>18296940963.351383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C-4001-8178-1CA6B591BE9F}"/>
            </c:ext>
          </c:extLst>
        </c:ser>
        <c:ser>
          <c:idx val="1"/>
          <c:order val="1"/>
          <c:tx>
            <c:strRef>
              <c:f>icms_mt_real_relativo!$A$3</c:f>
              <c:strCache>
                <c:ptCount val="1"/>
                <c:pt idx="0">
                  <c:v>IPVA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(icms_mt_real_relativo!$B$1,icms_mt_real_relativo!$F$1,icms_mt_real_relativo!$J$1,icms_mt_real_relativo!$N$1,icms_mt_real_relativo!$R$1,icms_mt_real_relativo!$V$1)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(icms_mt_real_relativo!$B$3,icms_mt_real_relativo!$F$3,icms_mt_real_relativo!$J$3,icms_mt_real_relativo!$N$3,icms_mt_real_relativo!$R$3,icms_mt_real_relativo!$V$3)</c:f>
              <c:numCache>
                <c:formatCode>_-"R$"\ * #,##0_-;\-"R$"\ * #,##0_-;_-"R$"\ * "-"??_-;_-@_-</c:formatCode>
                <c:ptCount val="6"/>
                <c:pt idx="0">
                  <c:v>908941419.88870192</c:v>
                </c:pt>
                <c:pt idx="1">
                  <c:v>894518307.17065191</c:v>
                </c:pt>
                <c:pt idx="2">
                  <c:v>789863333.01801169</c:v>
                </c:pt>
                <c:pt idx="3">
                  <c:v>866987139.34109449</c:v>
                </c:pt>
                <c:pt idx="4">
                  <c:v>837155270.87493551</c:v>
                </c:pt>
                <c:pt idx="5">
                  <c:v>820193867.38948119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BC-4001-8178-1CA6B591BE9F}"/>
            </c:ext>
          </c:extLst>
        </c:ser>
        <c:ser>
          <c:idx val="2"/>
          <c:order val="2"/>
          <c:tx>
            <c:strRef>
              <c:f>icms_mt_real_relativo!$A$4</c:f>
              <c:strCache>
                <c:ptCount val="1"/>
                <c:pt idx="0">
                  <c:v>ITCD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(icms_mt_real_relativo!$B$1,icms_mt_real_relativo!$F$1,icms_mt_real_relativo!$J$1,icms_mt_real_relativo!$N$1,icms_mt_real_relativo!$R$1,icms_mt_real_relativo!$V$1)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(icms_mt_real_relativo!$B$4,icms_mt_real_relativo!$F$4,icms_mt_real_relativo!$J$4,icms_mt_real_relativo!$N$4,icms_mt_real_relativo!$R$4,icms_mt_real_relativo!$V$4)</c:f>
              <c:numCache>
                <c:formatCode>_-"R$"\ * #,##0_-;\-"R$"\ * #,##0_-;_-"R$"\ * "-"??_-;_-@_-</c:formatCode>
                <c:ptCount val="6"/>
                <c:pt idx="0">
                  <c:v>135000117.90790334</c:v>
                </c:pt>
                <c:pt idx="1">
                  <c:v>148240355.84040445</c:v>
                </c:pt>
                <c:pt idx="2">
                  <c:v>123776166.60282318</c:v>
                </c:pt>
                <c:pt idx="3">
                  <c:v>94732624.052471772</c:v>
                </c:pt>
                <c:pt idx="4">
                  <c:v>106189068.15981217</c:v>
                </c:pt>
                <c:pt idx="5">
                  <c:v>124140583.30813876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BC-4001-8178-1CA6B591BE9F}"/>
            </c:ext>
          </c:extLst>
        </c:ser>
        <c:ser>
          <c:idx val="3"/>
          <c:order val="3"/>
          <c:tx>
            <c:strRef>
              <c:f>icms_mt_real_relativo!$A$5</c:f>
              <c:strCache>
                <c:ptCount val="1"/>
                <c:pt idx="0">
                  <c:v>TAXAS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(icms_mt_real_relativo!$B$1,icms_mt_real_relativo!$F$1,icms_mt_real_relativo!$J$1,icms_mt_real_relativo!$N$1,icms_mt_real_relativo!$R$1,icms_mt_real_relativo!$V$1)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(icms_mt_real_relativo!$B$5,icms_mt_real_relativo!$F$5,icms_mt_real_relativo!$J$5,icms_mt_real_relativo!$N$5,icms_mt_real_relativo!$R$5,icms_mt_real_relativo!$V$5)</c:f>
              <c:numCache>
                <c:formatCode>_-"R$"\ * #,##0_-;\-"R$"\ * #,##0_-;_-"R$"\ * "-"??_-;_-@_-</c:formatCode>
                <c:ptCount val="6"/>
                <c:pt idx="0">
                  <c:v>162222119.1099779</c:v>
                </c:pt>
                <c:pt idx="1">
                  <c:v>111378228.21671095</c:v>
                </c:pt>
                <c:pt idx="2">
                  <c:v>71800184.235705286</c:v>
                </c:pt>
                <c:pt idx="3">
                  <c:v>74336150.797183186</c:v>
                </c:pt>
                <c:pt idx="4">
                  <c:v>85879385.365129948</c:v>
                </c:pt>
                <c:pt idx="5">
                  <c:v>59195162.915258542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BC-4001-8178-1CA6B591BE9F}"/>
            </c:ext>
          </c:extLst>
        </c:ser>
        <c:ser>
          <c:idx val="4"/>
          <c:order val="4"/>
          <c:tx>
            <c:strRef>
              <c:f>icms_mt_real_relativo!$A$6</c:f>
              <c:strCache>
                <c:ptCount val="1"/>
                <c:pt idx="0">
                  <c:v>Outros Tributos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(icms_mt_real_relativo!$B$1,icms_mt_real_relativo!$F$1,icms_mt_real_relativo!$J$1,icms_mt_real_relativo!$N$1,icms_mt_real_relativo!$R$1,icms_mt_real_relativo!$V$1)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(icms_mt_real_relativo!$B$6,icms_mt_real_relativo!$F$6,icms_mt_real_relativo!$J$6,icms_mt_real_relativo!$N$6,icms_mt_real_relativo!$R$6,icms_mt_real_relativo!$V$6)</c:f>
              <c:numCache>
                <c:formatCode>_-"R$"\ * #,##0_-;\-"R$"\ * #,##0_-;_-"R$"\ * "-"??_-;_-@_-</c:formatCode>
                <c:ptCount val="6"/>
                <c:pt idx="0">
                  <c:v>2502050812.6932101</c:v>
                </c:pt>
                <c:pt idx="1">
                  <c:v>2898019616.5819178</c:v>
                </c:pt>
                <c:pt idx="2">
                  <c:v>2871993783.7851276</c:v>
                </c:pt>
                <c:pt idx="3">
                  <c:v>3969937715.6146579</c:v>
                </c:pt>
                <c:pt idx="4">
                  <c:v>4113594888.218039</c:v>
                </c:pt>
                <c:pt idx="5">
                  <c:v>3498057129.9363904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BC-4001-8178-1CA6B591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34111"/>
        <c:axId val="465134527"/>
      </c:barChart>
      <c:catAx>
        <c:axId val="46513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34527"/>
        <c:crosses val="autoZero"/>
        <c:auto val="1"/>
        <c:lblAlgn val="ctr"/>
        <c:lblOffset val="100"/>
        <c:noMultiLvlLbl val="0"/>
      </c:catAx>
      <c:valAx>
        <c:axId val="4651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3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93888888888888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icms_mt_setores_nominal!$B$13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F26-43E4-8060-19FACAA340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F26-43E4-8060-19FACAA340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F26-43E4-8060-19FACAA340E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F26-43E4-8060-19FACAA340E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F26-43E4-8060-19FACAA340E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F26-43E4-8060-19FACAA340E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F26-43E4-8060-19FACAA340ED}"/>
              </c:ext>
            </c:extLst>
          </c:dPt>
          <c:dLbls>
            <c:dLbl>
              <c:idx val="0"/>
              <c:layout>
                <c:manualLayout>
                  <c:x val="2.7119860017497811E-2"/>
                  <c:y val="-4.67563429571303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26-43E4-8060-19FACAA340ED}"/>
                </c:ext>
              </c:extLst>
            </c:dLbl>
            <c:dLbl>
              <c:idx val="1"/>
              <c:layout>
                <c:manualLayout>
                  <c:x val="5.629702537182852E-2"/>
                  <c:y val="-1.444189268008165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26-43E4-8060-19FACAA340ED}"/>
                </c:ext>
              </c:extLst>
            </c:dLbl>
            <c:dLbl>
              <c:idx val="2"/>
              <c:layout>
                <c:manualLayout>
                  <c:x val="5.2740157480314957E-2"/>
                  <c:y val="-4.370333916593759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26-43E4-8060-19FACAA340ED}"/>
                </c:ext>
              </c:extLst>
            </c:dLbl>
            <c:dLbl>
              <c:idx val="3"/>
              <c:layout>
                <c:manualLayout>
                  <c:x val="-5.8557086614173227E-2"/>
                  <c:y val="-4.682487605715952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26-43E4-8060-19FACAA340ED}"/>
                </c:ext>
              </c:extLst>
            </c:dLbl>
            <c:dLbl>
              <c:idx val="4"/>
              <c:layout>
                <c:manualLayout>
                  <c:x val="-7.739807524059493E-2"/>
                  <c:y val="3.37631233595800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26-43E4-8060-19FACAA340ED}"/>
                </c:ext>
              </c:extLst>
            </c:dLbl>
            <c:dLbl>
              <c:idx val="5"/>
              <c:layout>
                <c:manualLayout>
                  <c:x val="-6.1191929133858271E-2"/>
                  <c:y val="-4.057633420822395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26-43E4-8060-19FACAA340ED}"/>
                </c:ext>
              </c:extLst>
            </c:dLbl>
            <c:dLbl>
              <c:idx val="6"/>
              <c:layout>
                <c:manualLayout>
                  <c:x val="-2.0014873140857394E-2"/>
                  <c:y val="-6.208479148439778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26-43E4-8060-19FACAA340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icms_mt_setores_nominal!$A$14:$A$20</c:f>
              <c:strCache>
                <c:ptCount val="7"/>
                <c:pt idx="0">
                  <c:v>ICMS Primário</c:v>
                </c:pt>
                <c:pt idx="1">
                  <c:v>ICMS Secundário</c:v>
                </c:pt>
                <c:pt idx="2">
                  <c:v>ICMS Terciário</c:v>
                </c:pt>
                <c:pt idx="3">
                  <c:v>Petroleo e Derivados</c:v>
                </c:pt>
                <c:pt idx="4">
                  <c:v>Energia Elétrica</c:v>
                </c:pt>
                <c:pt idx="5">
                  <c:v>Dívida Ativa</c:v>
                </c:pt>
                <c:pt idx="6">
                  <c:v>Outros</c:v>
                </c:pt>
              </c:strCache>
            </c:strRef>
          </c:cat>
          <c:val>
            <c:numRef>
              <c:f>icms_mt_setores_nominal!$B$14:$B$20</c:f>
              <c:numCache>
                <c:formatCode>0.00%</c:formatCode>
                <c:ptCount val="7"/>
                <c:pt idx="0">
                  <c:v>0.11518574481950675</c:v>
                </c:pt>
                <c:pt idx="1">
                  <c:v>3.5278722626901772E-2</c:v>
                </c:pt>
                <c:pt idx="2">
                  <c:v>0.41651973932857866</c:v>
                </c:pt>
                <c:pt idx="3">
                  <c:v>0.19239269952554353</c:v>
                </c:pt>
                <c:pt idx="4">
                  <c:v>0.11337792862504843</c:v>
                </c:pt>
                <c:pt idx="5">
                  <c:v>6.4567419244133091E-3</c:v>
                </c:pt>
                <c:pt idx="6">
                  <c:v>0.12078842315000754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6-43E4-8060-19FACAA340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2499999999999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icms_mt_setores_nominal!$B$25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CF8-468D-8D5D-2A6825FF93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F8-468D-8D5D-2A6825FF932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CF8-468D-8D5D-2A6825FF932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F8-468D-8D5D-2A6825FF932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CF8-468D-8D5D-2A6825FF932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F8-468D-8D5D-2A6825FF932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CF8-468D-8D5D-2A6825FF9320}"/>
              </c:ext>
            </c:extLst>
          </c:dPt>
          <c:dLbls>
            <c:dLbl>
              <c:idx val="0"/>
              <c:layout>
                <c:manualLayout>
                  <c:x val="3.1594706911636045E-2"/>
                  <c:y val="-4.86694371536891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CF8-468D-8D5D-2A6825FF9320}"/>
                </c:ext>
              </c:extLst>
            </c:dLbl>
            <c:dLbl>
              <c:idx val="1"/>
              <c:layout>
                <c:manualLayout>
                  <c:x val="5.6557742782152233E-2"/>
                  <c:y val="-2.071121318168562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F8-468D-8D5D-2A6825FF9320}"/>
                </c:ext>
              </c:extLst>
            </c:dLbl>
            <c:dLbl>
              <c:idx val="2"/>
              <c:layout>
                <c:manualLayout>
                  <c:x val="7.2126421697287835E-2"/>
                  <c:y val="-3.261920384951880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F8-468D-8D5D-2A6825FF9320}"/>
                </c:ext>
              </c:extLst>
            </c:dLbl>
            <c:dLbl>
              <c:idx val="3"/>
              <c:layout>
                <c:manualLayout>
                  <c:x val="-4.1183289588801401E-2"/>
                  <c:y val="9.26254009915427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F8-468D-8D5D-2A6825FF9320}"/>
                </c:ext>
              </c:extLst>
            </c:dLbl>
            <c:dLbl>
              <c:idx val="4"/>
              <c:layout>
                <c:manualLayout>
                  <c:x val="-8.6273403324584455E-2"/>
                  <c:y val="5.122484689413823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F8-468D-8D5D-2A6825FF9320}"/>
                </c:ext>
              </c:extLst>
            </c:dLbl>
            <c:dLbl>
              <c:idx val="5"/>
              <c:layout>
                <c:manualLayout>
                  <c:x val="-7.9130358705161885E-2"/>
                  <c:y val="-5.33373432487605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F8-468D-8D5D-2A6825FF9320}"/>
                </c:ext>
              </c:extLst>
            </c:dLbl>
            <c:dLbl>
              <c:idx val="6"/>
              <c:layout>
                <c:manualLayout>
                  <c:x val="8.3398950131233598E-4"/>
                  <c:y val="-5.494459025955088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F8-468D-8D5D-2A6825FF93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icms_mt_setores_nominal!$A$26:$A$32</c:f>
              <c:strCache>
                <c:ptCount val="7"/>
                <c:pt idx="0">
                  <c:v>ICMS Primário</c:v>
                </c:pt>
                <c:pt idx="1">
                  <c:v>ICMS Secundário</c:v>
                </c:pt>
                <c:pt idx="2">
                  <c:v>ICMS Terciário</c:v>
                </c:pt>
                <c:pt idx="3">
                  <c:v>Petroleo e Derivados</c:v>
                </c:pt>
                <c:pt idx="4">
                  <c:v>Energia Elétrica</c:v>
                </c:pt>
                <c:pt idx="5">
                  <c:v>Dívida Ativa</c:v>
                </c:pt>
                <c:pt idx="6">
                  <c:v>Outros</c:v>
                </c:pt>
              </c:strCache>
            </c:strRef>
          </c:cat>
          <c:val>
            <c:numRef>
              <c:f>icms_mt_setores_nominal!$B$26:$B$32</c:f>
              <c:numCache>
                <c:formatCode>0.00%</c:formatCode>
                <c:ptCount val="7"/>
                <c:pt idx="0">
                  <c:v>8.8187862068199049E-2</c:v>
                </c:pt>
                <c:pt idx="1">
                  <c:v>2.9897958917434332E-2</c:v>
                </c:pt>
                <c:pt idx="2">
                  <c:v>0.43246824251932448</c:v>
                </c:pt>
                <c:pt idx="3">
                  <c:v>0.17936228201355964</c:v>
                </c:pt>
                <c:pt idx="4">
                  <c:v>9.2383083689767775E-2</c:v>
                </c:pt>
                <c:pt idx="5">
                  <c:v>6.9428168797198361E-3</c:v>
                </c:pt>
                <c:pt idx="6">
                  <c:v>0.17075775391199469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8-468D-8D5D-2A6825FF93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Arrecadação de ICMS - 2015 a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regiões_reais!$A$47</c:f>
              <c:strCache>
                <c:ptCount val="1"/>
                <c:pt idx="0">
                  <c:v>Região Centro-Oeste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"/>
            <c:dispRSqr val="0"/>
            <c:dispEq val="0"/>
          </c:trendline>
          <c:cat>
            <c:numRef>
              <c:f>regiões_reais!$B$46:$G$46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regiões_reais!$B$47:$G$47</c:f>
              <c:numCache>
                <c:formatCode>_-"R$"\ * #,##0_-;\-"R$"\ * #,##0_-;_-"R$"\ * "-"??_-;_-@_-</c:formatCode>
                <c:ptCount val="6"/>
                <c:pt idx="0">
                  <c:v>62641059309.571686</c:v>
                </c:pt>
                <c:pt idx="1">
                  <c:v>60464458259.111023</c:v>
                </c:pt>
                <c:pt idx="2">
                  <c:v>64502718850.949005</c:v>
                </c:pt>
                <c:pt idx="3">
                  <c:v>65614007585.143867</c:v>
                </c:pt>
                <c:pt idx="4">
                  <c:v>65717162231.4757</c:v>
                </c:pt>
                <c:pt idx="5">
                  <c:v>61252333526.965149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D3-41D1-A61A-E9AB84C5A12C}"/>
            </c:ext>
          </c:extLst>
        </c:ser>
        <c:ser>
          <c:idx val="1"/>
          <c:order val="1"/>
          <c:tx>
            <c:strRef>
              <c:f>regiões_reais!$A$48</c:f>
              <c:strCache>
                <c:ptCount val="1"/>
                <c:pt idx="0">
                  <c:v>Região Norte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2"/>
            <c:dispRSqr val="0"/>
            <c:dispEq val="0"/>
          </c:trendline>
          <c:cat>
            <c:numRef>
              <c:f>regiões_reais!$B$46:$G$46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regiões_reais!$B$48:$G$48</c:f>
              <c:numCache>
                <c:formatCode>_-"R$"\ * #,##0_-;\-"R$"\ * #,##0_-;_-"R$"\ * "-"??_-;_-@_-</c:formatCode>
                <c:ptCount val="6"/>
                <c:pt idx="0">
                  <c:v>41838518280.541107</c:v>
                </c:pt>
                <c:pt idx="1">
                  <c:v>38452022300.528847</c:v>
                </c:pt>
                <c:pt idx="2">
                  <c:v>40856760099.095001</c:v>
                </c:pt>
                <c:pt idx="3">
                  <c:v>42589539055.72628</c:v>
                </c:pt>
                <c:pt idx="4">
                  <c:v>44173688149.212059</c:v>
                </c:pt>
                <c:pt idx="5">
                  <c:v>42889775803.316681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7D3-41D1-A61A-E9AB84C5A12C}"/>
            </c:ext>
          </c:extLst>
        </c:ser>
        <c:ser>
          <c:idx val="2"/>
          <c:order val="2"/>
          <c:tx>
            <c:strRef>
              <c:f>regiões_reais!$A$49</c:f>
              <c:strCache>
                <c:ptCount val="1"/>
                <c:pt idx="0">
                  <c:v>Região Nordeste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forward val="2"/>
            <c:dispRSqr val="0"/>
            <c:dispEq val="0"/>
          </c:trendline>
          <c:cat>
            <c:numRef>
              <c:f>regiões_reais!$B$46:$G$46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regiões_reais!$B$49:$G$49</c:f>
              <c:numCache>
                <c:formatCode>_-"R$"\ * #,##0_-;\-"R$"\ * #,##0_-;_-"R$"\ * "-"??_-;_-@_-</c:formatCode>
                <c:ptCount val="6"/>
                <c:pt idx="0">
                  <c:v>108913102886.47939</c:v>
                </c:pt>
                <c:pt idx="1">
                  <c:v>105851871743.46185</c:v>
                </c:pt>
                <c:pt idx="2">
                  <c:v>112574163447.08054</c:v>
                </c:pt>
                <c:pt idx="3">
                  <c:v>116965546120.00171</c:v>
                </c:pt>
                <c:pt idx="4">
                  <c:v>118109694607.06049</c:v>
                </c:pt>
                <c:pt idx="5">
                  <c:v>105733976981.19167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77D3-41D1-A61A-E9AB84C5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113984"/>
        <c:axId val="2024116064"/>
      </c:lineChart>
      <c:catAx>
        <c:axId val="20241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16064"/>
        <c:crosses val="autoZero"/>
        <c:auto val="1"/>
        <c:lblAlgn val="ctr"/>
        <c:lblOffset val="100"/>
        <c:noMultiLvlLbl val="0"/>
      </c:catAx>
      <c:valAx>
        <c:axId val="20241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Arrecadação de ICMS - 2015 a 2020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regiões_reais!$A$57</c:f>
              <c:strCache>
                <c:ptCount val="1"/>
                <c:pt idx="0">
                  <c:v>Região Sudeste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"/>
            <c:dispRSqr val="0"/>
            <c:dispEq val="0"/>
          </c:trendline>
          <c:cat>
            <c:numRef>
              <c:f>regiões_reais!$B$56:$G$56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regiões_reais!$B$57:$G$57</c:f>
              <c:numCache>
                <c:formatCode>_-"R$"\ * #,##0_-;\-"R$"\ * #,##0_-;_-"R$"\ * "-"??_-;_-@_-</c:formatCode>
                <c:ptCount val="6"/>
                <c:pt idx="0">
                  <c:v>347591372885.59888</c:v>
                </c:pt>
                <c:pt idx="1">
                  <c:v>318436200580.27997</c:v>
                </c:pt>
                <c:pt idx="2">
                  <c:v>334138043782.82245</c:v>
                </c:pt>
                <c:pt idx="3">
                  <c:v>337292486895.94934</c:v>
                </c:pt>
                <c:pt idx="4">
                  <c:v>337458431925.19965</c:v>
                </c:pt>
                <c:pt idx="5">
                  <c:v>302276024953.43274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FBB-4650-B536-F9A37342FBC6}"/>
            </c:ext>
          </c:extLst>
        </c:ser>
        <c:ser>
          <c:idx val="1"/>
          <c:order val="1"/>
          <c:tx>
            <c:strRef>
              <c:f>regiões_reais!$A$58</c:f>
              <c:strCache>
                <c:ptCount val="1"/>
                <c:pt idx="0">
                  <c:v>Região Sul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2"/>
            <c:dispRSqr val="0"/>
            <c:dispEq val="0"/>
          </c:trendline>
          <c:cat>
            <c:numRef>
              <c:f>regiões_reais!$B$56:$G$56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regiões_reais!$B$58:$G$58</c:f>
              <c:numCache>
                <c:formatCode>_-"R$"\ * #,##0_-;\-"R$"\ * #,##0_-;_-"R$"\ * "-"??_-;_-@_-</c:formatCode>
                <c:ptCount val="6"/>
                <c:pt idx="0">
                  <c:v>114735518255.72404</c:v>
                </c:pt>
                <c:pt idx="1">
                  <c:v>112264437977.56067</c:v>
                </c:pt>
                <c:pt idx="2">
                  <c:v>122447456307.78214</c:v>
                </c:pt>
                <c:pt idx="3">
                  <c:v>123585936430.90962</c:v>
                </c:pt>
                <c:pt idx="4">
                  <c:v>122098397504.10902</c:v>
                </c:pt>
                <c:pt idx="5">
                  <c:v>108364758747.24487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FBB-4650-B536-F9A37342F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494048"/>
        <c:axId val="1134496544"/>
      </c:lineChart>
      <c:catAx>
        <c:axId val="113449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96544"/>
        <c:crosses val="autoZero"/>
        <c:auto val="1"/>
        <c:lblAlgn val="ctr"/>
        <c:lblOffset val="100"/>
        <c:noMultiLvlLbl val="0"/>
      </c:catAx>
      <c:valAx>
        <c:axId val="11344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tx_crescimento_real_proprio_ano!$B$38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CE-4372-B682-A1B6916C6AB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CE-4372-B682-A1B6916C6AB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CE-4372-B682-A1B6916C6AB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CE-4372-B682-A1B6916C6AB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CE-4372-B682-A1B6916C6A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tx_crescimento_real_proprio_ano!$A$39:$A$43</c:f>
              <c:strCache>
                <c:ptCount val="5"/>
                <c:pt idx="0">
                  <c:v>Região Centro-Oeste</c:v>
                </c:pt>
                <c:pt idx="1">
                  <c:v>Região Norte</c:v>
                </c:pt>
                <c:pt idx="2">
                  <c:v>Região Nordeste</c:v>
                </c:pt>
                <c:pt idx="3">
                  <c:v>Região Sudeste</c:v>
                </c:pt>
                <c:pt idx="4">
                  <c:v>Região Sul</c:v>
                </c:pt>
              </c:strCache>
            </c:strRef>
          </c:cat>
          <c:val>
            <c:numRef>
              <c:f>tx_crescimento_real_proprio_ano!$B$39:$B$43</c:f>
              <c:numCache>
                <c:formatCode>0.00%</c:formatCode>
                <c:ptCount val="5"/>
                <c:pt idx="0">
                  <c:v>9.2702745252126573E-2</c:v>
                </c:pt>
                <c:pt idx="1">
                  <c:v>6.1916984556721774E-2</c:v>
                </c:pt>
                <c:pt idx="2">
                  <c:v>0.16118092099316042</c:v>
                </c:pt>
                <c:pt idx="3">
                  <c:v>0.51440181324530887</c:v>
                </c:pt>
                <c:pt idx="4">
                  <c:v>0.16979753595268232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C-45B4-9C31-86770AD3D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tx_crescimento_real_proprio_ano!$B$45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19-4B91-AC4C-F019D25E13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19-4B91-AC4C-F019D25E13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19-4B91-AC4C-F019D25E13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19-4B91-AC4C-F019D25E13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19-4B91-AC4C-F019D25E13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tx_crescimento_real_proprio_ano!$A$46:$A$50</c:f>
              <c:strCache>
                <c:ptCount val="5"/>
                <c:pt idx="0">
                  <c:v>Região Centro-Oeste</c:v>
                </c:pt>
                <c:pt idx="1">
                  <c:v>Região Norte</c:v>
                </c:pt>
                <c:pt idx="2">
                  <c:v>Região Nordeste</c:v>
                </c:pt>
                <c:pt idx="3">
                  <c:v>Região Sudeste</c:v>
                </c:pt>
                <c:pt idx="4">
                  <c:v>Região Sul</c:v>
                </c:pt>
              </c:strCache>
            </c:strRef>
          </c:cat>
          <c:val>
            <c:numRef>
              <c:f>tx_crescimento_real_proprio_ano!$B$46:$B$50</c:f>
              <c:numCache>
                <c:formatCode>0.00%</c:formatCode>
                <c:ptCount val="5"/>
                <c:pt idx="0">
                  <c:v>9.8711794130215497E-2</c:v>
                </c:pt>
                <c:pt idx="1">
                  <c:v>6.9119435548104929E-2</c:v>
                </c:pt>
                <c:pt idx="2">
                  <c:v>0.17039661948130622</c:v>
                </c:pt>
                <c:pt idx="3">
                  <c:v>0.48713586940434589</c:v>
                </c:pt>
                <c:pt idx="4">
                  <c:v>0.17463628143602744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8-4706-93FE-0AC1A3EAF0D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'tx_crescimento_real_n-1_n'!$A$39</c:f>
              <c:strCache>
                <c:ptCount val="1"/>
                <c:pt idx="0">
                  <c:v>Região Centro-Oeste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'tx_crescimento_real_n-1_n'!$B$38:$G$38</c:f>
              <c:strCache>
                <c:ptCount val="6"/>
                <c:pt idx="0">
                  <c:v>2016-2015</c:v>
                </c:pt>
                <c:pt idx="1">
                  <c:v>2017-2016</c:v>
                </c:pt>
                <c:pt idx="2">
                  <c:v>2018-2017</c:v>
                </c:pt>
                <c:pt idx="3">
                  <c:v>2019-2018</c:v>
                </c:pt>
                <c:pt idx="4">
                  <c:v>2020-2019</c:v>
                </c:pt>
                <c:pt idx="5">
                  <c:v>2020-2015</c:v>
                </c:pt>
              </c:strCache>
            </c:strRef>
          </c:cat>
          <c:val>
            <c:numRef>
              <c:f>'tx_crescimento_real_n-1_n'!$B$39:$G$39</c:f>
              <c:numCache>
                <c:formatCode>0.00%</c:formatCode>
                <c:ptCount val="6"/>
                <c:pt idx="0">
                  <c:v>-3.4747194163877615E-2</c:v>
                </c:pt>
                <c:pt idx="1">
                  <c:v>6.6787344302873697E-2</c:v>
                </c:pt>
                <c:pt idx="2">
                  <c:v>1.7228556470042733E-2</c:v>
                </c:pt>
                <c:pt idx="3">
                  <c:v>1.5721436645670384E-3</c:v>
                </c:pt>
                <c:pt idx="4">
                  <c:v>-6.7940071556712667E-2</c:v>
                </c:pt>
                <c:pt idx="5">
                  <c:v>-2.2169576918287137E-2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9E-4B9E-93C9-42A8B9B7C59D}"/>
            </c:ext>
          </c:extLst>
        </c:ser>
        <c:ser>
          <c:idx val="1"/>
          <c:order val="1"/>
          <c:tx>
            <c:strRef>
              <c:f>'tx_crescimento_real_n-1_n'!$A$40</c:f>
              <c:strCache>
                <c:ptCount val="1"/>
                <c:pt idx="0">
                  <c:v>Região Norte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'tx_crescimento_real_n-1_n'!$B$38:$G$38</c:f>
              <c:strCache>
                <c:ptCount val="6"/>
                <c:pt idx="0">
                  <c:v>2016-2015</c:v>
                </c:pt>
                <c:pt idx="1">
                  <c:v>2017-2016</c:v>
                </c:pt>
                <c:pt idx="2">
                  <c:v>2018-2017</c:v>
                </c:pt>
                <c:pt idx="3">
                  <c:v>2019-2018</c:v>
                </c:pt>
                <c:pt idx="4">
                  <c:v>2020-2019</c:v>
                </c:pt>
                <c:pt idx="5">
                  <c:v>2020-2015</c:v>
                </c:pt>
              </c:strCache>
            </c:strRef>
          </c:cat>
          <c:val>
            <c:numRef>
              <c:f>'tx_crescimento_real_n-1_n'!$B$40:$G$40</c:f>
              <c:numCache>
                <c:formatCode>0.00%</c:formatCode>
                <c:ptCount val="6"/>
                <c:pt idx="0">
                  <c:v>-8.094206294077344E-2</c:v>
                </c:pt>
                <c:pt idx="1">
                  <c:v>6.2538656088657385E-2</c:v>
                </c:pt>
                <c:pt idx="2">
                  <c:v>4.2411071079267115E-2</c:v>
                </c:pt>
                <c:pt idx="3">
                  <c:v>3.7195732299732054E-2</c:v>
                </c:pt>
                <c:pt idx="4">
                  <c:v>-2.9065092811777826E-2</c:v>
                </c:pt>
                <c:pt idx="5">
                  <c:v>2.5126547640299979E-2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49E-4B9E-93C9-42A8B9B7C59D}"/>
            </c:ext>
          </c:extLst>
        </c:ser>
        <c:ser>
          <c:idx val="2"/>
          <c:order val="2"/>
          <c:tx>
            <c:strRef>
              <c:f>'tx_crescimento_real_n-1_n'!$A$41</c:f>
              <c:strCache>
                <c:ptCount val="1"/>
                <c:pt idx="0">
                  <c:v>Região Nordeste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'tx_crescimento_real_n-1_n'!$B$38:$G$38</c:f>
              <c:strCache>
                <c:ptCount val="6"/>
                <c:pt idx="0">
                  <c:v>2016-2015</c:v>
                </c:pt>
                <c:pt idx="1">
                  <c:v>2017-2016</c:v>
                </c:pt>
                <c:pt idx="2">
                  <c:v>2018-2017</c:v>
                </c:pt>
                <c:pt idx="3">
                  <c:v>2019-2018</c:v>
                </c:pt>
                <c:pt idx="4">
                  <c:v>2020-2019</c:v>
                </c:pt>
                <c:pt idx="5">
                  <c:v>2020-2015</c:v>
                </c:pt>
              </c:strCache>
            </c:strRef>
          </c:cat>
          <c:val>
            <c:numRef>
              <c:f>'tx_crescimento_real_n-1_n'!$B$41:$G$41</c:f>
              <c:numCache>
                <c:formatCode>0.00%</c:formatCode>
                <c:ptCount val="6"/>
                <c:pt idx="0">
                  <c:v>-2.8107096959750222E-2</c:v>
                </c:pt>
                <c:pt idx="1">
                  <c:v>6.3506592683694407E-2</c:v>
                </c:pt>
                <c:pt idx="2">
                  <c:v>3.9008796854044459E-2</c:v>
                </c:pt>
                <c:pt idx="3">
                  <c:v>9.7819274565258407E-3</c:v>
                </c:pt>
                <c:pt idx="4">
                  <c:v>-0.10478155639163778</c:v>
                </c:pt>
                <c:pt idx="5">
                  <c:v>-2.9189563248430583E-2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49E-4B9E-93C9-42A8B9B7C59D}"/>
            </c:ext>
          </c:extLst>
        </c:ser>
        <c:ser>
          <c:idx val="3"/>
          <c:order val="3"/>
          <c:tx>
            <c:strRef>
              <c:f>'tx_crescimento_real_n-1_n'!$A$44</c:f>
              <c:strCache>
                <c:ptCount val="1"/>
                <c:pt idx="0">
                  <c:v>Brasil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'tx_crescimento_real_n-1_n'!$B$38:$G$38</c:f>
              <c:strCache>
                <c:ptCount val="6"/>
                <c:pt idx="0">
                  <c:v>2016-2015</c:v>
                </c:pt>
                <c:pt idx="1">
                  <c:v>2017-2016</c:v>
                </c:pt>
                <c:pt idx="2">
                  <c:v>2018-2017</c:v>
                </c:pt>
                <c:pt idx="3">
                  <c:v>2019-2018</c:v>
                </c:pt>
                <c:pt idx="4">
                  <c:v>2020-2019</c:v>
                </c:pt>
                <c:pt idx="5">
                  <c:v>2020-2015</c:v>
                </c:pt>
              </c:strCache>
            </c:strRef>
          </c:cat>
          <c:val>
            <c:numRef>
              <c:f>'tx_crescimento_real_n-1_n'!$B$44:$G$44</c:f>
              <c:numCache>
                <c:formatCode>0.00%</c:formatCode>
                <c:ptCount val="6"/>
                <c:pt idx="0">
                  <c:v>-5.956698969159413E-2</c:v>
                </c:pt>
                <c:pt idx="1">
                  <c:v>6.1450916076772E-2</c:v>
                </c:pt>
                <c:pt idx="2">
                  <c:v>1.7091247488519423E-2</c:v>
                </c:pt>
                <c:pt idx="3">
                  <c:v>2.200807223873058E-3</c:v>
                </c:pt>
                <c:pt idx="4">
                  <c:v>-9.7505323772791752E-2</c:v>
                </c:pt>
                <c:pt idx="5">
                  <c:v>-8.1694690999683406E-2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49E-4B9E-93C9-42A8B9B7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219856"/>
        <c:axId val="848213616"/>
      </c:lineChart>
      <c:catAx>
        <c:axId val="84821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13616"/>
        <c:crosses val="autoZero"/>
        <c:auto val="1"/>
        <c:lblAlgn val="ctr"/>
        <c:lblOffset val="100"/>
        <c:noMultiLvlLbl val="0"/>
      </c:catAx>
      <c:valAx>
        <c:axId val="8482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1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'tx_crescimento_real_n-1_n'!$A$42</c:f>
              <c:strCache>
                <c:ptCount val="1"/>
                <c:pt idx="0">
                  <c:v>Região Sudeste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'tx_crescimento_real_n-1_n'!$B$38:$G$38</c:f>
              <c:strCache>
                <c:ptCount val="6"/>
                <c:pt idx="0">
                  <c:v>2016-2015</c:v>
                </c:pt>
                <c:pt idx="1">
                  <c:v>2017-2016</c:v>
                </c:pt>
                <c:pt idx="2">
                  <c:v>2018-2017</c:v>
                </c:pt>
                <c:pt idx="3">
                  <c:v>2019-2018</c:v>
                </c:pt>
                <c:pt idx="4">
                  <c:v>2020-2019</c:v>
                </c:pt>
                <c:pt idx="5">
                  <c:v>2020-2015</c:v>
                </c:pt>
              </c:strCache>
            </c:strRef>
          </c:cat>
          <c:val>
            <c:numRef>
              <c:f>'tx_crescimento_real_n-1_n'!$B$42:$G$42</c:f>
              <c:numCache>
                <c:formatCode>0.00%</c:formatCode>
                <c:ptCount val="6"/>
                <c:pt idx="0">
                  <c:v>-8.3877721311899855E-2</c:v>
                </c:pt>
                <c:pt idx="1">
                  <c:v>4.9309227951876533E-2</c:v>
                </c:pt>
                <c:pt idx="2">
                  <c:v>9.4405386391056556E-3</c:v>
                </c:pt>
                <c:pt idx="3">
                  <c:v>4.9199147830858436E-4</c:v>
                </c:pt>
                <c:pt idx="4">
                  <c:v>-0.10425700958500683</c:v>
                </c:pt>
                <c:pt idx="5">
                  <c:v>-0.13036959909554646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046-4C55-8FA9-B3185DA73C8C}"/>
            </c:ext>
          </c:extLst>
        </c:ser>
        <c:ser>
          <c:idx val="1"/>
          <c:order val="1"/>
          <c:tx>
            <c:strRef>
              <c:f>'tx_crescimento_real_n-1_n'!$A$43</c:f>
              <c:strCache>
                <c:ptCount val="1"/>
                <c:pt idx="0">
                  <c:v>Região Sul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'tx_crescimento_real_n-1_n'!$B$38:$G$38</c:f>
              <c:strCache>
                <c:ptCount val="6"/>
                <c:pt idx="0">
                  <c:v>2016-2015</c:v>
                </c:pt>
                <c:pt idx="1">
                  <c:v>2017-2016</c:v>
                </c:pt>
                <c:pt idx="2">
                  <c:v>2018-2017</c:v>
                </c:pt>
                <c:pt idx="3">
                  <c:v>2019-2018</c:v>
                </c:pt>
                <c:pt idx="4">
                  <c:v>2020-2019</c:v>
                </c:pt>
                <c:pt idx="5">
                  <c:v>2020-2015</c:v>
                </c:pt>
              </c:strCache>
            </c:strRef>
          </c:cat>
          <c:val>
            <c:numRef>
              <c:f>'tx_crescimento_real_n-1_n'!$B$43:$G$43</c:f>
              <c:numCache>
                <c:formatCode>0.00%</c:formatCode>
                <c:ptCount val="6"/>
                <c:pt idx="0">
                  <c:v>-2.1537186703212474E-2</c:v>
                </c:pt>
                <c:pt idx="1">
                  <c:v>9.0705645649398203E-2</c:v>
                </c:pt>
                <c:pt idx="2">
                  <c:v>9.2977033370609252E-3</c:v>
                </c:pt>
                <c:pt idx="3">
                  <c:v>-1.2036474130955876E-2</c:v>
                </c:pt>
                <c:pt idx="4">
                  <c:v>-0.11248009013715321</c:v>
                </c:pt>
                <c:pt idx="5">
                  <c:v>-5.5525608855314879E-2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046-4C55-8FA9-B3185DA73C8C}"/>
            </c:ext>
          </c:extLst>
        </c:ser>
        <c:ser>
          <c:idx val="2"/>
          <c:order val="2"/>
          <c:tx>
            <c:strRef>
              <c:f>'tx_crescimento_real_n-1_n'!$A$44</c:f>
              <c:strCache>
                <c:ptCount val="1"/>
                <c:pt idx="0">
                  <c:v>Brasil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'tx_crescimento_real_n-1_n'!$B$38:$G$38</c:f>
              <c:strCache>
                <c:ptCount val="6"/>
                <c:pt idx="0">
                  <c:v>2016-2015</c:v>
                </c:pt>
                <c:pt idx="1">
                  <c:v>2017-2016</c:v>
                </c:pt>
                <c:pt idx="2">
                  <c:v>2018-2017</c:v>
                </c:pt>
                <c:pt idx="3">
                  <c:v>2019-2018</c:v>
                </c:pt>
                <c:pt idx="4">
                  <c:v>2020-2019</c:v>
                </c:pt>
                <c:pt idx="5">
                  <c:v>2020-2015</c:v>
                </c:pt>
              </c:strCache>
            </c:strRef>
          </c:cat>
          <c:val>
            <c:numRef>
              <c:f>'tx_crescimento_real_n-1_n'!$B$44:$G$44</c:f>
              <c:numCache>
                <c:formatCode>0.00%</c:formatCode>
                <c:ptCount val="6"/>
                <c:pt idx="0">
                  <c:v>-5.956698969159413E-2</c:v>
                </c:pt>
                <c:pt idx="1">
                  <c:v>6.1450916076772E-2</c:v>
                </c:pt>
                <c:pt idx="2">
                  <c:v>1.7091247488519423E-2</c:v>
                </c:pt>
                <c:pt idx="3">
                  <c:v>2.200807223873058E-3</c:v>
                </c:pt>
                <c:pt idx="4">
                  <c:v>-9.7505323772791752E-2</c:v>
                </c:pt>
                <c:pt idx="5">
                  <c:v>-8.1694690999683406E-2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046-4C55-8FA9-B3185DA7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235664"/>
        <c:axId val="848247728"/>
      </c:lineChart>
      <c:catAx>
        <c:axId val="84823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47728"/>
        <c:crosses val="autoZero"/>
        <c:auto val="1"/>
        <c:lblAlgn val="ctr"/>
        <c:lblOffset val="100"/>
        <c:noMultiLvlLbl val="0"/>
      </c:catAx>
      <c:valAx>
        <c:axId val="8482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icms_mt_nominal_relativo!$A$2</c:f>
              <c:strCache>
                <c:ptCount val="1"/>
                <c:pt idx="0">
                  <c:v>ICMS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(icms_mt_nominal_relativo!$B$1,icms_mt_nominal_relativo!$F$1,icms_mt_nominal_relativo!$J$1,icms_mt_nominal_relativo!$N$1,icms_mt_nominal_relativo!$R$1,icms_mt_nominal_relativo!$V$1)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(icms_mt_nominal_relativo!$B$2,icms_mt_nominal_relativo!$F$2,icms_mt_nominal_relativo!$J$2,icms_mt_nominal_relativo!$N$2,icms_mt_nominal_relativo!$R$2,icms_mt_nominal_relativo!$V$2)</c:f>
              <c:numCache>
                <c:formatCode>_("R$"* #,##0.00_);_("R$"* \(#,##0.00\);_("R$"* "-"??_);_(@_)</c:formatCode>
                <c:ptCount val="6"/>
                <c:pt idx="0">
                  <c:v>9078001984</c:v>
                </c:pt>
                <c:pt idx="1">
                  <c:v>9670681320</c:v>
                </c:pt>
                <c:pt idx="2">
                  <c:v>10916005252</c:v>
                </c:pt>
                <c:pt idx="3">
                  <c:v>12171365149</c:v>
                </c:pt>
                <c:pt idx="4">
                  <c:v>13365994567.32</c:v>
                </c:pt>
                <c:pt idx="5">
                  <c:v>15334820379.75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B-4858-88B1-AB8921DF0AE5}"/>
            </c:ext>
          </c:extLst>
        </c:ser>
        <c:ser>
          <c:idx val="1"/>
          <c:order val="1"/>
          <c:tx>
            <c:strRef>
              <c:f>icms_mt_nominal_relativo!$A$3</c:f>
              <c:strCache>
                <c:ptCount val="1"/>
                <c:pt idx="0">
                  <c:v>IPVA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(icms_mt_nominal_relativo!$B$1,icms_mt_nominal_relativo!$F$1,icms_mt_nominal_relativo!$J$1,icms_mt_nominal_relativo!$N$1,icms_mt_nominal_relativo!$R$1,icms_mt_nominal_relativo!$V$1)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(icms_mt_nominal_relativo!$B$3,icms_mt_nominal_relativo!$F$3,icms_mt_nominal_relativo!$J$3,icms_mt_nominal_relativo!$N$3,icms_mt_nominal_relativo!$R$3,icms_mt_nominal_relativo!$V$3)</c:f>
              <c:numCache>
                <c:formatCode>_("R$"* #,##0.00_);_("R$"* \(#,##0.00\);_("R$"* "-"??_);_(@_)</c:formatCode>
                <c:ptCount val="6"/>
                <c:pt idx="0">
                  <c:v>539799390</c:v>
                </c:pt>
                <c:pt idx="1">
                  <c:v>585368720</c:v>
                </c:pt>
                <c:pt idx="2">
                  <c:v>521860705</c:v>
                </c:pt>
                <c:pt idx="3">
                  <c:v>606121019</c:v>
                </c:pt>
                <c:pt idx="4">
                  <c:v>620654661.03999996</c:v>
                </c:pt>
                <c:pt idx="5">
                  <c:v>687411390.68999898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B-4858-88B1-AB8921DF0AE5}"/>
            </c:ext>
          </c:extLst>
        </c:ser>
        <c:ser>
          <c:idx val="2"/>
          <c:order val="2"/>
          <c:tx>
            <c:strRef>
              <c:f>icms_mt_nominal_relativo!$A$4</c:f>
              <c:strCache>
                <c:ptCount val="1"/>
                <c:pt idx="0">
                  <c:v>ITCD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(icms_mt_nominal_relativo!$B$1,icms_mt_nominal_relativo!$F$1,icms_mt_nominal_relativo!$J$1,icms_mt_nominal_relativo!$N$1,icms_mt_nominal_relativo!$R$1,icms_mt_nominal_relativo!$V$1)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(icms_mt_nominal_relativo!$B$4,icms_mt_nominal_relativo!$F$4,icms_mt_nominal_relativo!$J$4,icms_mt_nominal_relativo!$N$4,icms_mt_nominal_relativo!$R$4,icms_mt_nominal_relativo!$V$4)</c:f>
              <c:numCache>
                <c:formatCode>_("R$"* #,##0.00_);_("R$"* \(#,##0.00\);_("R$"* "-"??_);_(@_)</c:formatCode>
                <c:ptCount val="6"/>
                <c:pt idx="0">
                  <c:v>80173463</c:v>
                </c:pt>
                <c:pt idx="1">
                  <c:v>97007816</c:v>
                </c:pt>
                <c:pt idx="2">
                  <c:v>81778600</c:v>
                </c:pt>
                <c:pt idx="3">
                  <c:v>66228704</c:v>
                </c:pt>
                <c:pt idx="4">
                  <c:v>78727020.420000002</c:v>
                </c:pt>
                <c:pt idx="5">
                  <c:v>104043268.8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B-4858-88B1-AB8921DF0AE5}"/>
            </c:ext>
          </c:extLst>
        </c:ser>
        <c:ser>
          <c:idx val="3"/>
          <c:order val="3"/>
          <c:tx>
            <c:strRef>
              <c:f>icms_mt_nominal_relativo!$A$5</c:f>
              <c:strCache>
                <c:ptCount val="1"/>
                <c:pt idx="0">
                  <c:v>TAXAS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(icms_mt_nominal_relativo!$B$1,icms_mt_nominal_relativo!$F$1,icms_mt_nominal_relativo!$J$1,icms_mt_nominal_relativo!$N$1,icms_mt_nominal_relativo!$R$1,icms_mt_nominal_relativo!$V$1)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(icms_mt_nominal_relativo!$B$5,icms_mt_nominal_relativo!$F$5,icms_mt_nominal_relativo!$J$5,icms_mt_nominal_relativo!$N$5,icms_mt_nominal_relativo!$R$5,icms_mt_nominal_relativo!$V$5)</c:f>
              <c:numCache>
                <c:formatCode>_("R$"* #,##0.00_);_("R$"* \(#,##0.00\);_("R$"* "-"??_);_(@_)</c:formatCode>
                <c:ptCount val="6"/>
                <c:pt idx="0">
                  <c:v>96339983</c:v>
                </c:pt>
                <c:pt idx="1">
                  <c:v>72885407</c:v>
                </c:pt>
                <c:pt idx="2">
                  <c:v>47438200</c:v>
                </c:pt>
                <c:pt idx="3">
                  <c:v>51969287</c:v>
                </c:pt>
                <c:pt idx="4">
                  <c:v>63669718.950000003</c:v>
                </c:pt>
                <c:pt idx="5">
                  <c:v>49611964.780000001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B-4858-88B1-AB8921DF0AE5}"/>
            </c:ext>
          </c:extLst>
        </c:ser>
        <c:ser>
          <c:idx val="4"/>
          <c:order val="4"/>
          <c:tx>
            <c:strRef>
              <c:f>icms_mt_nominal_relativo!$A$6</c:f>
              <c:strCache>
                <c:ptCount val="1"/>
                <c:pt idx="0">
                  <c:v>Outros Tributos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(icms_mt_nominal_relativo!$B$1,icms_mt_nominal_relativo!$F$1,icms_mt_nominal_relativo!$J$1,icms_mt_nominal_relativo!$N$1,icms_mt_nominal_relativo!$R$1,icms_mt_nominal_relativo!$V$1)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(icms_mt_nominal_relativo!$B$6,icms_mt_nominal_relativo!$F$6,icms_mt_nominal_relativo!$J$6,icms_mt_nominal_relativo!$N$6,icms_mt_nominal_relativo!$R$6,icms_mt_nominal_relativo!$V$6)</c:f>
              <c:numCache>
                <c:formatCode>_("R$"* #,##0.00_);_("R$"* \(#,##0.00\);_("R$"* "-"??_);_(@_)</c:formatCode>
                <c:ptCount val="6"/>
                <c:pt idx="0">
                  <c:v>1485910393</c:v>
                </c:pt>
                <c:pt idx="1">
                  <c:v>1896450883</c:v>
                </c:pt>
                <c:pt idx="2">
                  <c:v>1897519024</c:v>
                </c:pt>
                <c:pt idx="3">
                  <c:v>2775430666</c:v>
                </c:pt>
                <c:pt idx="4">
                  <c:v>3049759023</c:v>
                </c:pt>
                <c:pt idx="5">
                  <c:v>2931751153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3B-4858-88B1-AB8921DF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5534799"/>
        <c:axId val="328387551"/>
      </c:barChart>
      <c:catAx>
        <c:axId val="32553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87551"/>
        <c:crosses val="autoZero"/>
        <c:auto val="1"/>
        <c:lblAlgn val="ctr"/>
        <c:lblOffset val="100"/>
        <c:noMultiLvlLbl val="0"/>
      </c:catAx>
      <c:valAx>
        <c:axId val="32838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3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7755879118248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icms_mt_nominal_relativo!$B$11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A7-4BC7-AFA8-94482B4F50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3A7-4BC7-AFA8-94482B4F50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A7-4BC7-AFA8-94482B4F50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3A7-4BC7-AFA8-94482B4F50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3A7-4BC7-AFA8-94482B4F5044}"/>
              </c:ext>
            </c:extLst>
          </c:dPt>
          <c:dLbls>
            <c:dLbl>
              <c:idx val="0"/>
              <c:layout>
                <c:manualLayout>
                  <c:x val="8.2399387576552935E-2"/>
                  <c:y val="-9.097732575094780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A7-4BC7-AFA8-94482B4F5044}"/>
                </c:ext>
              </c:extLst>
            </c:dLbl>
            <c:dLbl>
              <c:idx val="1"/>
              <c:layout>
                <c:manualLayout>
                  <c:x val="-6.9427712160979871E-2"/>
                  <c:y val="3.839749198016914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A7-4BC7-AFA8-94482B4F5044}"/>
                </c:ext>
              </c:extLst>
            </c:dLbl>
            <c:dLbl>
              <c:idx val="2"/>
              <c:layout>
                <c:manualLayout>
                  <c:x val="-6.2615048118985134E-2"/>
                  <c:y val="-1.810659084281131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A7-4BC7-AFA8-94482B4F5044}"/>
                </c:ext>
              </c:extLst>
            </c:dLbl>
            <c:dLbl>
              <c:idx val="3"/>
              <c:layout>
                <c:manualLayout>
                  <c:x val="-2.7324146981627297E-2"/>
                  <c:y val="-0.1082731846019247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A7-4BC7-AFA8-94482B4F5044}"/>
                </c:ext>
              </c:extLst>
            </c:dLbl>
            <c:dLbl>
              <c:idx val="4"/>
              <c:layout>
                <c:manualLayout>
                  <c:x val="0.12366579177602795"/>
                  <c:y val="-5.792249927092446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A7-4BC7-AFA8-94482B4F50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icms_mt_nominal_relativo!$A$12:$A$16</c:f>
              <c:strCache>
                <c:ptCount val="5"/>
                <c:pt idx="0">
                  <c:v>ICMS</c:v>
                </c:pt>
                <c:pt idx="1">
                  <c:v>IPVA</c:v>
                </c:pt>
                <c:pt idx="2">
                  <c:v>ITCD</c:v>
                </c:pt>
                <c:pt idx="3">
                  <c:v>TAXAS</c:v>
                </c:pt>
                <c:pt idx="4">
                  <c:v>Outros Tributos</c:v>
                </c:pt>
              </c:strCache>
            </c:strRef>
          </c:cat>
          <c:val>
            <c:numRef>
              <c:f>icms_mt_nominal_relativo!$B$12:$B$16</c:f>
              <c:numCache>
                <c:formatCode>0.00%</c:formatCode>
                <c:ptCount val="5"/>
                <c:pt idx="0">
                  <c:v>0.80477134211274193</c:v>
                </c:pt>
                <c:pt idx="1">
                  <c:v>4.7853600420841171E-2</c:v>
                </c:pt>
                <c:pt idx="2">
                  <c:v>7.1074346022456493E-3</c:v>
                </c:pt>
                <c:pt idx="3">
                  <c:v>8.5406081156050046E-3</c:v>
                </c:pt>
                <c:pt idx="4">
                  <c:v>0.13172701474856627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7-4BC7-AFA8-94482B4F50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1533525</xdr:colOff>
      <xdr:row>3</xdr:row>
      <xdr:rowOff>14287</xdr:rowOff>
    </xdr:from>
    <xdr:to>
      <xdr:col>7</xdr:col>
      <xdr:colOff>428625</xdr:colOff>
      <xdr:row>17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CA134EB-C729-4BFB-BEA7-3077FFC9C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1375834</xdr:colOff>
      <xdr:row>13</xdr:row>
      <xdr:rowOff>483808</xdr:rowOff>
    </xdr:from>
    <xdr:to>
      <xdr:col>4</xdr:col>
      <xdr:colOff>1572381</xdr:colOff>
      <xdr:row>32</xdr:row>
      <xdr:rowOff>241903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A1E2B59-1FAE-477F-B3AD-F8B299864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1788581</xdr:colOff>
      <xdr:row>41</xdr:row>
      <xdr:rowOff>30238</xdr:rowOff>
    </xdr:from>
    <xdr:to>
      <xdr:col>5</xdr:col>
      <xdr:colOff>1920117</xdr:colOff>
      <xdr:row>57</xdr:row>
      <xdr:rowOff>78921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C38B89-2D5B-48BB-BCCB-20CD2D6E5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692577</xdr:colOff>
      <xdr:row>29</xdr:row>
      <xdr:rowOff>161441</xdr:rowOff>
    </xdr:from>
    <xdr:to>
      <xdr:col>6</xdr:col>
      <xdr:colOff>2034152</xdr:colOff>
      <xdr:row>49</xdr:row>
      <xdr:rowOff>161442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FF5CF5-8A47-4842-BF2D-466DB06A8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2121331</xdr:colOff>
      <xdr:row>29</xdr:row>
      <xdr:rowOff>161440</xdr:rowOff>
    </xdr:from>
    <xdr:to>
      <xdr:col>13</xdr:col>
      <xdr:colOff>290594</xdr:colOff>
      <xdr:row>51</xdr:row>
      <xdr:rowOff>226017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58BFDC9-BC57-4B5E-8F48-08C29B607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979715</xdr:colOff>
      <xdr:row>21</xdr:row>
      <xdr:rowOff>68035</xdr:rowOff>
    </xdr:from>
    <xdr:to>
      <xdr:col>5</xdr:col>
      <xdr:colOff>312964</xdr:colOff>
      <xdr:row>37</xdr:row>
      <xdr:rowOff>310244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9749A72-341F-4575-8C63-1B26206D8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13</xdr:row>
      <xdr:rowOff>176893</xdr:rowOff>
    </xdr:from>
    <xdr:to>
      <xdr:col>8</xdr:col>
      <xdr:colOff>1660071</xdr:colOff>
      <xdr:row>30</xdr:row>
      <xdr:rowOff>201386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447FC5C-6D76-4070-9906-0A6C3644F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38894</xdr:colOff>
      <xdr:row>10</xdr:row>
      <xdr:rowOff>79375</xdr:rowOff>
    </xdr:from>
    <xdr:to>
      <xdr:col>7</xdr:col>
      <xdr:colOff>140493</xdr:colOff>
      <xdr:row>24</xdr:row>
      <xdr:rowOff>153591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03B650A-F1B8-4446-9C96-A39A09957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504432</xdr:colOff>
      <xdr:row>24</xdr:row>
      <xdr:rowOff>3570</xdr:rowOff>
    </xdr:from>
    <xdr:to>
      <xdr:col>8</xdr:col>
      <xdr:colOff>980677</xdr:colOff>
      <xdr:row>39</xdr:row>
      <xdr:rowOff>122633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E151CBB-2ABE-4E42-9D07-865A5A7AA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14286</xdr:rowOff>
    </xdr:from>
    <xdr:to>
      <xdr:col>4</xdr:col>
      <xdr:colOff>476250</xdr:colOff>
      <xdr:row>38</xdr:row>
      <xdr:rowOff>90485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0AB748D-A344-473C-A2BC-77405D28B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3</xdr:row>
      <xdr:rowOff>147637</xdr:rowOff>
    </xdr:from>
    <xdr:to>
      <xdr:col>8</xdr:col>
      <xdr:colOff>328611</xdr:colOff>
      <xdr:row>13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3A77EA-4F56-45E8-AC4C-A8597D034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114306</xdr:colOff>
      <xdr:row>4</xdr:row>
      <xdr:rowOff>33337</xdr:rowOff>
    </xdr:from>
    <xdr:to>
      <xdr:col>3</xdr:col>
      <xdr:colOff>466731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C7E71-3432-4EBB-817B-711FD1F6A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285756</xdr:colOff>
      <xdr:row>4</xdr:row>
      <xdr:rowOff>185737</xdr:rowOff>
    </xdr:from>
    <xdr:to>
      <xdr:col>6</xdr:col>
      <xdr:colOff>314331</xdr:colOff>
      <xdr:row>19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E9830D-7420-4F2E-923D-0F103AE0C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6</xdr:col>
      <xdr:colOff>266700</xdr:colOff>
      <xdr:row>10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ECFC84-67F9-4CFA-8972-9312C1050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2767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9525</xdr:colOff>
      <xdr:row>340</xdr:row>
      <xdr:rowOff>9525</xdr:rowOff>
    </xdr:to>
    <xdr:pic>
      <xdr:nvPicPr>
        <xdr:cNvPr id="3" name="xgdvConsulta_IADD" descr="Down Arrow">
          <a:extLst>
            <a:ext uri="{FF2B5EF4-FFF2-40B4-BE49-F238E27FC236}">
              <a16:creationId xmlns:a16="http://schemas.microsoft.com/office/drawing/2014/main" id="{78C64B94-3C18-46E4-AF39-5C3475C82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70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340</xdr:row>
      <xdr:rowOff>0</xdr:rowOff>
    </xdr:from>
    <xdr:to>
      <xdr:col>1</xdr:col>
      <xdr:colOff>28575</xdr:colOff>
      <xdr:row>340</xdr:row>
      <xdr:rowOff>9525</xdr:rowOff>
    </xdr:to>
    <xdr:pic>
      <xdr:nvPicPr>
        <xdr:cNvPr id="4" name="xgdvConsulta_IADU" descr="Up Arrow">
          <a:extLst>
            <a:ext uri="{FF2B5EF4-FFF2-40B4-BE49-F238E27FC236}">
              <a16:creationId xmlns:a16="http://schemas.microsoft.com/office/drawing/2014/main" id="{2110B55C-DB8E-4087-B953-C5DA9F90B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5770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340</xdr:row>
      <xdr:rowOff>0</xdr:rowOff>
    </xdr:from>
    <xdr:to>
      <xdr:col>1</xdr:col>
      <xdr:colOff>47625</xdr:colOff>
      <xdr:row>340</xdr:row>
      <xdr:rowOff>9525</xdr:rowOff>
    </xdr:to>
    <xdr:pic>
      <xdr:nvPicPr>
        <xdr:cNvPr id="5" name="xgdvConsulta_IADL" descr="Left Arrow">
          <a:extLst>
            <a:ext uri="{FF2B5EF4-FFF2-40B4-BE49-F238E27FC236}">
              <a16:creationId xmlns:a16="http://schemas.microsoft.com/office/drawing/2014/main" id="{9C7DB81A-D49E-4AF1-9987-23814B6A5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5770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340</xdr:row>
      <xdr:rowOff>0</xdr:rowOff>
    </xdr:from>
    <xdr:to>
      <xdr:col>1</xdr:col>
      <xdr:colOff>66675</xdr:colOff>
      <xdr:row>340</xdr:row>
      <xdr:rowOff>9525</xdr:rowOff>
    </xdr:to>
    <xdr:pic>
      <xdr:nvPicPr>
        <xdr:cNvPr id="6" name="xgdvConsulta_IADR" descr="Right Arrow">
          <a:extLst>
            <a:ext uri="{FF2B5EF4-FFF2-40B4-BE49-F238E27FC236}">
              <a16:creationId xmlns:a16="http://schemas.microsoft.com/office/drawing/2014/main" id="{942FBD2E-1A24-4ED8-8595-D0C9D3032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5770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340</xdr:row>
      <xdr:rowOff>0</xdr:rowOff>
    </xdr:from>
    <xdr:to>
      <xdr:col>1</xdr:col>
      <xdr:colOff>85725</xdr:colOff>
      <xdr:row>340</xdr:row>
      <xdr:rowOff>9525</xdr:rowOff>
    </xdr:to>
    <xdr:pic>
      <xdr:nvPicPr>
        <xdr:cNvPr id="7" name="xgdvConsulta_IDHF" descr="Hide">
          <a:extLst>
            <a:ext uri="{FF2B5EF4-FFF2-40B4-BE49-F238E27FC236}">
              <a16:creationId xmlns:a16="http://schemas.microsoft.com/office/drawing/2014/main" id="{4AB1FF3F-298F-40D3-96DC-2F1926725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5770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0E77-480E-47F6-9884-6F960554B226}">
  <sheetPr codeName="Planilha1"/>
  <dimension ref="A1:H29"/>
  <sheetViews>
    <sheetView topLeftCell="A10" zoomScale="85" zoomScaleNormal="85" workbookViewId="0">
      <pane xSplit="1" topLeftCell="B1" activePane="topRight" state="frozen"/>
      <selection activeCell="B4" activeCellId="1" sqref="B2:G2 B4:G5"/>
      <selection pane="topRight" activeCell="C2" sqref="C2"/>
    </sheetView>
  </sheetViews>
  <sheetFormatPr defaultRowHeight="18.75"/>
  <cols>
    <col min="1" max="1" width="36.28515625" style="9" bestFit="1" customWidth="1"/>
    <col min="2" max="2" width="30.42578125" style="16" bestFit="1" customWidth="1"/>
    <col min="3" max="3" width="27.5703125" style="9" bestFit="1" customWidth="1"/>
    <col min="4" max="4" width="25.140625" style="9" bestFit="1" customWidth="1"/>
    <col min="5" max="5" width="32.85546875" style="9" bestFit="1" customWidth="1"/>
    <col min="6" max="6" width="30.7109375" style="9" bestFit="1" customWidth="1"/>
    <col min="7" max="7" width="24.5703125" style="9" bestFit="1" customWidth="1"/>
    <col min="8" max="16384" width="9.140625" style="9"/>
  </cols>
  <sheetData>
    <row r="1" spans="1:8">
      <c r="A1" s="6" t="s">
        <v>0</v>
      </c>
      <c r="B1" s="7">
        <v>2015</v>
      </c>
      <c r="C1" s="7">
        <v>2016</v>
      </c>
      <c r="D1" s="8">
        <v>2017</v>
      </c>
      <c r="E1" s="8">
        <v>2018</v>
      </c>
      <c r="F1" s="8">
        <v>2019</v>
      </c>
      <c r="G1" s="7">
        <v>2020</v>
      </c>
    </row>
    <row r="2" spans="1:8">
      <c r="A2" s="10" t="s">
        <v>1</v>
      </c>
      <c r="B2" s="11">
        <v>979177636</v>
      </c>
      <c r="C2" s="12">
        <v>1015866517</v>
      </c>
      <c r="D2" s="13">
        <v>1179511880</v>
      </c>
      <c r="E2" s="13">
        <v>1413094145.5899999</v>
      </c>
      <c r="F2" s="13">
        <v>1413047877.27</v>
      </c>
      <c r="G2" s="14">
        <v>1374411190.8199999</v>
      </c>
      <c r="H2" s="15"/>
    </row>
    <row r="3" spans="1:8">
      <c r="A3" s="10" t="s">
        <v>2</v>
      </c>
      <c r="B3" s="12">
        <v>3120601804</v>
      </c>
      <c r="C3" s="14">
        <v>3588383223</v>
      </c>
      <c r="D3" s="13">
        <v>3676879990</v>
      </c>
      <c r="E3" s="13">
        <v>4006743422</v>
      </c>
      <c r="F3" s="13">
        <v>4207569343.6599998</v>
      </c>
      <c r="G3" s="14">
        <v>4368864099.5699997</v>
      </c>
      <c r="H3" s="15"/>
    </row>
    <row r="4" spans="1:8">
      <c r="A4" s="10" t="s">
        <v>3</v>
      </c>
      <c r="B4" s="12">
        <v>785714971</v>
      </c>
      <c r="C4" s="14">
        <v>700311920</v>
      </c>
      <c r="D4" s="13">
        <v>753646864</v>
      </c>
      <c r="E4" s="13">
        <v>855278726</v>
      </c>
      <c r="F4" s="13">
        <v>944821025.77999997</v>
      </c>
      <c r="G4" s="14">
        <v>1015615591.9199899</v>
      </c>
      <c r="H4" s="15"/>
    </row>
    <row r="5" spans="1:8">
      <c r="A5" s="10" t="s">
        <v>4</v>
      </c>
      <c r="B5" s="12">
        <v>7485087103</v>
      </c>
      <c r="C5" s="14">
        <v>7149125114</v>
      </c>
      <c r="D5" s="13">
        <v>8217346091</v>
      </c>
      <c r="E5" s="13">
        <v>9216022647.1299992</v>
      </c>
      <c r="F5" s="13">
        <v>10039289959.0299</v>
      </c>
      <c r="G5" s="14">
        <v>10807269434.43</v>
      </c>
      <c r="H5" s="15"/>
    </row>
    <row r="6" spans="1:8">
      <c r="A6" s="10" t="s">
        <v>5</v>
      </c>
      <c r="B6" s="12">
        <v>18634858077</v>
      </c>
      <c r="C6" s="14">
        <v>19507768962</v>
      </c>
      <c r="D6" s="13">
        <v>21208497104</v>
      </c>
      <c r="E6" s="13">
        <v>23568159537</v>
      </c>
      <c r="F6" s="13">
        <v>24717852211.720001</v>
      </c>
      <c r="G6" s="14">
        <v>24978684972</v>
      </c>
      <c r="H6" s="15"/>
    </row>
    <row r="7" spans="1:8">
      <c r="A7" s="10" t="s">
        <v>6</v>
      </c>
      <c r="B7" s="12">
        <v>9859113146</v>
      </c>
      <c r="C7" s="14">
        <v>10436149948</v>
      </c>
      <c r="D7" s="13">
        <v>11353930871</v>
      </c>
      <c r="E7" s="13">
        <v>11978962409</v>
      </c>
      <c r="F7" s="13">
        <v>13151857594.65</v>
      </c>
      <c r="G7" s="14">
        <v>13228678047.66</v>
      </c>
      <c r="H7" s="15"/>
    </row>
    <row r="8" spans="1:8">
      <c r="A8" s="10" t="s">
        <v>7</v>
      </c>
      <c r="B8" s="12">
        <v>6798522613</v>
      </c>
      <c r="C8" s="14">
        <v>7436028431</v>
      </c>
      <c r="D8" s="13">
        <v>7893709586</v>
      </c>
      <c r="E8" s="13">
        <v>8353696257</v>
      </c>
      <c r="F8" s="13">
        <v>8181619122.7599897</v>
      </c>
      <c r="G8" s="14">
        <v>8680628690.3999996</v>
      </c>
      <c r="H8" s="15"/>
    </row>
    <row r="9" spans="1:8">
      <c r="A9" s="10" t="s">
        <v>8</v>
      </c>
      <c r="B9" s="12">
        <v>9455542725</v>
      </c>
      <c r="C9" s="14">
        <v>8812157616</v>
      </c>
      <c r="D9" s="13">
        <v>9262578028</v>
      </c>
      <c r="E9" s="13">
        <v>10214185288</v>
      </c>
      <c r="F9" s="13">
        <v>11451867102.58</v>
      </c>
      <c r="G9" s="14">
        <v>12001997177.959999</v>
      </c>
      <c r="H9" s="15"/>
    </row>
    <row r="10" spans="1:8">
      <c r="A10" s="10" t="s">
        <v>9</v>
      </c>
      <c r="B10" s="12">
        <v>13745216755</v>
      </c>
      <c r="C10" s="14">
        <v>14334660654</v>
      </c>
      <c r="D10" s="13">
        <v>15022541274</v>
      </c>
      <c r="E10" s="13">
        <v>15754652381</v>
      </c>
      <c r="F10" s="13">
        <v>17125875095.329901</v>
      </c>
      <c r="G10" s="14">
        <v>16225956435.950001</v>
      </c>
      <c r="H10" s="15"/>
    </row>
    <row r="11" spans="1:8">
      <c r="A11" s="10" t="s">
        <v>10</v>
      </c>
      <c r="B11" s="12">
        <v>5018955387</v>
      </c>
      <c r="C11" s="14">
        <v>6008379641</v>
      </c>
      <c r="D11" s="13">
        <v>6290560225</v>
      </c>
      <c r="E11" s="13">
        <v>7022347840</v>
      </c>
      <c r="F11" s="13">
        <v>7883486025.6400003</v>
      </c>
      <c r="G11" s="14">
        <v>8170481410.2999897</v>
      </c>
      <c r="H11" s="15"/>
    </row>
    <row r="12" spans="1:8">
      <c r="A12" s="10" t="s">
        <v>11</v>
      </c>
      <c r="B12" s="12">
        <v>9078001984</v>
      </c>
      <c r="C12" s="14">
        <v>9670681316</v>
      </c>
      <c r="D12" s="13">
        <v>10916005246</v>
      </c>
      <c r="E12" s="13">
        <v>12171365140</v>
      </c>
      <c r="F12" s="13">
        <v>13365994567.32</v>
      </c>
      <c r="G12" s="14">
        <v>15334820379.75</v>
      </c>
      <c r="H12" s="15"/>
    </row>
    <row r="13" spans="1:8">
      <c r="A13" s="10" t="s">
        <v>12</v>
      </c>
      <c r="B13" s="12">
        <v>7579342089</v>
      </c>
      <c r="C13" s="14">
        <v>8126296636</v>
      </c>
      <c r="D13" s="13">
        <v>8784526984</v>
      </c>
      <c r="E13" s="13">
        <v>9591819182</v>
      </c>
      <c r="F13" s="13">
        <v>10048253128.32</v>
      </c>
      <c r="G13" s="14">
        <v>11094691295.98</v>
      </c>
      <c r="H13" s="15"/>
    </row>
    <row r="14" spans="1:8">
      <c r="A14" s="10" t="s">
        <v>13</v>
      </c>
      <c r="B14" s="12">
        <v>37946744435</v>
      </c>
      <c r="C14" s="14">
        <v>41889822032</v>
      </c>
      <c r="D14" s="13">
        <v>46672269585</v>
      </c>
      <c r="E14" s="13">
        <v>49064520050</v>
      </c>
      <c r="F14" s="13">
        <v>51945190597.050003</v>
      </c>
      <c r="G14" s="14">
        <v>52460606146.190002</v>
      </c>
      <c r="H14" s="15"/>
    </row>
    <row r="15" spans="1:8">
      <c r="A15" s="10" t="s">
        <v>14</v>
      </c>
      <c r="B15" s="12">
        <v>9740022389</v>
      </c>
      <c r="C15" s="14">
        <v>10084211717</v>
      </c>
      <c r="D15" s="13">
        <v>10257950328</v>
      </c>
      <c r="E15" s="13">
        <v>10921386433</v>
      </c>
      <c r="F15" s="13">
        <v>12202357223</v>
      </c>
      <c r="G15" s="14">
        <v>13837365868</v>
      </c>
      <c r="H15" s="15"/>
    </row>
    <row r="16" spans="1:8">
      <c r="A16" s="10" t="s">
        <v>15</v>
      </c>
      <c r="B16" s="12">
        <v>4540289440</v>
      </c>
      <c r="C16" s="14">
        <v>4724970775</v>
      </c>
      <c r="D16" s="13">
        <v>5187127420</v>
      </c>
      <c r="E16" s="13">
        <v>5629994538</v>
      </c>
      <c r="F16" s="13">
        <v>5904253102.1300001</v>
      </c>
      <c r="G16" s="14">
        <v>6108081767.0099897</v>
      </c>
      <c r="H16" s="15"/>
    </row>
    <row r="17" spans="1:8">
      <c r="A17" s="10" t="s">
        <v>16</v>
      </c>
      <c r="B17" s="12">
        <v>24941842377</v>
      </c>
      <c r="C17" s="14">
        <v>26152177631</v>
      </c>
      <c r="D17" s="13">
        <v>29586341151</v>
      </c>
      <c r="E17" s="13">
        <v>30205169055.560001</v>
      </c>
      <c r="F17" s="13">
        <v>31502726802.84</v>
      </c>
      <c r="G17" s="14">
        <v>31518256974.18</v>
      </c>
      <c r="H17" s="15"/>
    </row>
    <row r="18" spans="1:8">
      <c r="A18" s="10" t="s">
        <v>17</v>
      </c>
      <c r="B18" s="12">
        <v>12840228000</v>
      </c>
      <c r="C18" s="14">
        <v>13798504339</v>
      </c>
      <c r="D18" s="13">
        <v>14466357628</v>
      </c>
      <c r="E18" s="13">
        <v>15900313408</v>
      </c>
      <c r="F18" s="13">
        <v>17938842228.84</v>
      </c>
      <c r="G18" s="14">
        <v>17673104783.049999</v>
      </c>
      <c r="H18" s="15"/>
    </row>
    <row r="19" spans="1:8">
      <c r="A19" s="10" t="s">
        <v>18</v>
      </c>
      <c r="B19" s="12">
        <v>3222823102</v>
      </c>
      <c r="C19" s="14">
        <v>3289342615</v>
      </c>
      <c r="D19" s="13">
        <v>3802431381</v>
      </c>
      <c r="E19" s="13">
        <v>4487129820</v>
      </c>
      <c r="F19" s="13">
        <v>4488649195.6199999</v>
      </c>
      <c r="G19" s="14">
        <v>4730377049.01999</v>
      </c>
      <c r="H19" s="15"/>
    </row>
    <row r="20" spans="1:8">
      <c r="A20" s="10" t="s">
        <v>19</v>
      </c>
      <c r="B20" s="12">
        <v>33033993944</v>
      </c>
      <c r="C20" s="14">
        <v>31813343856</v>
      </c>
      <c r="D20" s="13">
        <v>32570081434</v>
      </c>
      <c r="E20" s="13">
        <v>36717034408</v>
      </c>
      <c r="F20" s="13">
        <v>37015298589.120003</v>
      </c>
      <c r="G20" s="14">
        <v>39054403184.349998</v>
      </c>
      <c r="H20" s="15"/>
    </row>
    <row r="21" spans="1:8">
      <c r="A21" s="10" t="s">
        <v>20</v>
      </c>
      <c r="B21" s="12">
        <v>4526455508</v>
      </c>
      <c r="C21" s="14">
        <v>4936767880</v>
      </c>
      <c r="D21" s="13">
        <v>5190110202</v>
      </c>
      <c r="E21" s="13">
        <v>5672110892</v>
      </c>
      <c r="F21" s="13">
        <v>5724568130.8899899</v>
      </c>
      <c r="G21" s="14">
        <v>5832086561.4399996</v>
      </c>
      <c r="H21" s="15"/>
    </row>
    <row r="22" spans="1:8">
      <c r="A22" s="10" t="s">
        <v>21</v>
      </c>
      <c r="B22" s="12">
        <v>27125892801</v>
      </c>
      <c r="C22" s="14">
        <v>30385773360</v>
      </c>
      <c r="D22" s="13">
        <v>31933423344</v>
      </c>
      <c r="E22" s="13">
        <v>34804646266</v>
      </c>
      <c r="F22" s="13">
        <v>35742812900.139999</v>
      </c>
      <c r="G22" s="14">
        <v>36207896916.259903</v>
      </c>
      <c r="H22" s="15"/>
    </row>
    <row r="23" spans="1:8">
      <c r="A23" s="10" t="s">
        <v>22</v>
      </c>
      <c r="B23" s="12">
        <v>3149100104</v>
      </c>
      <c r="C23" s="14">
        <v>3138605957</v>
      </c>
      <c r="D23" s="13">
        <v>3270647795</v>
      </c>
      <c r="E23" s="13">
        <v>3629602975</v>
      </c>
      <c r="F23" s="13">
        <v>4013195236.48</v>
      </c>
      <c r="G23" s="14">
        <v>4376621281.0100002</v>
      </c>
      <c r="H23" s="15"/>
    </row>
    <row r="24" spans="1:8">
      <c r="A24" s="10" t="s">
        <v>23</v>
      </c>
      <c r="B24" s="12">
        <v>648602865</v>
      </c>
      <c r="C24" s="14">
        <v>713103670</v>
      </c>
      <c r="D24" s="13">
        <v>778452650</v>
      </c>
      <c r="E24" s="13">
        <v>879548397</v>
      </c>
      <c r="F24" s="13">
        <v>1117103856.47</v>
      </c>
      <c r="G24" s="14">
        <v>1239989996.1700001</v>
      </c>
      <c r="H24" s="15"/>
    </row>
    <row r="25" spans="1:8">
      <c r="A25" s="10" t="s">
        <v>27</v>
      </c>
      <c r="B25" s="12">
        <v>125990235443</v>
      </c>
      <c r="C25" s="14">
        <v>125867880776</v>
      </c>
      <c r="D25" s="13">
        <v>132259230785</v>
      </c>
      <c r="E25" s="13">
        <v>139809448799</v>
      </c>
      <c r="F25" s="13">
        <v>149774384413.16</v>
      </c>
      <c r="G25" s="14">
        <v>149823076790.13901</v>
      </c>
      <c r="H25" s="15"/>
    </row>
    <row r="26" spans="1:8">
      <c r="A26" s="10" t="s">
        <v>24</v>
      </c>
      <c r="B26" s="12">
        <v>16071048478</v>
      </c>
      <c r="C26" s="14">
        <v>16927387654</v>
      </c>
      <c r="D26" s="13">
        <v>19380959976</v>
      </c>
      <c r="E26" s="13">
        <v>21390582475</v>
      </c>
      <c r="F26" s="13">
        <v>23276424564.459999</v>
      </c>
      <c r="G26" s="14">
        <v>23095263428.029999</v>
      </c>
      <c r="H26" s="15"/>
    </row>
    <row r="27" spans="1:8">
      <c r="A27" s="10" t="s">
        <v>25</v>
      </c>
      <c r="B27" s="12">
        <v>2917660707</v>
      </c>
      <c r="C27" s="14">
        <v>2978717025</v>
      </c>
      <c r="D27" s="13">
        <v>3201570046</v>
      </c>
      <c r="E27" s="13">
        <v>3506242337</v>
      </c>
      <c r="F27" s="13">
        <v>3547720505</v>
      </c>
      <c r="G27" s="14">
        <v>3526178265</v>
      </c>
      <c r="H27" s="15"/>
    </row>
    <row r="28" spans="1:8">
      <c r="A28" s="10" t="s">
        <v>26</v>
      </c>
      <c r="B28" s="12">
        <v>2059228026</v>
      </c>
      <c r="C28" s="14">
        <v>2361603965</v>
      </c>
      <c r="D28" s="13">
        <v>2536402382</v>
      </c>
      <c r="E28" s="13">
        <v>2859919889</v>
      </c>
      <c r="F28" s="13">
        <v>3019910469.02</v>
      </c>
      <c r="G28" s="14">
        <v>3295009100.3299999</v>
      </c>
      <c r="H28" s="15"/>
    </row>
    <row r="29" spans="1:8">
      <c r="A29" s="10" t="s">
        <v>28</v>
      </c>
      <c r="B29" s="14">
        <f t="shared" ref="B29:G29" si="0">SUM(B2:B28)</f>
        <v>401294301909</v>
      </c>
      <c r="C29" s="14">
        <f t="shared" si="0"/>
        <v>415848023230</v>
      </c>
      <c r="D29" s="14">
        <f t="shared" si="0"/>
        <v>445653090250</v>
      </c>
      <c r="E29" s="14">
        <f t="shared" si="0"/>
        <v>479623976717.28003</v>
      </c>
      <c r="F29" s="14">
        <f t="shared" si="0"/>
        <v>509744970868.27985</v>
      </c>
      <c r="G29" s="14">
        <f t="shared" si="0"/>
        <v>520060416836.91888</v>
      </c>
      <c r="H29" s="15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3586-7CFB-48AE-8F2A-354A3A66A682}">
  <dimension ref="A1:J34"/>
  <sheetViews>
    <sheetView zoomScale="70" zoomScaleNormal="70" workbookViewId="0">
      <selection activeCell="B3" sqref="B3"/>
    </sheetView>
  </sheetViews>
  <sheetFormatPr defaultRowHeight="15"/>
  <cols>
    <col min="1" max="1" width="36.5703125" customWidth="1"/>
    <col min="2" max="2" width="32.42578125" bestFit="1" customWidth="1"/>
    <col min="3" max="3" width="31.42578125" bestFit="1" customWidth="1"/>
    <col min="4" max="4" width="31.42578125" style="61" bestFit="1" customWidth="1"/>
    <col min="6" max="6" width="22.140625" bestFit="1" customWidth="1"/>
  </cols>
  <sheetData>
    <row r="1" spans="1:6" ht="18.75">
      <c r="A1" s="36"/>
      <c r="B1" s="20" t="s">
        <v>393</v>
      </c>
      <c r="C1" s="20" t="s">
        <v>394</v>
      </c>
      <c r="D1" s="59" t="s">
        <v>395</v>
      </c>
    </row>
    <row r="2" spans="1:6" s="42" customFormat="1" ht="18.75">
      <c r="A2" s="6" t="s">
        <v>379</v>
      </c>
      <c r="B2" s="57">
        <f>(fpe_nominal!B2/'IGP-DI'!$F$41)*'IGP-DI'!$B$339</f>
        <v>6367658155.5065527</v>
      </c>
      <c r="C2" s="57">
        <f>SUM(C3:C6)</f>
        <v>61252333526.965149</v>
      </c>
      <c r="D2" s="60">
        <f>B2/C2</f>
        <v>0.10395780517820297</v>
      </c>
      <c r="F2" s="74"/>
    </row>
    <row r="3" spans="1:6" ht="18.75">
      <c r="A3" s="33" t="s">
        <v>371</v>
      </c>
      <c r="B3" s="73">
        <f>(fpe_nominal!B3/'IGP-DI'!$F$41)*'IGP-DI'!$B$339</f>
        <v>611006319.95000529</v>
      </c>
      <c r="C3" s="56">
        <v>10357405351.989677</v>
      </c>
      <c r="D3" s="62">
        <f t="shared" ref="D3:D33" si="0">B3/C3</f>
        <v>5.8992218532089198E-2</v>
      </c>
    </row>
    <row r="4" spans="1:6" ht="18.75">
      <c r="A4" s="33" t="s">
        <v>372</v>
      </c>
      <c r="B4" s="73">
        <f>(fpe_nominal!B4/'IGP-DI'!$F$41)*'IGP-DI'!$B$339</f>
        <v>2537471282.8468232</v>
      </c>
      <c r="C4" s="56">
        <v>19360211572.776741</v>
      </c>
      <c r="D4" s="62">
        <f t="shared" si="0"/>
        <v>0.13106629921415089</v>
      </c>
    </row>
    <row r="5" spans="1:6" ht="18.75">
      <c r="A5" s="33" t="s">
        <v>373</v>
      </c>
      <c r="B5" s="73">
        <f>(fpe_nominal!B5/'IGP-DI'!$F$41)*'IGP-DI'!$B$339</f>
        <v>2021539459.797991</v>
      </c>
      <c r="C5" s="56">
        <v>18296940963.351383</v>
      </c>
      <c r="D5" s="62">
        <f t="shared" si="0"/>
        <v>0.11048510588994725</v>
      </c>
    </row>
    <row r="6" spans="1:6" ht="18.75">
      <c r="A6" s="33" t="s">
        <v>374</v>
      </c>
      <c r="B6" s="73">
        <f>(fpe_nominal!B6/'IGP-DI'!$F$41)*'IGP-DI'!$B$339</f>
        <v>1197641092.9117329</v>
      </c>
      <c r="C6" s="56">
        <v>13237775638.847355</v>
      </c>
      <c r="D6" s="62">
        <f t="shared" si="0"/>
        <v>9.0471475388746989E-2</v>
      </c>
    </row>
    <row r="7" spans="1:6" s="42" customFormat="1" ht="18.75">
      <c r="A7" s="6" t="s">
        <v>380</v>
      </c>
      <c r="B7" s="57">
        <f>(fpe_nominal!B7/'IGP-DI'!$F$41)*'IGP-DI'!$B$339</f>
        <v>22667526071.100994</v>
      </c>
      <c r="C7" s="57">
        <f>SUM(C8:C14)</f>
        <v>42889775803.316681</v>
      </c>
      <c r="D7" s="60">
        <f t="shared" si="0"/>
        <v>0.5285065180813584</v>
      </c>
    </row>
    <row r="8" spans="1:6" ht="18.75">
      <c r="A8" s="33" t="s">
        <v>396</v>
      </c>
      <c r="B8" s="73">
        <f>(fpe_nominal!B8/'IGP-DI'!$F$41)*'IGP-DI'!$B$339</f>
        <v>3064218882.6086459</v>
      </c>
      <c r="C8" s="56">
        <v>1639896640.1335173</v>
      </c>
      <c r="D8" s="62">
        <f t="shared" si="0"/>
        <v>1.8685439116206513</v>
      </c>
    </row>
    <row r="9" spans="1:6" ht="18.75">
      <c r="A9" s="33" t="s">
        <v>397</v>
      </c>
      <c r="B9" s="73">
        <f>(fpe_nominal!B9/'IGP-DI'!$F$41)*'IGP-DI'!$B$339</f>
        <v>3068702361.5432162</v>
      </c>
      <c r="C9" s="56">
        <v>1211794991.1795559</v>
      </c>
      <c r="D9" s="62">
        <f t="shared" si="0"/>
        <v>2.5323609883517961</v>
      </c>
    </row>
    <row r="10" spans="1:6" ht="18.75">
      <c r="A10" s="33" t="s">
        <v>398</v>
      </c>
      <c r="B10" s="73">
        <f>(fpe_nominal!B10/'IGP-DI'!$F$41)*'IGP-DI'!$B$339</f>
        <v>2617173052.902513</v>
      </c>
      <c r="C10" s="56">
        <v>12894834495.610918</v>
      </c>
      <c r="D10" s="62">
        <f t="shared" si="0"/>
        <v>0.20296290377308324</v>
      </c>
    </row>
    <row r="11" spans="1:6" ht="18.75">
      <c r="A11" s="33" t="s">
        <v>399</v>
      </c>
      <c r="B11" s="73">
        <f>(fpe_nominal!B11/'IGP-DI'!$F$41)*'IGP-DI'!$B$339</f>
        <v>5435481055.0892248</v>
      </c>
      <c r="C11" s="56">
        <v>16510233579.874317</v>
      </c>
      <c r="D11" s="62">
        <f t="shared" si="0"/>
        <v>0.32921890709741258</v>
      </c>
    </row>
    <row r="12" spans="1:6" ht="18.75">
      <c r="A12" s="33" t="s">
        <v>400</v>
      </c>
      <c r="B12" s="73">
        <f>(fpe_nominal!B12/'IGP-DI'!$F$41)*'IGP-DI'!$B$339</f>
        <v>2503920021.006413</v>
      </c>
      <c r="C12" s="56">
        <v>5222022770.04387</v>
      </c>
      <c r="D12" s="62">
        <f t="shared" si="0"/>
        <v>0.47949235981316446</v>
      </c>
    </row>
    <row r="13" spans="1:6" ht="18.75">
      <c r="A13" s="33" t="s">
        <v>401</v>
      </c>
      <c r="B13" s="73">
        <f>(fpe_nominal!B13/'IGP-DI'!$F$41)*'IGP-DI'!$B$339</f>
        <v>2199327551.6257324</v>
      </c>
      <c r="C13" s="56">
        <v>1479510238.3480723</v>
      </c>
      <c r="D13" s="62">
        <f t="shared" si="0"/>
        <v>1.4865240500676513</v>
      </c>
    </row>
    <row r="14" spans="1:6" ht="18.75">
      <c r="A14" s="33" t="s">
        <v>402</v>
      </c>
      <c r="B14" s="73">
        <f>(fpe_nominal!B14/'IGP-DI'!$F$41)*'IGP-DI'!$B$339</f>
        <v>3778703146.3252482</v>
      </c>
      <c r="C14" s="56">
        <v>3931483088.1264248</v>
      </c>
      <c r="D14" s="62">
        <f t="shared" si="0"/>
        <v>0.96113936181931159</v>
      </c>
    </row>
    <row r="15" spans="1:6" s="42" customFormat="1" ht="18.75">
      <c r="A15" s="6" t="s">
        <v>381</v>
      </c>
      <c r="B15" s="57">
        <f>(fpe_nominal!B15/'IGP-DI'!$F$41)*'IGP-DI'!$B$339</f>
        <v>46424715305.992165</v>
      </c>
      <c r="C15" s="57">
        <f>SUM(C16:C24)</f>
        <v>105733976981.19167</v>
      </c>
      <c r="D15" s="60">
        <f t="shared" si="0"/>
        <v>0.43907092716516621</v>
      </c>
    </row>
    <row r="16" spans="1:6" ht="18.75">
      <c r="A16" s="33" t="s">
        <v>403</v>
      </c>
      <c r="B16" s="73">
        <f>(fpe_nominal!B16/'IGP-DI'!$F$41)*'IGP-DI'!$B$339</f>
        <v>3744619406.4229374</v>
      </c>
      <c r="C16" s="56">
        <v>5212767187.824131</v>
      </c>
      <c r="D16" s="62">
        <f t="shared" si="0"/>
        <v>0.71835539004495319</v>
      </c>
    </row>
    <row r="17" spans="1:10" ht="18.75">
      <c r="A17" s="33" t="s">
        <v>404</v>
      </c>
      <c r="B17" s="73">
        <f>(fpe_nominal!B17/'IGP-DI'!$F$41)*'IGP-DI'!$B$339</f>
        <v>8289757265.4429779</v>
      </c>
      <c r="C17" s="56">
        <v>29803643796.073425</v>
      </c>
      <c r="D17" s="62">
        <f t="shared" si="0"/>
        <v>0.27814576372487509</v>
      </c>
    </row>
    <row r="18" spans="1:10" ht="18.75">
      <c r="A18" s="33" t="s">
        <v>405</v>
      </c>
      <c r="B18" s="73">
        <f>(fpe_nominal!B18/'IGP-DI'!$F$41)*'IGP-DI'!$B$339</f>
        <v>6455966710.6531782</v>
      </c>
      <c r="C18" s="56">
        <v>15783969767.317448</v>
      </c>
      <c r="D18" s="62">
        <f t="shared" si="0"/>
        <v>0.40902046860359625</v>
      </c>
    </row>
    <row r="19" spans="1:10" ht="18.75">
      <c r="A19" s="33" t="s">
        <v>406</v>
      </c>
      <c r="B19" s="73">
        <f>(fpe_nominal!B19/'IGP-DI'!$F$41)*'IGP-DI'!$B$339</f>
        <v>6391930484.9145222</v>
      </c>
      <c r="C19" s="56">
        <v>9748716470.3820324</v>
      </c>
      <c r="D19" s="62">
        <f t="shared" si="0"/>
        <v>0.65566892875940164</v>
      </c>
    </row>
    <row r="20" spans="1:10" ht="18.75">
      <c r="A20" s="33" t="s">
        <v>407</v>
      </c>
      <c r="B20" s="73">
        <f>(fpe_nominal!B20/'IGP-DI'!$F$41)*'IGP-DI'!$B$339</f>
        <v>4226431867.3884883</v>
      </c>
      <c r="C20" s="56">
        <v>7287937434.0690365</v>
      </c>
      <c r="D20" s="62">
        <f t="shared" si="0"/>
        <v>0.57992153549934722</v>
      </c>
    </row>
    <row r="21" spans="1:10" ht="18.75">
      <c r="A21" s="33" t="s">
        <v>408</v>
      </c>
      <c r="B21" s="73">
        <f>(fpe_nominal!B21/'IGP-DI'!$F$41)*'IGP-DI'!$B$339</f>
        <v>6105026648.5333052</v>
      </c>
      <c r="C21" s="56">
        <v>21086895499.708523</v>
      </c>
      <c r="D21" s="62">
        <f t="shared" si="0"/>
        <v>0.28951756547651564</v>
      </c>
      <c r="J21" s="42"/>
    </row>
    <row r="22" spans="1:10" ht="18.75">
      <c r="A22" s="33" t="s">
        <v>409</v>
      </c>
      <c r="B22" s="73">
        <f>(fpe_nominal!B22/'IGP-DI'!$F$41)*'IGP-DI'!$B$339</f>
        <v>3843961675.9317555</v>
      </c>
      <c r="C22" s="56">
        <v>5644111079.0318966</v>
      </c>
      <c r="D22" s="62">
        <f t="shared" si="0"/>
        <v>0.68105705612567236</v>
      </c>
    </row>
    <row r="23" spans="1:10" ht="18.75">
      <c r="A23" s="33" t="s">
        <v>410</v>
      </c>
      <c r="B23" s="73">
        <f>(fpe_nominal!B23/'IGP-DI'!$F$41)*'IGP-DI'!$B$339</f>
        <v>3700240700.2622147</v>
      </c>
      <c r="C23" s="56">
        <v>6958630154.4643393</v>
      </c>
      <c r="D23" s="62">
        <f t="shared" si="0"/>
        <v>0.53174843584528042</v>
      </c>
    </row>
    <row r="24" spans="1:10" ht="18.75">
      <c r="A24" s="33" t="s">
        <v>411</v>
      </c>
      <c r="B24" s="57">
        <f>(fpe_nominal!B24/'IGP-DI'!$F$41)*'IGP-DI'!$B$339</f>
        <v>3666780546.4427824</v>
      </c>
      <c r="C24" s="56">
        <v>4207305592.3208427</v>
      </c>
      <c r="D24" s="62">
        <f t="shared" si="0"/>
        <v>0.87152702982530561</v>
      </c>
    </row>
    <row r="25" spans="1:10" s="42" customFormat="1" ht="18.75">
      <c r="A25" s="6" t="s">
        <v>382</v>
      </c>
      <c r="B25" s="73">
        <f>(fpe_nominal!B25/'IGP-DI'!$F$41)*'IGP-DI'!$B$339</f>
        <v>7642333107.5541763</v>
      </c>
      <c r="C25" s="57">
        <f>SUM(C26:C29)</f>
        <v>302276024953.43274</v>
      </c>
      <c r="D25" s="60">
        <f t="shared" si="0"/>
        <v>2.5282630697328771E-2</v>
      </c>
    </row>
    <row r="26" spans="1:10" ht="18.75">
      <c r="A26" s="33" t="s">
        <v>412</v>
      </c>
      <c r="B26" s="73">
        <f>(fpe_nominal!B26/'IGP-DI'!$F$41)*'IGP-DI'!$B$339</f>
        <v>1394917384.1128793</v>
      </c>
      <c r="C26" s="56">
        <v>14320339486.821175</v>
      </c>
      <c r="D26" s="62">
        <f t="shared" si="0"/>
        <v>9.7408122579538278E-2</v>
      </c>
    </row>
    <row r="27" spans="1:10" ht="18.75">
      <c r="A27" s="33" t="s">
        <v>413</v>
      </c>
      <c r="B27" s="73">
        <f>(fpe_nominal!B27/'IGP-DI'!$F$41)*'IGP-DI'!$B$339</f>
        <v>3989853014.4982123</v>
      </c>
      <c r="C27" s="56">
        <v>62594056518.979309</v>
      </c>
      <c r="D27" s="62">
        <f t="shared" si="0"/>
        <v>6.3741723038647266E-2</v>
      </c>
    </row>
    <row r="28" spans="1:10" ht="18.75">
      <c r="A28" s="33" t="s">
        <v>414</v>
      </c>
      <c r="B28" s="73">
        <f>(fpe_nominal!B28/'IGP-DI'!$F$41)*'IGP-DI'!$B$339</f>
        <v>1392609680.4775615</v>
      </c>
      <c r="C28" s="56">
        <v>46598270584.674675</v>
      </c>
      <c r="D28" s="62">
        <f t="shared" si="0"/>
        <v>2.9885437013097337E-2</v>
      </c>
    </row>
    <row r="29" spans="1:10" ht="18.75">
      <c r="A29" s="33" t="s">
        <v>415</v>
      </c>
      <c r="B29" s="73">
        <f>(fpe_nominal!B29/'IGP-DI'!$F$41)*'IGP-DI'!$B$339</f>
        <v>864953028.4655242</v>
      </c>
      <c r="C29" s="56">
        <v>178763358362.95758</v>
      </c>
      <c r="D29" s="62">
        <f t="shared" si="0"/>
        <v>4.8385364673522229E-3</v>
      </c>
    </row>
    <row r="30" spans="1:10" s="42" customFormat="1" ht="18.75">
      <c r="A30" s="6" t="s">
        <v>383</v>
      </c>
      <c r="B30" s="57">
        <f>(fpe_nominal!B30/'IGP-DI'!$F$41)*'IGP-DI'!$B$339</f>
        <v>5695628700.8853235</v>
      </c>
      <c r="C30" s="57">
        <f>SUM(C31:C33)</f>
        <v>108364758747.24487</v>
      </c>
      <c r="D30" s="60">
        <f t="shared" si="0"/>
        <v>5.2559787579743333E-2</v>
      </c>
    </row>
    <row r="31" spans="1:10" ht="18.75">
      <c r="A31" s="33" t="s">
        <v>416</v>
      </c>
      <c r="B31" s="73">
        <f>(fpe_nominal!B31/'IGP-DI'!$F$41)*'IGP-DI'!$B$339</f>
        <v>2514346944.8453159</v>
      </c>
      <c r="C31" s="56">
        <v>37606419432.590126</v>
      </c>
      <c r="D31" s="62">
        <f t="shared" si="0"/>
        <v>6.6859514486677138E-2</v>
      </c>
    </row>
    <row r="32" spans="1:10" ht="18.75">
      <c r="A32" s="33" t="s">
        <v>417</v>
      </c>
      <c r="B32" s="73">
        <f>(fpe_nominal!B32/'IGP-DI'!$F$41)*'IGP-DI'!$B$339</f>
        <v>2039355137.7438807</v>
      </c>
      <c r="C32" s="56">
        <v>43201924501.10202</v>
      </c>
      <c r="D32" s="62">
        <f t="shared" si="0"/>
        <v>4.7205191928240596E-2</v>
      </c>
    </row>
    <row r="33" spans="1:4" ht="18.75">
      <c r="A33" s="33" t="s">
        <v>418</v>
      </c>
      <c r="B33" s="73">
        <f>(fpe_nominal!B33/'IGP-DI'!$F$41)*'IGP-DI'!$B$339</f>
        <v>1141926618.2961266</v>
      </c>
      <c r="C33" s="56">
        <v>27556414813.552727</v>
      </c>
      <c r="D33" s="62">
        <f t="shared" si="0"/>
        <v>4.143959314092293E-2</v>
      </c>
    </row>
    <row r="34" spans="1:4" s="42" customFormat="1" ht="18.75">
      <c r="A34" s="6" t="s">
        <v>384</v>
      </c>
      <c r="B34" s="57">
        <f>SUM(B2,B7,B15,B25,B30)</f>
        <v>88797861341.03923</v>
      </c>
      <c r="C34" s="57">
        <f>SUM(C2,C7,C15,C25,C30)</f>
        <v>620516870012.15112</v>
      </c>
      <c r="D34" s="60">
        <f>B34/C34</f>
        <v>0.14310305751929092</v>
      </c>
    </row>
  </sheetData>
  <conditionalFormatting sqref="D1:D1048576">
    <cfRule type="colorScale" priority="1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DFAB-5BD3-4A75-AB8A-53C0B5CC853B}">
  <dimension ref="A1:W24"/>
  <sheetViews>
    <sheetView zoomScale="96" zoomScaleNormal="96" workbookViewId="0">
      <pane xSplit="1" topLeftCell="B1" activePane="topRight" state="frozen"/>
      <selection pane="topRight" activeCell="B2" sqref="B2"/>
    </sheetView>
  </sheetViews>
  <sheetFormatPr defaultRowHeight="15"/>
  <cols>
    <col min="1" max="1" width="14.85546875" style="75" bestFit="1" customWidth="1"/>
    <col min="2" max="2" width="20.5703125" style="75" bestFit="1" customWidth="1"/>
    <col min="3" max="3" width="20.5703125" style="85" customWidth="1"/>
    <col min="4" max="4" width="5.42578125" style="75" customWidth="1"/>
    <col min="5" max="5" width="20.5703125" style="75" customWidth="1"/>
    <col min="6" max="6" width="20.5703125" style="75" bestFit="1" customWidth="1"/>
    <col min="7" max="7" width="20.5703125" style="85" customWidth="1"/>
    <col min="8" max="8" width="4.140625" style="75" customWidth="1"/>
    <col min="9" max="9" width="20.5703125" style="75" customWidth="1"/>
    <col min="10" max="10" width="21.7109375" style="75" bestFit="1" customWidth="1"/>
    <col min="11" max="11" width="20.5703125" style="85" customWidth="1"/>
    <col min="12" max="12" width="3.28515625" style="75" customWidth="1"/>
    <col min="13" max="13" width="20.5703125" style="75" customWidth="1"/>
    <col min="14" max="14" width="20.5703125" style="75" bestFit="1" customWidth="1"/>
    <col min="15" max="15" width="20.5703125" style="85" customWidth="1"/>
    <col min="16" max="16" width="4.140625" style="75" customWidth="1"/>
    <col min="17" max="17" width="20.5703125" style="75" customWidth="1"/>
    <col min="18" max="18" width="20.5703125" style="75" bestFit="1" customWidth="1"/>
    <col min="19" max="19" width="20.5703125" style="85" customWidth="1"/>
    <col min="20" max="20" width="4.5703125" style="75" customWidth="1"/>
    <col min="21" max="21" width="20.5703125" style="75" customWidth="1"/>
    <col min="22" max="22" width="27" style="75" bestFit="1" customWidth="1"/>
    <col min="23" max="23" width="27" style="85" customWidth="1"/>
    <col min="24" max="16384" width="9.140625" style="75"/>
  </cols>
  <sheetData>
    <row r="1" spans="1:23" s="79" customFormat="1">
      <c r="A1" s="80"/>
      <c r="B1" s="81">
        <v>2015</v>
      </c>
      <c r="C1" s="83"/>
      <c r="D1" s="77"/>
      <c r="E1" s="80"/>
      <c r="F1" s="81">
        <v>2016</v>
      </c>
      <c r="G1" s="83"/>
      <c r="H1" s="77"/>
      <c r="I1" s="80"/>
      <c r="J1" s="81">
        <v>2017</v>
      </c>
      <c r="K1" s="83"/>
      <c r="L1" s="77"/>
      <c r="M1" s="80"/>
      <c r="N1" s="81">
        <v>2018</v>
      </c>
      <c r="O1" s="83"/>
      <c r="P1" s="77"/>
      <c r="Q1" s="80"/>
      <c r="R1" s="81">
        <v>2019</v>
      </c>
      <c r="S1" s="83"/>
      <c r="T1" s="77"/>
      <c r="U1" s="80"/>
      <c r="V1" s="81">
        <v>2020</v>
      </c>
      <c r="W1" s="83"/>
    </row>
    <row r="2" spans="1:23" s="79" customFormat="1">
      <c r="A2" s="80" t="s">
        <v>394</v>
      </c>
      <c r="B2" s="82">
        <v>9078001984</v>
      </c>
      <c r="C2" s="86">
        <f>B2/$B$7</f>
        <v>0.80477134211274193</v>
      </c>
      <c r="D2" s="78"/>
      <c r="E2" s="80" t="s">
        <v>394</v>
      </c>
      <c r="F2" s="82">
        <v>9670681320</v>
      </c>
      <c r="G2" s="86">
        <f>F2/$F$7</f>
        <v>0.78480538809410028</v>
      </c>
      <c r="H2" s="78"/>
      <c r="I2" s="80" t="s">
        <v>394</v>
      </c>
      <c r="J2" s="82">
        <v>10916005252</v>
      </c>
      <c r="K2" s="86">
        <f>J2/$J$7</f>
        <v>0.81071875942173477</v>
      </c>
      <c r="L2" s="78"/>
      <c r="M2" s="80" t="s">
        <v>394</v>
      </c>
      <c r="N2" s="82">
        <v>12171365149</v>
      </c>
      <c r="O2" s="86">
        <f>N2/$N$7</f>
        <v>0.77667513032213398</v>
      </c>
      <c r="P2" s="78"/>
      <c r="Q2" s="80" t="s">
        <v>394</v>
      </c>
      <c r="R2" s="82">
        <v>13365994567.32</v>
      </c>
      <c r="S2" s="86">
        <f>R2/$R$7</f>
        <v>0.77805147532279084</v>
      </c>
      <c r="T2" s="78"/>
      <c r="U2" s="80" t="s">
        <v>394</v>
      </c>
      <c r="V2" s="82">
        <v>15334820379.75</v>
      </c>
      <c r="W2" s="86">
        <f>V2/$V$7</f>
        <v>0.80254923469524186</v>
      </c>
    </row>
    <row r="3" spans="1:23" s="79" customFormat="1">
      <c r="A3" s="80" t="s">
        <v>420</v>
      </c>
      <c r="B3" s="82">
        <v>539799390</v>
      </c>
      <c r="C3" s="86">
        <f t="shared" ref="C3:C6" si="0">B3/$B$7</f>
        <v>4.7853600420841171E-2</v>
      </c>
      <c r="D3" s="78"/>
      <c r="E3" s="80" t="s">
        <v>420</v>
      </c>
      <c r="F3" s="82">
        <v>585368720</v>
      </c>
      <c r="G3" s="86">
        <f t="shared" ref="G3:G6" si="1">F3/$F$7</f>
        <v>4.7504463261306883E-2</v>
      </c>
      <c r="H3" s="78"/>
      <c r="I3" s="80" t="s">
        <v>420</v>
      </c>
      <c r="J3" s="82">
        <v>521860705</v>
      </c>
      <c r="K3" s="86">
        <f t="shared" ref="K3:K7" si="2">J3/$J$7</f>
        <v>3.875797542979708E-2</v>
      </c>
      <c r="L3" s="78"/>
      <c r="M3" s="80" t="s">
        <v>420</v>
      </c>
      <c r="N3" s="82">
        <v>606121019</v>
      </c>
      <c r="O3" s="86">
        <f t="shared" ref="O3:O7" si="3">N3/$N$7</f>
        <v>3.8677594144933464E-2</v>
      </c>
      <c r="P3" s="78"/>
      <c r="Q3" s="80" t="s">
        <v>420</v>
      </c>
      <c r="R3" s="82">
        <v>620654661.03999996</v>
      </c>
      <c r="S3" s="86">
        <f t="shared" ref="S3:S7" si="4">R3/$R$7</f>
        <v>3.612909404204289E-2</v>
      </c>
      <c r="T3" s="78"/>
      <c r="U3" s="80" t="s">
        <v>420</v>
      </c>
      <c r="V3" s="82">
        <v>687411390.68999898</v>
      </c>
      <c r="W3" s="86">
        <f t="shared" ref="W3:W7" si="5">V3/$V$7</f>
        <v>3.5975738343016997E-2</v>
      </c>
    </row>
    <row r="4" spans="1:23" s="79" customFormat="1">
      <c r="A4" s="80" t="s">
        <v>421</v>
      </c>
      <c r="B4" s="82">
        <v>80173463</v>
      </c>
      <c r="C4" s="86">
        <f t="shared" si="0"/>
        <v>7.1074346022456493E-3</v>
      </c>
      <c r="D4" s="78"/>
      <c r="E4" s="80" t="s">
        <v>421</v>
      </c>
      <c r="F4" s="82">
        <v>97007816</v>
      </c>
      <c r="G4" s="86">
        <f t="shared" si="1"/>
        <v>7.8724811794378385E-3</v>
      </c>
      <c r="H4" s="78"/>
      <c r="I4" s="80" t="s">
        <v>421</v>
      </c>
      <c r="J4" s="82">
        <v>81778600</v>
      </c>
      <c r="K4" s="86">
        <f t="shared" si="2"/>
        <v>6.0735996006505292E-3</v>
      </c>
      <c r="L4" s="78"/>
      <c r="M4" s="80" t="s">
        <v>421</v>
      </c>
      <c r="N4" s="82">
        <v>66228704</v>
      </c>
      <c r="O4" s="86">
        <f t="shared" si="3"/>
        <v>4.2261641714440058E-3</v>
      </c>
      <c r="P4" s="78"/>
      <c r="Q4" s="80" t="s">
        <v>421</v>
      </c>
      <c r="R4" s="82">
        <v>78727020.420000002</v>
      </c>
      <c r="S4" s="86">
        <f t="shared" si="4"/>
        <v>4.582799587193786E-3</v>
      </c>
      <c r="T4" s="78"/>
      <c r="U4" s="80" t="s">
        <v>421</v>
      </c>
      <c r="V4" s="82">
        <v>104043268.8</v>
      </c>
      <c r="W4" s="86">
        <f t="shared" si="5"/>
        <v>5.4451140399984664E-3</v>
      </c>
    </row>
    <row r="5" spans="1:23" s="79" customFormat="1">
      <c r="A5" s="80" t="s">
        <v>422</v>
      </c>
      <c r="B5" s="82">
        <v>96339983</v>
      </c>
      <c r="C5" s="86">
        <f t="shared" si="0"/>
        <v>8.5406081156050046E-3</v>
      </c>
      <c r="D5" s="78"/>
      <c r="E5" s="80" t="s">
        <v>422</v>
      </c>
      <c r="F5" s="82">
        <v>72885407</v>
      </c>
      <c r="G5" s="86">
        <f t="shared" si="1"/>
        <v>5.9148738578257126E-3</v>
      </c>
      <c r="H5" s="78"/>
      <c r="I5" s="80" t="s">
        <v>422</v>
      </c>
      <c r="J5" s="82">
        <v>47438200</v>
      </c>
      <c r="K5" s="86">
        <f t="shared" si="2"/>
        <v>3.5231788337728932E-3</v>
      </c>
      <c r="L5" s="78"/>
      <c r="M5" s="80" t="s">
        <v>422</v>
      </c>
      <c r="N5" s="82">
        <v>51969287</v>
      </c>
      <c r="O5" s="86">
        <f t="shared" si="3"/>
        <v>3.3162469664949315E-3</v>
      </c>
      <c r="P5" s="78"/>
      <c r="Q5" s="80" t="s">
        <v>422</v>
      </c>
      <c r="R5" s="82">
        <v>63669718.950000003</v>
      </c>
      <c r="S5" s="86">
        <f t="shared" si="4"/>
        <v>3.7062949945795036E-3</v>
      </c>
      <c r="T5" s="78"/>
      <c r="U5" s="80" t="s">
        <v>422</v>
      </c>
      <c r="V5" s="82">
        <v>49611964.780000001</v>
      </c>
      <c r="W5" s="86">
        <f t="shared" si="5"/>
        <v>2.5964467388541663E-3</v>
      </c>
    </row>
    <row r="6" spans="1:23" s="79" customFormat="1">
      <c r="A6" s="80" t="s">
        <v>423</v>
      </c>
      <c r="B6" s="82">
        <v>1485910393</v>
      </c>
      <c r="C6" s="86">
        <f t="shared" si="0"/>
        <v>0.13172701474856627</v>
      </c>
      <c r="D6" s="78"/>
      <c r="E6" s="80" t="s">
        <v>423</v>
      </c>
      <c r="F6" s="82">
        <v>1896450883</v>
      </c>
      <c r="G6" s="86">
        <f t="shared" si="1"/>
        <v>0.15390279360732922</v>
      </c>
      <c r="H6" s="78"/>
      <c r="I6" s="80" t="s">
        <v>423</v>
      </c>
      <c r="J6" s="82">
        <v>1897519024</v>
      </c>
      <c r="K6" s="86">
        <f t="shared" si="2"/>
        <v>0.14092648671404476</v>
      </c>
      <c r="L6" s="78"/>
      <c r="M6" s="80" t="s">
        <v>423</v>
      </c>
      <c r="N6" s="82">
        <v>2775430666</v>
      </c>
      <c r="O6" s="86">
        <f t="shared" si="3"/>
        <v>0.17710486439499368</v>
      </c>
      <c r="P6" s="78"/>
      <c r="Q6" s="80" t="s">
        <v>423</v>
      </c>
      <c r="R6" s="82">
        <v>3049759023</v>
      </c>
      <c r="S6" s="86">
        <f t="shared" si="4"/>
        <v>0.17753033605339288</v>
      </c>
      <c r="T6" s="78"/>
      <c r="U6" s="80" t="s">
        <v>423</v>
      </c>
      <c r="V6" s="82">
        <v>2931751153</v>
      </c>
      <c r="W6" s="86">
        <f t="shared" si="5"/>
        <v>0.15343346618288864</v>
      </c>
    </row>
    <row r="7" spans="1:23" s="91" customFormat="1">
      <c r="A7" s="87" t="s">
        <v>28</v>
      </c>
      <c r="B7" s="88">
        <f>SUM(B2:B6)</f>
        <v>11280225213</v>
      </c>
      <c r="C7" s="89">
        <f>B7/$B$7</f>
        <v>1</v>
      </c>
      <c r="D7" s="90"/>
      <c r="E7" s="87" t="s">
        <v>28</v>
      </c>
      <c r="F7" s="88">
        <f>SUM(F2:F6)</f>
        <v>12322394146</v>
      </c>
      <c r="G7" s="86">
        <f>F7/$F$7</f>
        <v>1</v>
      </c>
      <c r="H7" s="90"/>
      <c r="I7" s="87" t="s">
        <v>28</v>
      </c>
      <c r="J7" s="88">
        <f t="shared" ref="J7:N7" si="6">SUM(J2:J6)</f>
        <v>13464601781</v>
      </c>
      <c r="K7" s="86">
        <f t="shared" si="2"/>
        <v>1</v>
      </c>
      <c r="L7" s="90"/>
      <c r="M7" s="87" t="s">
        <v>28</v>
      </c>
      <c r="N7" s="88">
        <f t="shared" si="6"/>
        <v>15671114825</v>
      </c>
      <c r="O7" s="86">
        <f t="shared" si="3"/>
        <v>1</v>
      </c>
      <c r="P7" s="90"/>
      <c r="Q7" s="87" t="s">
        <v>28</v>
      </c>
      <c r="R7" s="88">
        <f t="shared" ref="R7" si="7">SUM(R2:R6)</f>
        <v>17178804990.730001</v>
      </c>
      <c r="S7" s="86">
        <f t="shared" si="4"/>
        <v>1</v>
      </c>
      <c r="T7" s="90"/>
      <c r="U7" s="87" t="s">
        <v>28</v>
      </c>
      <c r="V7" s="88">
        <f t="shared" ref="V7" si="8">SUM(V2:V6)</f>
        <v>19107638157.019997</v>
      </c>
      <c r="W7" s="86">
        <f t="shared" si="5"/>
        <v>1</v>
      </c>
    </row>
    <row r="8" spans="1:23" s="91" customFormat="1">
      <c r="A8" s="92"/>
      <c r="B8" s="93"/>
      <c r="C8" s="94"/>
      <c r="D8" s="90"/>
      <c r="E8" s="92"/>
      <c r="F8" s="93"/>
      <c r="G8" s="95"/>
      <c r="H8" s="90"/>
      <c r="I8" s="92"/>
      <c r="J8" s="93"/>
      <c r="K8" s="95"/>
      <c r="L8" s="90"/>
      <c r="M8" s="92"/>
      <c r="N8" s="93"/>
      <c r="O8" s="95"/>
      <c r="P8" s="90"/>
      <c r="Q8" s="92"/>
      <c r="R8" s="93"/>
      <c r="S8" s="95"/>
      <c r="T8" s="90"/>
      <c r="U8" s="92"/>
      <c r="V8" s="93"/>
      <c r="W8" s="95"/>
    </row>
    <row r="9" spans="1:23" s="91" customFormat="1">
      <c r="A9" s="92"/>
      <c r="B9" s="93"/>
      <c r="C9" s="94"/>
      <c r="D9" s="90"/>
      <c r="E9" s="92"/>
      <c r="F9" s="93"/>
      <c r="G9" s="95"/>
      <c r="H9" s="90"/>
      <c r="I9" s="92"/>
      <c r="J9" s="93"/>
      <c r="K9" s="95"/>
      <c r="L9" s="90"/>
      <c r="M9" s="92"/>
      <c r="N9" s="93"/>
      <c r="O9" s="95"/>
      <c r="P9" s="90"/>
      <c r="Q9" s="92"/>
      <c r="R9" s="93"/>
      <c r="S9" s="95"/>
      <c r="T9" s="90"/>
      <c r="U9" s="92"/>
      <c r="V9" s="93"/>
      <c r="W9" s="95"/>
    </row>
    <row r="10" spans="1:23">
      <c r="B10" s="76"/>
      <c r="C10" s="84"/>
      <c r="D10" s="76"/>
      <c r="E10" s="76"/>
      <c r="F10" s="76"/>
      <c r="G10" s="84"/>
      <c r="H10" s="76"/>
      <c r="I10" s="76"/>
      <c r="J10" s="76"/>
      <c r="K10" s="84"/>
      <c r="L10" s="76"/>
      <c r="M10" s="76"/>
      <c r="N10" s="76"/>
      <c r="O10" s="84"/>
      <c r="P10" s="76"/>
      <c r="Q10" s="76"/>
      <c r="R10" s="76"/>
      <c r="S10" s="84"/>
      <c r="T10" s="76"/>
      <c r="U10" s="76"/>
      <c r="V10" s="76"/>
      <c r="W10" s="84"/>
    </row>
    <row r="11" spans="1:23">
      <c r="A11" s="100"/>
      <c r="B11" s="101">
        <v>2015</v>
      </c>
      <c r="D11" s="76"/>
      <c r="E11" s="76"/>
      <c r="F11" s="76"/>
      <c r="G11" s="84"/>
      <c r="H11" s="76"/>
      <c r="I11" s="76"/>
      <c r="J11" s="76"/>
      <c r="K11" s="84"/>
      <c r="L11" s="76"/>
      <c r="M11" s="76"/>
      <c r="N11" s="76"/>
      <c r="O11" s="84"/>
      <c r="P11" s="76"/>
      <c r="Q11" s="76"/>
      <c r="R11" s="76"/>
      <c r="S11" s="84"/>
      <c r="T11" s="76"/>
      <c r="U11" s="76"/>
      <c r="V11" s="76"/>
      <c r="W11" s="84"/>
    </row>
    <row r="12" spans="1:23">
      <c r="A12" s="99" t="s">
        <v>394</v>
      </c>
      <c r="B12" s="102">
        <v>0.80477134211274193</v>
      </c>
      <c r="D12" s="76"/>
      <c r="E12" s="76"/>
      <c r="F12" s="76"/>
      <c r="G12" s="84"/>
      <c r="H12" s="76"/>
      <c r="I12" s="76"/>
      <c r="J12" s="76"/>
      <c r="K12" s="84"/>
      <c r="L12" s="76"/>
      <c r="M12" s="76"/>
      <c r="N12" s="76"/>
      <c r="O12" s="84"/>
      <c r="P12" s="76"/>
      <c r="Q12" s="76"/>
      <c r="R12" s="76"/>
      <c r="S12" s="84"/>
      <c r="T12" s="76"/>
      <c r="U12" s="76"/>
      <c r="V12" s="76"/>
      <c r="W12" s="84"/>
    </row>
    <row r="13" spans="1:23">
      <c r="A13" s="99" t="s">
        <v>420</v>
      </c>
      <c r="B13" s="102">
        <v>4.7853600420841171E-2</v>
      </c>
      <c r="D13" s="76"/>
      <c r="E13" s="76"/>
      <c r="F13" s="76"/>
      <c r="G13" s="84"/>
      <c r="H13" s="76"/>
      <c r="I13" s="76"/>
      <c r="J13" s="76"/>
      <c r="K13" s="84"/>
      <c r="L13" s="76"/>
      <c r="M13" s="76"/>
      <c r="N13" s="76"/>
      <c r="O13" s="84"/>
      <c r="P13" s="76"/>
      <c r="Q13" s="76"/>
      <c r="R13" s="76"/>
      <c r="S13" s="84"/>
      <c r="T13" s="76"/>
      <c r="U13" s="76"/>
      <c r="V13" s="76"/>
      <c r="W13" s="84"/>
    </row>
    <row r="14" spans="1:23">
      <c r="A14" s="99" t="s">
        <v>421</v>
      </c>
      <c r="B14" s="102">
        <v>7.1074346022456493E-3</v>
      </c>
      <c r="D14" s="76"/>
      <c r="E14" s="76"/>
      <c r="F14" s="76"/>
      <c r="G14" s="84"/>
      <c r="H14" s="76"/>
      <c r="I14" s="76"/>
      <c r="J14" s="76"/>
      <c r="K14" s="84"/>
      <c r="L14" s="76"/>
      <c r="M14" s="76"/>
      <c r="N14" s="76"/>
      <c r="O14" s="84"/>
      <c r="P14" s="76"/>
      <c r="Q14" s="76"/>
      <c r="R14" s="76"/>
      <c r="S14" s="84"/>
      <c r="T14" s="76"/>
      <c r="U14" s="76"/>
      <c r="V14" s="76"/>
      <c r="W14" s="84"/>
    </row>
    <row r="15" spans="1:23">
      <c r="A15" s="99" t="s">
        <v>422</v>
      </c>
      <c r="B15" s="102">
        <v>8.5406081156050046E-3</v>
      </c>
      <c r="D15" s="76"/>
      <c r="E15" s="76"/>
      <c r="F15" s="76"/>
      <c r="G15" s="84"/>
      <c r="H15" s="76"/>
      <c r="I15" s="76"/>
      <c r="J15" s="76"/>
      <c r="K15" s="84"/>
      <c r="L15" s="76"/>
      <c r="M15" s="76"/>
      <c r="N15" s="76"/>
      <c r="O15" s="84"/>
      <c r="P15" s="76"/>
      <c r="Q15" s="76"/>
      <c r="R15" s="76"/>
      <c r="S15" s="84"/>
      <c r="T15" s="76"/>
      <c r="U15" s="76"/>
      <c r="V15" s="76"/>
      <c r="W15" s="84"/>
    </row>
    <row r="16" spans="1:23">
      <c r="A16" s="99" t="s">
        <v>423</v>
      </c>
      <c r="B16" s="102">
        <v>0.13172701474856627</v>
      </c>
      <c r="D16" s="76"/>
      <c r="E16" s="76"/>
      <c r="F16" s="76"/>
      <c r="G16" s="84"/>
      <c r="H16" s="76"/>
      <c r="I16" s="76"/>
      <c r="J16" s="76"/>
      <c r="K16" s="84"/>
      <c r="L16" s="76"/>
      <c r="M16" s="76"/>
      <c r="N16" s="76"/>
      <c r="O16" s="84"/>
      <c r="P16" s="76"/>
      <c r="Q16" s="76"/>
      <c r="R16" s="76"/>
      <c r="S16" s="84"/>
      <c r="T16" s="76"/>
      <c r="U16" s="76"/>
      <c r="V16" s="76"/>
      <c r="W16" s="84"/>
    </row>
    <row r="17" spans="1:23">
      <c r="B17" s="76"/>
      <c r="C17" s="98"/>
      <c r="D17" s="76"/>
      <c r="E17" s="76"/>
      <c r="F17" s="76"/>
      <c r="G17" s="84"/>
      <c r="H17" s="76"/>
      <c r="I17" s="76"/>
      <c r="J17" s="76"/>
      <c r="K17" s="84"/>
      <c r="L17" s="76"/>
      <c r="M17" s="76"/>
      <c r="N17" s="76"/>
      <c r="O17" s="84"/>
      <c r="P17" s="76"/>
      <c r="Q17" s="76"/>
      <c r="R17" s="76"/>
      <c r="S17" s="84"/>
      <c r="T17" s="76"/>
      <c r="U17" s="76"/>
      <c r="V17" s="76"/>
      <c r="W17" s="84"/>
    </row>
    <row r="19" spans="1:23">
      <c r="A19" s="100"/>
      <c r="B19" s="100">
        <v>2020</v>
      </c>
    </row>
    <row r="20" spans="1:23">
      <c r="A20" s="99" t="s">
        <v>394</v>
      </c>
      <c r="B20" s="102">
        <v>0.80254923469524186</v>
      </c>
    </row>
    <row r="21" spans="1:23">
      <c r="A21" s="99" t="s">
        <v>420</v>
      </c>
      <c r="B21" s="102">
        <v>3.5975738343016997E-2</v>
      </c>
    </row>
    <row r="22" spans="1:23">
      <c r="A22" s="99" t="s">
        <v>421</v>
      </c>
      <c r="B22" s="102">
        <v>5.4451140399984664E-3</v>
      </c>
    </row>
    <row r="23" spans="1:23">
      <c r="A23" s="99" t="s">
        <v>422</v>
      </c>
      <c r="B23" s="102">
        <v>2.5964467388541663E-3</v>
      </c>
    </row>
    <row r="24" spans="1:23">
      <c r="A24" s="99" t="s">
        <v>423</v>
      </c>
      <c r="B24" s="102">
        <v>0.15343346618288864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2539-3C95-4B9A-A2C6-EF185C3DA96F}">
  <dimension ref="A1:W57"/>
  <sheetViews>
    <sheetView topLeftCell="M1" workbookViewId="0">
      <selection activeCell="R6" sqref="R6"/>
    </sheetView>
  </sheetViews>
  <sheetFormatPr defaultRowHeight="15"/>
  <cols>
    <col min="2" max="2" width="22.7109375" bestFit="1" customWidth="1"/>
    <col min="6" max="6" width="20.5703125" bestFit="1" customWidth="1"/>
    <col min="10" max="10" width="20.5703125" bestFit="1" customWidth="1"/>
    <col min="14" max="14" width="20.5703125" bestFit="1" customWidth="1"/>
    <col min="18" max="18" width="20.5703125" bestFit="1" customWidth="1"/>
    <col min="22" max="22" width="20.5703125" bestFit="1" customWidth="1"/>
  </cols>
  <sheetData>
    <row r="1" spans="1:23">
      <c r="A1" s="80"/>
      <c r="B1" s="81">
        <v>2015</v>
      </c>
      <c r="C1" s="83"/>
      <c r="D1" s="77"/>
      <c r="E1" s="80"/>
      <c r="F1" s="81">
        <v>2016</v>
      </c>
      <c r="G1" s="83"/>
      <c r="H1" s="77"/>
      <c r="I1" s="80"/>
      <c r="J1" s="81">
        <v>2017</v>
      </c>
      <c r="K1" s="83"/>
      <c r="L1" s="77"/>
      <c r="M1" s="80"/>
      <c r="N1" s="81">
        <v>2018</v>
      </c>
      <c r="O1" s="83"/>
      <c r="P1" s="77"/>
      <c r="Q1" s="80"/>
      <c r="R1" s="81">
        <v>2019</v>
      </c>
      <c r="S1" s="83"/>
      <c r="T1" s="77"/>
      <c r="U1" s="80"/>
      <c r="V1" s="81">
        <v>2020</v>
      </c>
      <c r="W1" s="83"/>
    </row>
    <row r="2" spans="1:23">
      <c r="A2" s="80" t="s">
        <v>394</v>
      </c>
      <c r="B2" s="96">
        <f>(icms_mt_nominal_relativo!B2/'IGP-DI'!$F$36)*'IGP-DI'!$B$339</f>
        <v>15285997290.751686</v>
      </c>
      <c r="C2" s="86">
        <f>B2/$B$7</f>
        <v>0.80477134211274193</v>
      </c>
      <c r="D2" s="78"/>
      <c r="E2" s="80" t="s">
        <v>394</v>
      </c>
      <c r="F2" s="96">
        <f>(icms_mt_nominal_relativo!F2/'IGP-DI'!$F$37)*'IGP-DI'!$B$339</f>
        <v>14778038504.60825</v>
      </c>
      <c r="G2" s="86">
        <f>F2/$F$7</f>
        <v>0.78480538809410039</v>
      </c>
      <c r="H2" s="78"/>
      <c r="I2" s="80" t="s">
        <v>394</v>
      </c>
      <c r="J2" s="96">
        <f>(icms_mt_nominal_relativo!J2/'IGP-DI'!$F$38)*'IGP-DI'!$B$339</f>
        <v>16521941983.707779</v>
      </c>
      <c r="K2" s="86">
        <f>J2/$J$7</f>
        <v>0.81071875942173466</v>
      </c>
      <c r="L2" s="78"/>
      <c r="M2" s="80" t="s">
        <v>394</v>
      </c>
      <c r="N2" s="96">
        <f>(icms_mt_nominal_relativo!N2/'IGP-DI'!$F$39)*'IGP-DI'!$B$339</f>
        <v>17409752708.819035</v>
      </c>
      <c r="O2" s="86">
        <f>N2/$N$7</f>
        <v>0.77667513032213387</v>
      </c>
      <c r="P2" s="78"/>
      <c r="Q2" s="80" t="s">
        <v>394</v>
      </c>
      <c r="R2" s="96">
        <f>(icms_mt_nominal_relativo!R2/'IGP-DI'!$F$40)*'IGP-DI'!$B$339</f>
        <v>18028403724.171104</v>
      </c>
      <c r="S2" s="86">
        <f>R2/$R$7</f>
        <v>0.77805147532279084</v>
      </c>
      <c r="T2" s="78"/>
      <c r="U2" s="80" t="s">
        <v>394</v>
      </c>
      <c r="V2" s="96">
        <f>(icms_mt_nominal_relativo!V2/'IGP-DI'!$F$41)*'IGP-DI'!$B$339</f>
        <v>18296940963.351383</v>
      </c>
      <c r="W2" s="86">
        <f>V2/$V$7</f>
        <v>0.80254923469524186</v>
      </c>
    </row>
    <row r="3" spans="1:23">
      <c r="A3" s="80" t="s">
        <v>420</v>
      </c>
      <c r="B3" s="96">
        <f>(icms_mt_nominal_relativo!B3/'IGP-DI'!$F$36)*'IGP-DI'!$B$339</f>
        <v>908941419.88870192</v>
      </c>
      <c r="C3" s="86">
        <f t="shared" ref="C3:C6" si="0">B3/$B$7</f>
        <v>4.7853600420841177E-2</v>
      </c>
      <c r="D3" s="78"/>
      <c r="E3" s="80" t="s">
        <v>420</v>
      </c>
      <c r="F3" s="96">
        <f>(icms_mt_nominal_relativo!F3/'IGP-DI'!$F$37)*'IGP-DI'!$B$339</f>
        <v>894518307.17065191</v>
      </c>
      <c r="G3" s="86">
        <f t="shared" ref="G3:G6" si="1">F3/$F$7</f>
        <v>4.7504463261306883E-2</v>
      </c>
      <c r="H3" s="78"/>
      <c r="I3" s="80" t="s">
        <v>420</v>
      </c>
      <c r="J3" s="96">
        <f>(icms_mt_nominal_relativo!J3/'IGP-DI'!$F$38)*'IGP-DI'!$B$339</f>
        <v>789863333.01801169</v>
      </c>
      <c r="K3" s="86">
        <f t="shared" ref="K3:K7" si="2">J3/$J$7</f>
        <v>3.875797542979708E-2</v>
      </c>
      <c r="L3" s="78"/>
      <c r="M3" s="80" t="s">
        <v>420</v>
      </c>
      <c r="N3" s="96">
        <f>(icms_mt_nominal_relativo!N3/'IGP-DI'!$F$39)*'IGP-DI'!$B$339</f>
        <v>866987139.34109449</v>
      </c>
      <c r="O3" s="86">
        <f t="shared" ref="O3:O7" si="3">N3/$N$7</f>
        <v>3.8677594144933464E-2</v>
      </c>
      <c r="P3" s="78"/>
      <c r="Q3" s="80" t="s">
        <v>420</v>
      </c>
      <c r="R3" s="96">
        <f>(icms_mt_nominal_relativo!R3/'IGP-DI'!$F$40)*'IGP-DI'!$B$339</f>
        <v>837155270.87493551</v>
      </c>
      <c r="S3" s="86">
        <f t="shared" ref="S3:S7" si="4">R3/$R$7</f>
        <v>3.612909404204289E-2</v>
      </c>
      <c r="T3" s="78"/>
      <c r="U3" s="80" t="s">
        <v>420</v>
      </c>
      <c r="V3" s="96">
        <f>(icms_mt_nominal_relativo!V3/'IGP-DI'!$F$41)*'IGP-DI'!$B$339</f>
        <v>820193867.38948119</v>
      </c>
      <c r="W3" s="86">
        <f t="shared" ref="W3:W7" si="5">V3/$V$7</f>
        <v>3.5975738343017004E-2</v>
      </c>
    </row>
    <row r="4" spans="1:23">
      <c r="A4" s="80" t="s">
        <v>421</v>
      </c>
      <c r="B4" s="96">
        <f>(icms_mt_nominal_relativo!B4/'IGP-DI'!$F$36)*'IGP-DI'!$B$339</f>
        <v>135000117.90790334</v>
      </c>
      <c r="C4" s="86">
        <f t="shared" si="0"/>
        <v>7.1074346022456493E-3</v>
      </c>
      <c r="D4" s="78"/>
      <c r="E4" s="80" t="s">
        <v>421</v>
      </c>
      <c r="F4" s="96">
        <f>(icms_mt_nominal_relativo!F4/'IGP-DI'!$F$37)*'IGP-DI'!$B$339</f>
        <v>148240355.84040445</v>
      </c>
      <c r="G4" s="86">
        <f t="shared" si="1"/>
        <v>7.8724811794378385E-3</v>
      </c>
      <c r="H4" s="78"/>
      <c r="I4" s="80" t="s">
        <v>421</v>
      </c>
      <c r="J4" s="96">
        <f>(icms_mt_nominal_relativo!J4/'IGP-DI'!$F$38)*'IGP-DI'!$B$339</f>
        <v>123776166.60282318</v>
      </c>
      <c r="K4" s="86">
        <f t="shared" si="2"/>
        <v>6.0735996006505274E-3</v>
      </c>
      <c r="L4" s="78"/>
      <c r="M4" s="80" t="s">
        <v>421</v>
      </c>
      <c r="N4" s="96">
        <f>(icms_mt_nominal_relativo!N4/'IGP-DI'!$F$39)*'IGP-DI'!$B$339</f>
        <v>94732624.052471772</v>
      </c>
      <c r="O4" s="86">
        <f t="shared" si="3"/>
        <v>4.2261641714440058E-3</v>
      </c>
      <c r="P4" s="78"/>
      <c r="Q4" s="80" t="s">
        <v>421</v>
      </c>
      <c r="R4" s="96">
        <f>(icms_mt_nominal_relativo!R4/'IGP-DI'!$F$40)*'IGP-DI'!$B$339</f>
        <v>106189068.15981217</v>
      </c>
      <c r="S4" s="86">
        <f t="shared" si="4"/>
        <v>4.582799587193786E-3</v>
      </c>
      <c r="T4" s="78"/>
      <c r="U4" s="80" t="s">
        <v>421</v>
      </c>
      <c r="V4" s="96">
        <f>(icms_mt_nominal_relativo!V4/'IGP-DI'!$F$41)*'IGP-DI'!$B$339</f>
        <v>124140583.30813876</v>
      </c>
      <c r="W4" s="86">
        <f t="shared" si="5"/>
        <v>5.4451140399984655E-3</v>
      </c>
    </row>
    <row r="5" spans="1:23">
      <c r="A5" s="80" t="s">
        <v>422</v>
      </c>
      <c r="B5" s="96">
        <f>(icms_mt_nominal_relativo!B5/'IGP-DI'!$F$36)*'IGP-DI'!$B$339</f>
        <v>162222119.1099779</v>
      </c>
      <c r="C5" s="86">
        <f t="shared" si="0"/>
        <v>8.5406081156050064E-3</v>
      </c>
      <c r="D5" s="78"/>
      <c r="E5" s="80" t="s">
        <v>422</v>
      </c>
      <c r="F5" s="96">
        <f>(icms_mt_nominal_relativo!F5/'IGP-DI'!$F$37)*'IGP-DI'!$B$339</f>
        <v>111378228.21671095</v>
      </c>
      <c r="G5" s="86">
        <f t="shared" si="1"/>
        <v>5.9148738578257126E-3</v>
      </c>
      <c r="H5" s="78"/>
      <c r="I5" s="80" t="s">
        <v>422</v>
      </c>
      <c r="J5" s="96">
        <f>(icms_mt_nominal_relativo!J5/'IGP-DI'!$F$38)*'IGP-DI'!$B$339</f>
        <v>71800184.235705286</v>
      </c>
      <c r="K5" s="86">
        <f t="shared" si="2"/>
        <v>3.5231788337728932E-3</v>
      </c>
      <c r="L5" s="78"/>
      <c r="M5" s="80" t="s">
        <v>422</v>
      </c>
      <c r="N5" s="96">
        <f>(icms_mt_nominal_relativo!N5/'IGP-DI'!$F$39)*'IGP-DI'!$B$339</f>
        <v>74336150.797183186</v>
      </c>
      <c r="O5" s="86">
        <f t="shared" si="3"/>
        <v>3.316246966494932E-3</v>
      </c>
      <c r="P5" s="78"/>
      <c r="Q5" s="80" t="s">
        <v>422</v>
      </c>
      <c r="R5" s="96">
        <f>(icms_mt_nominal_relativo!R5/'IGP-DI'!$F$40)*'IGP-DI'!$B$339</f>
        <v>85879385.365129948</v>
      </c>
      <c r="S5" s="86">
        <f t="shared" si="4"/>
        <v>3.7062949945795036E-3</v>
      </c>
      <c r="T5" s="78"/>
      <c r="U5" s="80" t="s">
        <v>422</v>
      </c>
      <c r="V5" s="96">
        <f>(icms_mt_nominal_relativo!V5/'IGP-DI'!$F$41)*'IGP-DI'!$B$339</f>
        <v>59195162.915258542</v>
      </c>
      <c r="W5" s="86">
        <f t="shared" si="5"/>
        <v>2.5964467388541659E-3</v>
      </c>
    </row>
    <row r="6" spans="1:23">
      <c r="A6" s="80" t="s">
        <v>423</v>
      </c>
      <c r="B6" s="96">
        <f>(icms_mt_nominal_relativo!B6/'IGP-DI'!$F$36)*'IGP-DI'!$B$339</f>
        <v>2502050812.6932101</v>
      </c>
      <c r="C6" s="86">
        <f t="shared" si="0"/>
        <v>0.13172701474856627</v>
      </c>
      <c r="D6" s="78"/>
      <c r="E6" s="80" t="s">
        <v>423</v>
      </c>
      <c r="F6" s="96">
        <f>(icms_mt_nominal_relativo!F6/'IGP-DI'!$F$37)*'IGP-DI'!$B$339</f>
        <v>2898019616.5819178</v>
      </c>
      <c r="G6" s="86">
        <f t="shared" si="1"/>
        <v>0.15390279360732922</v>
      </c>
      <c r="H6" s="78"/>
      <c r="I6" s="80" t="s">
        <v>423</v>
      </c>
      <c r="J6" s="96">
        <f>(icms_mt_nominal_relativo!J6/'IGP-DI'!$F$38)*'IGP-DI'!$B$339</f>
        <v>2871993783.7851276</v>
      </c>
      <c r="K6" s="86">
        <f t="shared" si="2"/>
        <v>0.14092648671404473</v>
      </c>
      <c r="L6" s="78"/>
      <c r="M6" s="80" t="s">
        <v>423</v>
      </c>
      <c r="N6" s="96">
        <f>(icms_mt_nominal_relativo!N6/'IGP-DI'!$F$39)*'IGP-DI'!$B$339</f>
        <v>3969937715.6146579</v>
      </c>
      <c r="O6" s="86">
        <f t="shared" si="3"/>
        <v>0.17710486439499368</v>
      </c>
      <c r="P6" s="78"/>
      <c r="Q6" s="80" t="s">
        <v>423</v>
      </c>
      <c r="R6" s="96">
        <f>(icms_mt_nominal_relativo!R6/'IGP-DI'!$F$40)*'IGP-DI'!$B$339</f>
        <v>4113594888.218039</v>
      </c>
      <c r="S6" s="86">
        <f t="shared" si="4"/>
        <v>0.17753033605339288</v>
      </c>
      <c r="T6" s="78"/>
      <c r="U6" s="80" t="s">
        <v>423</v>
      </c>
      <c r="V6" s="96">
        <f>(icms_mt_nominal_relativo!V6/'IGP-DI'!$F$41)*'IGP-DI'!$B$339</f>
        <v>3498057129.9363904</v>
      </c>
      <c r="W6" s="86">
        <f t="shared" si="5"/>
        <v>0.15343346618288864</v>
      </c>
    </row>
    <row r="7" spans="1:23">
      <c r="A7" s="87" t="s">
        <v>28</v>
      </c>
      <c r="B7" s="97">
        <f>SUM(B2:B6)</f>
        <v>18994211760.351479</v>
      </c>
      <c r="C7" s="89">
        <f>B7/$B$7</f>
        <v>1</v>
      </c>
      <c r="D7" s="90"/>
      <c r="E7" s="87" t="s">
        <v>28</v>
      </c>
      <c r="F7" s="97">
        <f>SUM(F2:F6)</f>
        <v>18830195012.417934</v>
      </c>
      <c r="G7" s="86">
        <f>F7/$F$7</f>
        <v>1</v>
      </c>
      <c r="H7" s="90"/>
      <c r="I7" s="87" t="s">
        <v>28</v>
      </c>
      <c r="J7" s="97">
        <f t="shared" ref="J7:N7" si="6">SUM(J2:J6)</f>
        <v>20379375451.349449</v>
      </c>
      <c r="K7" s="86">
        <f t="shared" si="2"/>
        <v>1</v>
      </c>
      <c r="L7" s="90"/>
      <c r="M7" s="87" t="s">
        <v>28</v>
      </c>
      <c r="N7" s="97">
        <f t="shared" si="6"/>
        <v>22415746338.624443</v>
      </c>
      <c r="O7" s="86">
        <f t="shared" si="3"/>
        <v>1</v>
      </c>
      <c r="P7" s="90"/>
      <c r="Q7" s="87" t="s">
        <v>28</v>
      </c>
      <c r="R7" s="96">
        <f>(icms_mt_nominal_relativo!R7/'IGP-DI'!$F$40)*'IGP-DI'!$B$339</f>
        <v>23171222336.789024</v>
      </c>
      <c r="S7" s="86">
        <f t="shared" si="4"/>
        <v>1</v>
      </c>
      <c r="T7" s="90"/>
      <c r="U7" s="87" t="s">
        <v>28</v>
      </c>
      <c r="V7" s="96">
        <f>(icms_mt_nominal_relativo!V7/'IGP-DI'!$F$41)*'IGP-DI'!$B$339</f>
        <v>22798527706.90065</v>
      </c>
      <c r="W7" s="86">
        <f t="shared" si="5"/>
        <v>1</v>
      </c>
    </row>
    <row r="8" spans="1:23">
      <c r="A8" s="92"/>
      <c r="B8" s="93"/>
      <c r="C8" s="94"/>
      <c r="D8" s="90"/>
      <c r="E8" s="92"/>
      <c r="F8" s="93"/>
      <c r="G8" s="95"/>
      <c r="H8" s="90"/>
      <c r="I8" s="92"/>
      <c r="J8" s="93"/>
      <c r="K8" s="95"/>
      <c r="L8" s="90"/>
      <c r="M8" s="92"/>
      <c r="N8" s="93"/>
      <c r="O8" s="95"/>
      <c r="P8" s="90"/>
      <c r="Q8" s="92"/>
      <c r="R8" s="93"/>
      <c r="S8" s="95"/>
      <c r="T8" s="90"/>
      <c r="U8" s="92"/>
      <c r="V8" s="93"/>
      <c r="W8" s="95"/>
    </row>
    <row r="9" spans="1:23">
      <c r="A9" s="92"/>
      <c r="B9" s="93"/>
      <c r="C9" s="94"/>
      <c r="D9" s="90"/>
      <c r="E9" s="92"/>
      <c r="F9" s="93"/>
      <c r="G9" s="95"/>
      <c r="H9" s="90"/>
      <c r="I9" s="92"/>
      <c r="J9" s="93"/>
      <c r="K9" s="95"/>
      <c r="L9" s="90"/>
      <c r="M9" s="92"/>
      <c r="N9" s="93"/>
      <c r="O9" s="95"/>
      <c r="P9" s="90"/>
      <c r="Q9" s="92"/>
      <c r="R9" s="93"/>
      <c r="S9" s="95"/>
      <c r="T9" s="90"/>
      <c r="U9" s="92"/>
      <c r="V9" s="93"/>
      <c r="W9" s="95"/>
    </row>
    <row r="10" spans="1:23">
      <c r="A10" s="75"/>
      <c r="B10" s="76"/>
      <c r="C10" s="84"/>
      <c r="D10" s="76"/>
      <c r="E10" s="76"/>
      <c r="F10" s="76"/>
      <c r="G10" s="84"/>
      <c r="H10" s="76"/>
      <c r="I10" s="76"/>
      <c r="J10" s="76"/>
      <c r="K10" s="84"/>
      <c r="L10" s="76"/>
      <c r="M10" s="76"/>
      <c r="N10" s="76"/>
      <c r="O10" s="84"/>
      <c r="P10" s="76"/>
      <c r="Q10" s="76"/>
      <c r="R10" s="76"/>
      <c r="S10" s="84"/>
      <c r="T10" s="76"/>
      <c r="U10" s="76"/>
      <c r="V10" s="76"/>
      <c r="W10" s="84"/>
    </row>
    <row r="11" spans="1:23">
      <c r="A11" s="100"/>
      <c r="B11" s="101">
        <v>2015</v>
      </c>
      <c r="C11" s="85"/>
      <c r="D11" s="76"/>
      <c r="E11" s="76"/>
      <c r="F11" s="76"/>
      <c r="G11" s="84"/>
      <c r="H11" s="76"/>
      <c r="I11" s="76"/>
      <c r="J11" s="76"/>
      <c r="K11" s="84"/>
      <c r="L11" s="76"/>
      <c r="M11" s="76"/>
      <c r="N11" s="76"/>
      <c r="O11" s="84"/>
      <c r="P11" s="76"/>
      <c r="Q11" s="76"/>
      <c r="R11" s="76"/>
      <c r="S11" s="84"/>
      <c r="T11" s="76"/>
      <c r="U11" s="76"/>
      <c r="V11" s="76"/>
      <c r="W11" s="84"/>
    </row>
    <row r="12" spans="1:23">
      <c r="A12" s="99" t="s">
        <v>394</v>
      </c>
      <c r="B12" s="102">
        <v>0.80477134211274193</v>
      </c>
      <c r="C12" s="85"/>
      <c r="D12" s="76"/>
      <c r="E12" s="76"/>
      <c r="F12" s="76"/>
      <c r="G12" s="84"/>
      <c r="H12" s="76"/>
      <c r="I12" s="76"/>
      <c r="J12" s="76"/>
      <c r="K12" s="84"/>
      <c r="L12" s="76"/>
      <c r="M12" s="76"/>
      <c r="N12" s="76"/>
      <c r="O12" s="84"/>
      <c r="P12" s="76"/>
      <c r="Q12" s="76"/>
      <c r="R12" s="76"/>
      <c r="S12" s="84"/>
      <c r="T12" s="76"/>
      <c r="U12" s="76"/>
      <c r="V12" s="76"/>
      <c r="W12" s="84"/>
    </row>
    <row r="13" spans="1:23">
      <c r="A13" s="99" t="s">
        <v>420</v>
      </c>
      <c r="B13" s="102">
        <v>4.7853600420841171E-2</v>
      </c>
      <c r="C13" s="85"/>
      <c r="D13" s="76"/>
      <c r="E13" s="76"/>
      <c r="F13" s="76"/>
      <c r="G13" s="84"/>
      <c r="H13" s="76"/>
      <c r="I13" s="76"/>
      <c r="J13" s="76"/>
      <c r="K13" s="84"/>
      <c r="L13" s="76"/>
      <c r="M13" s="76"/>
      <c r="N13" s="76"/>
      <c r="O13" s="84"/>
      <c r="P13" s="76"/>
      <c r="Q13" s="76"/>
      <c r="R13" s="76"/>
      <c r="S13" s="84"/>
      <c r="T13" s="76"/>
      <c r="U13" s="76"/>
      <c r="V13" s="76"/>
      <c r="W13" s="84"/>
    </row>
    <row r="14" spans="1:23">
      <c r="A14" s="99" t="s">
        <v>421</v>
      </c>
      <c r="B14" s="102">
        <v>7.1074346022456493E-3</v>
      </c>
      <c r="C14" s="85"/>
      <c r="D14" s="76"/>
      <c r="E14" s="76"/>
      <c r="F14" s="76"/>
      <c r="G14" s="84"/>
      <c r="H14" s="76"/>
      <c r="I14" s="76"/>
      <c r="J14" s="76"/>
      <c r="K14" s="84"/>
      <c r="L14" s="76"/>
      <c r="M14" s="76"/>
      <c r="N14" s="76"/>
      <c r="O14" s="84"/>
      <c r="P14" s="76"/>
      <c r="Q14" s="76"/>
      <c r="R14" s="76"/>
      <c r="S14" s="84"/>
      <c r="T14" s="76"/>
      <c r="U14" s="76"/>
      <c r="V14" s="76"/>
      <c r="W14" s="84"/>
    </row>
    <row r="15" spans="1:23">
      <c r="A15" s="99" t="s">
        <v>422</v>
      </c>
      <c r="B15" s="102">
        <v>8.5406081156050046E-3</v>
      </c>
      <c r="C15" s="85"/>
      <c r="D15" s="76"/>
      <c r="E15" s="76"/>
      <c r="F15" s="76"/>
      <c r="G15" s="84"/>
      <c r="H15" s="76"/>
      <c r="I15" s="76"/>
      <c r="J15" s="76"/>
      <c r="K15" s="84"/>
      <c r="L15" s="76"/>
      <c r="M15" s="76"/>
      <c r="N15" s="76"/>
      <c r="O15" s="84"/>
      <c r="P15" s="76"/>
      <c r="Q15" s="76"/>
      <c r="R15" s="76"/>
      <c r="S15" s="84"/>
      <c r="T15" s="76"/>
      <c r="U15" s="76"/>
      <c r="V15" s="76"/>
      <c r="W15" s="84"/>
    </row>
    <row r="16" spans="1:23">
      <c r="A16" s="99" t="s">
        <v>423</v>
      </c>
      <c r="B16" s="102">
        <v>0.13172701474856627</v>
      </c>
      <c r="C16" s="85"/>
      <c r="D16" s="76"/>
      <c r="E16" s="76"/>
      <c r="F16" s="76"/>
      <c r="G16" s="84"/>
      <c r="H16" s="76"/>
      <c r="I16" s="76"/>
      <c r="J16" s="76"/>
      <c r="K16" s="84"/>
      <c r="L16" s="76"/>
      <c r="M16" s="76"/>
      <c r="N16" s="76"/>
      <c r="O16" s="84"/>
      <c r="P16" s="76"/>
      <c r="Q16" s="76"/>
      <c r="R16" s="76"/>
      <c r="S16" s="84"/>
      <c r="T16" s="76"/>
      <c r="U16" s="76"/>
      <c r="V16" s="76"/>
      <c r="W16" s="84"/>
    </row>
    <row r="17" spans="1:23">
      <c r="A17" s="75"/>
      <c r="B17" s="76"/>
      <c r="C17" s="98"/>
      <c r="D17" s="76"/>
      <c r="E17" s="76"/>
      <c r="F17" s="76"/>
      <c r="G17" s="84"/>
      <c r="H17" s="76"/>
      <c r="I17" s="76"/>
      <c r="J17" s="76"/>
      <c r="K17" s="84"/>
      <c r="L17" s="76"/>
      <c r="M17" s="76"/>
      <c r="N17" s="76"/>
      <c r="O17" s="84"/>
      <c r="P17" s="76"/>
      <c r="Q17" s="76"/>
      <c r="R17" s="76"/>
      <c r="S17" s="84"/>
      <c r="T17" s="76"/>
      <c r="U17" s="76"/>
      <c r="V17" s="76"/>
      <c r="W17" s="84"/>
    </row>
    <row r="18" spans="1:23">
      <c r="A18" s="75"/>
      <c r="B18" s="75"/>
      <c r="C18" s="85"/>
      <c r="D18" s="75"/>
      <c r="E18" s="75"/>
      <c r="F18" s="75"/>
      <c r="G18" s="85"/>
      <c r="H18" s="75"/>
      <c r="I18" s="75"/>
      <c r="J18" s="75"/>
      <c r="K18" s="85"/>
      <c r="L18" s="75"/>
      <c r="M18" s="75"/>
      <c r="N18" s="75"/>
      <c r="O18" s="85"/>
      <c r="P18" s="75"/>
      <c r="Q18" s="75"/>
      <c r="R18" s="75"/>
      <c r="S18" s="85"/>
      <c r="T18" s="75"/>
      <c r="U18" s="75"/>
      <c r="V18" s="75"/>
      <c r="W18" s="85"/>
    </row>
    <row r="19" spans="1:23">
      <c r="A19" s="100"/>
      <c r="B19" s="100">
        <v>2020</v>
      </c>
      <c r="C19" s="85"/>
      <c r="D19" s="75"/>
      <c r="E19" s="75"/>
      <c r="F19" s="75"/>
      <c r="G19" s="85"/>
      <c r="H19" s="75"/>
      <c r="I19" s="75"/>
      <c r="J19" s="75"/>
      <c r="K19" s="85"/>
      <c r="L19" s="75"/>
      <c r="M19" s="75"/>
      <c r="N19" s="75"/>
      <c r="O19" s="85"/>
      <c r="P19" s="75"/>
      <c r="Q19" s="75"/>
      <c r="R19" s="75"/>
      <c r="S19" s="85"/>
      <c r="T19" s="75"/>
      <c r="U19" s="75"/>
      <c r="V19" s="75"/>
      <c r="W19" s="85"/>
    </row>
    <row r="20" spans="1:23">
      <c r="A20" s="99" t="s">
        <v>394</v>
      </c>
      <c r="B20" s="102">
        <v>0.80254923469524186</v>
      </c>
      <c r="C20" s="85"/>
      <c r="D20" s="75"/>
      <c r="E20" s="75"/>
      <c r="F20" s="75"/>
      <c r="G20" s="85"/>
      <c r="H20" s="75"/>
      <c r="I20" s="75"/>
      <c r="J20" s="75"/>
      <c r="K20" s="85"/>
      <c r="L20" s="75"/>
      <c r="M20" s="75"/>
      <c r="N20" s="75"/>
      <c r="O20" s="85"/>
      <c r="P20" s="75"/>
      <c r="Q20" s="75"/>
      <c r="R20" s="75"/>
      <c r="S20" s="85"/>
      <c r="T20" s="75"/>
      <c r="U20" s="75"/>
      <c r="V20" s="75"/>
      <c r="W20" s="85"/>
    </row>
    <row r="21" spans="1:23">
      <c r="A21" s="99" t="s">
        <v>420</v>
      </c>
      <c r="B21" s="102">
        <v>3.5975738343016997E-2</v>
      </c>
      <c r="C21" s="85"/>
      <c r="D21" s="75"/>
      <c r="E21" s="75"/>
      <c r="F21" s="75"/>
      <c r="G21" s="85"/>
      <c r="H21" s="75"/>
      <c r="I21" s="75"/>
      <c r="J21" s="75"/>
      <c r="K21" s="85"/>
      <c r="L21" s="75"/>
      <c r="M21" s="75"/>
      <c r="N21" s="75"/>
      <c r="O21" s="85"/>
      <c r="P21" s="75"/>
      <c r="Q21" s="75"/>
      <c r="R21" s="75"/>
      <c r="S21" s="85"/>
      <c r="T21" s="75"/>
      <c r="U21" s="75"/>
      <c r="V21" s="75"/>
      <c r="W21" s="85"/>
    </row>
    <row r="22" spans="1:23">
      <c r="A22" s="99" t="s">
        <v>421</v>
      </c>
      <c r="B22" s="102">
        <v>5.4451140399984664E-3</v>
      </c>
      <c r="C22" s="85"/>
      <c r="D22" s="75"/>
      <c r="E22" s="75"/>
      <c r="F22" s="75"/>
      <c r="G22" s="85"/>
      <c r="H22" s="75"/>
      <c r="I22" s="75"/>
      <c r="J22" s="75"/>
      <c r="K22" s="85"/>
      <c r="L22" s="75"/>
      <c r="M22" s="75"/>
      <c r="N22" s="75"/>
      <c r="O22" s="85"/>
      <c r="P22" s="75"/>
      <c r="Q22" s="75"/>
      <c r="R22" s="75"/>
      <c r="S22" s="85"/>
      <c r="T22" s="75"/>
      <c r="U22" s="75"/>
      <c r="V22" s="75"/>
      <c r="W22" s="85"/>
    </row>
    <row r="23" spans="1:23">
      <c r="A23" s="99" t="s">
        <v>422</v>
      </c>
      <c r="B23" s="102">
        <v>2.5964467388541663E-3</v>
      </c>
      <c r="C23" s="85"/>
      <c r="D23" s="75"/>
      <c r="E23" s="75"/>
      <c r="F23" s="75"/>
      <c r="G23" s="85"/>
      <c r="H23" s="75"/>
      <c r="I23" s="75"/>
      <c r="J23" s="75"/>
      <c r="K23" s="85"/>
      <c r="L23" s="75"/>
      <c r="M23" s="75"/>
      <c r="N23" s="75"/>
      <c r="O23" s="85"/>
      <c r="P23" s="75"/>
      <c r="Q23" s="75"/>
      <c r="R23" s="75"/>
      <c r="S23" s="85"/>
      <c r="T23" s="75"/>
      <c r="U23" s="75"/>
      <c r="V23" s="75"/>
      <c r="W23" s="85"/>
    </row>
    <row r="24" spans="1:23">
      <c r="A24" s="99" t="s">
        <v>423</v>
      </c>
      <c r="B24" s="102">
        <v>0.15343346618288864</v>
      </c>
      <c r="C24" s="85"/>
      <c r="D24" s="75"/>
      <c r="E24" s="75"/>
      <c r="F24" s="75"/>
      <c r="G24" s="85"/>
      <c r="H24" s="75"/>
      <c r="I24" s="75"/>
      <c r="J24" s="75"/>
      <c r="K24" s="85"/>
      <c r="L24" s="75"/>
      <c r="M24" s="75"/>
      <c r="N24" s="75"/>
      <c r="O24" s="85"/>
      <c r="P24" s="75"/>
      <c r="Q24" s="75"/>
      <c r="R24" s="75"/>
      <c r="S24" s="85"/>
      <c r="T24" s="75"/>
      <c r="U24" s="75"/>
      <c r="V24" s="75"/>
      <c r="W24" s="85"/>
    </row>
    <row r="25" spans="1:23">
      <c r="A25" s="75"/>
      <c r="B25" s="75"/>
      <c r="C25" s="85"/>
      <c r="D25" s="75"/>
      <c r="E25" s="75"/>
      <c r="F25" s="75"/>
      <c r="G25" s="85"/>
      <c r="H25" s="75"/>
      <c r="I25" s="75"/>
      <c r="J25" s="75"/>
      <c r="K25" s="85"/>
      <c r="L25" s="75"/>
      <c r="M25" s="75"/>
      <c r="N25" s="75"/>
      <c r="O25" s="85"/>
      <c r="P25" s="75"/>
      <c r="Q25" s="75"/>
      <c r="R25" s="75"/>
      <c r="S25" s="85"/>
      <c r="T25" s="75"/>
      <c r="U25" s="75"/>
      <c r="V25" s="75"/>
      <c r="W25" s="85"/>
    </row>
    <row r="26" spans="1:23">
      <c r="A26" s="75"/>
      <c r="B26" s="75"/>
      <c r="C26" s="85"/>
      <c r="D26" s="75"/>
      <c r="E26" s="75"/>
      <c r="F26" s="75"/>
      <c r="G26" s="85"/>
      <c r="H26" s="75"/>
      <c r="I26" s="75"/>
      <c r="J26" s="75"/>
      <c r="K26" s="85"/>
      <c r="L26" s="75"/>
      <c r="M26" s="75"/>
      <c r="N26" s="75"/>
      <c r="O26" s="85"/>
      <c r="P26" s="75"/>
      <c r="Q26" s="75"/>
      <c r="R26" s="75"/>
      <c r="S26" s="85"/>
      <c r="T26" s="75"/>
      <c r="U26" s="75"/>
      <c r="V26" s="75"/>
      <c r="W26" s="85"/>
    </row>
    <row r="27" spans="1:23">
      <c r="A27" s="75"/>
      <c r="B27" s="75"/>
      <c r="C27" s="85"/>
      <c r="D27" s="75"/>
      <c r="E27" s="75"/>
      <c r="F27" s="75"/>
      <c r="G27" s="85"/>
      <c r="H27" s="75"/>
      <c r="I27" s="75"/>
      <c r="J27" s="75"/>
      <c r="K27" s="85"/>
      <c r="L27" s="75"/>
      <c r="M27" s="75"/>
      <c r="N27" s="75"/>
      <c r="O27" s="85"/>
      <c r="P27" s="75"/>
      <c r="Q27" s="75"/>
      <c r="R27" s="75"/>
      <c r="S27" s="85"/>
      <c r="T27" s="75"/>
      <c r="U27" s="75"/>
      <c r="V27" s="75"/>
      <c r="W27" s="85"/>
    </row>
    <row r="28" spans="1:23">
      <c r="A28" s="75"/>
      <c r="B28" s="75"/>
      <c r="C28" s="85"/>
      <c r="D28" s="75"/>
      <c r="E28" s="75"/>
      <c r="F28" s="75"/>
      <c r="G28" s="85"/>
      <c r="H28" s="75"/>
      <c r="I28" s="75"/>
      <c r="J28" s="75"/>
      <c r="K28" s="85"/>
      <c r="L28" s="75"/>
      <c r="M28" s="75"/>
      <c r="N28" s="75"/>
      <c r="O28" s="85"/>
      <c r="P28" s="75"/>
      <c r="Q28" s="75"/>
      <c r="R28" s="75"/>
      <c r="S28" s="85"/>
      <c r="T28" s="75"/>
      <c r="U28" s="75"/>
      <c r="V28" s="75"/>
      <c r="W28" s="85"/>
    </row>
    <row r="29" spans="1:23">
      <c r="A29" s="75"/>
      <c r="B29" s="75"/>
      <c r="C29" s="85"/>
      <c r="D29" s="75"/>
      <c r="E29" s="75"/>
      <c r="F29" s="75"/>
      <c r="G29" s="85"/>
      <c r="H29" s="75"/>
      <c r="I29" s="75"/>
      <c r="J29" s="75"/>
      <c r="K29" s="85"/>
      <c r="L29" s="75"/>
      <c r="M29" s="75"/>
      <c r="N29" s="75"/>
      <c r="O29" s="85"/>
      <c r="P29" s="75"/>
      <c r="Q29" s="75"/>
      <c r="R29" s="75"/>
      <c r="S29" s="85"/>
      <c r="T29" s="75"/>
      <c r="U29" s="75"/>
      <c r="V29" s="75"/>
      <c r="W29" s="85"/>
    </row>
    <row r="30" spans="1:23">
      <c r="A30" s="75"/>
      <c r="B30" s="75"/>
      <c r="C30" s="85"/>
      <c r="D30" s="75"/>
      <c r="E30" s="75"/>
      <c r="F30" s="75"/>
      <c r="G30" s="85"/>
      <c r="H30" s="75"/>
      <c r="I30" s="75"/>
      <c r="J30" s="75"/>
      <c r="K30" s="85"/>
      <c r="L30" s="75"/>
      <c r="M30" s="75"/>
      <c r="N30" s="75"/>
      <c r="O30" s="85"/>
      <c r="P30" s="75"/>
      <c r="Q30" s="75"/>
      <c r="R30" s="75"/>
      <c r="S30" s="85"/>
      <c r="T30" s="75"/>
      <c r="U30" s="75"/>
      <c r="V30" s="75"/>
      <c r="W30" s="85"/>
    </row>
    <row r="31" spans="1:23">
      <c r="A31" s="75"/>
      <c r="B31" s="75"/>
      <c r="C31" s="85"/>
      <c r="D31" s="75"/>
      <c r="E31" s="75"/>
      <c r="F31" s="75"/>
      <c r="G31" s="85"/>
      <c r="H31" s="75"/>
      <c r="I31" s="75"/>
      <c r="J31" s="75"/>
      <c r="K31" s="85"/>
      <c r="L31" s="75"/>
      <c r="M31" s="75"/>
      <c r="N31" s="75"/>
      <c r="O31" s="85"/>
      <c r="P31" s="75"/>
      <c r="Q31" s="75"/>
      <c r="R31" s="75"/>
      <c r="S31" s="85"/>
      <c r="T31" s="75"/>
      <c r="U31" s="75"/>
      <c r="V31" s="75"/>
      <c r="W31" s="85"/>
    </row>
    <row r="32" spans="1:23">
      <c r="A32" s="75"/>
      <c r="B32" s="75"/>
      <c r="C32" s="85"/>
      <c r="D32" s="75"/>
      <c r="E32" s="75"/>
      <c r="F32" s="75"/>
      <c r="G32" s="85"/>
      <c r="H32" s="75"/>
      <c r="I32" s="75"/>
      <c r="J32" s="75"/>
      <c r="K32" s="85"/>
      <c r="L32" s="75"/>
      <c r="M32" s="75"/>
      <c r="N32" s="75"/>
      <c r="O32" s="85"/>
      <c r="P32" s="75"/>
      <c r="Q32" s="75"/>
      <c r="R32" s="75"/>
      <c r="S32" s="85"/>
      <c r="T32" s="75"/>
      <c r="U32" s="75"/>
      <c r="V32" s="75"/>
      <c r="W32" s="85"/>
    </row>
    <row r="33" spans="1:23">
      <c r="A33" s="75"/>
      <c r="B33" s="75"/>
      <c r="C33" s="85"/>
      <c r="D33" s="75"/>
      <c r="E33" s="75"/>
      <c r="F33" s="75"/>
      <c r="G33" s="85"/>
      <c r="H33" s="75"/>
      <c r="I33" s="75"/>
      <c r="J33" s="75"/>
      <c r="K33" s="85"/>
      <c r="L33" s="75"/>
      <c r="M33" s="75"/>
      <c r="N33" s="75"/>
      <c r="O33" s="85"/>
      <c r="P33" s="75"/>
      <c r="Q33" s="75"/>
      <c r="R33" s="75"/>
      <c r="S33" s="85"/>
      <c r="T33" s="75"/>
      <c r="U33" s="75"/>
      <c r="V33" s="75"/>
      <c r="W33" s="85"/>
    </row>
    <row r="34" spans="1:23">
      <c r="A34" s="75"/>
      <c r="B34" s="75"/>
      <c r="C34" s="85"/>
      <c r="D34" s="75"/>
      <c r="E34" s="75"/>
      <c r="F34" s="75"/>
      <c r="G34" s="85"/>
      <c r="H34" s="75"/>
      <c r="I34" s="75"/>
      <c r="J34" s="75"/>
      <c r="K34" s="85"/>
      <c r="L34" s="75"/>
      <c r="M34" s="75"/>
      <c r="N34" s="75"/>
      <c r="O34" s="85"/>
      <c r="P34" s="75"/>
      <c r="Q34" s="75"/>
      <c r="R34" s="75"/>
      <c r="S34" s="85"/>
      <c r="T34" s="75"/>
      <c r="U34" s="75"/>
      <c r="V34" s="75"/>
      <c r="W34" s="85"/>
    </row>
    <row r="35" spans="1:23">
      <c r="A35" s="75"/>
      <c r="B35" s="75"/>
      <c r="C35" s="85"/>
      <c r="D35" s="75"/>
      <c r="E35" s="75"/>
      <c r="F35" s="75"/>
      <c r="G35" s="85"/>
      <c r="H35" s="75"/>
      <c r="I35" s="75"/>
      <c r="J35" s="75"/>
      <c r="K35" s="85"/>
      <c r="L35" s="75"/>
      <c r="M35" s="75"/>
      <c r="N35" s="75"/>
      <c r="O35" s="85"/>
      <c r="P35" s="75"/>
      <c r="Q35" s="75"/>
      <c r="R35" s="75"/>
      <c r="S35" s="85"/>
      <c r="T35" s="75"/>
      <c r="U35" s="75"/>
      <c r="V35" s="75"/>
      <c r="W35" s="85"/>
    </row>
    <row r="36" spans="1:23">
      <c r="A36" s="75"/>
      <c r="B36" s="75"/>
      <c r="C36" s="85"/>
      <c r="D36" s="75"/>
      <c r="E36" s="75"/>
      <c r="F36" s="75"/>
      <c r="G36" s="85"/>
      <c r="H36" s="75"/>
      <c r="I36" s="75"/>
      <c r="J36" s="75"/>
      <c r="K36" s="85"/>
      <c r="L36" s="75"/>
      <c r="M36" s="75"/>
      <c r="N36" s="75"/>
      <c r="O36" s="85"/>
      <c r="P36" s="75"/>
      <c r="Q36" s="75"/>
      <c r="R36" s="75"/>
      <c r="S36" s="85"/>
      <c r="T36" s="75"/>
      <c r="U36" s="75"/>
      <c r="V36" s="75"/>
      <c r="W36" s="85"/>
    </row>
    <row r="37" spans="1:23">
      <c r="A37" s="75"/>
      <c r="B37" s="75"/>
      <c r="C37" s="85"/>
      <c r="D37" s="75"/>
      <c r="E37" s="75"/>
      <c r="F37" s="75"/>
      <c r="G37" s="85"/>
      <c r="H37" s="75"/>
      <c r="I37" s="75"/>
      <c r="J37" s="75"/>
      <c r="K37" s="85"/>
      <c r="L37" s="75"/>
      <c r="M37" s="75"/>
      <c r="N37" s="75"/>
      <c r="O37" s="85"/>
      <c r="P37" s="75"/>
      <c r="Q37" s="75"/>
      <c r="R37" s="75"/>
      <c r="S37" s="85"/>
      <c r="T37" s="75"/>
      <c r="U37" s="75"/>
      <c r="V37" s="75"/>
      <c r="W37" s="85"/>
    </row>
    <row r="38" spans="1:23">
      <c r="A38" s="75"/>
      <c r="B38" s="75"/>
      <c r="C38" s="85"/>
      <c r="D38" s="75"/>
      <c r="E38" s="75"/>
      <c r="F38" s="75"/>
      <c r="G38" s="85"/>
      <c r="H38" s="75"/>
      <c r="I38" s="75"/>
      <c r="J38" s="75"/>
      <c r="K38" s="85"/>
      <c r="L38" s="75"/>
      <c r="M38" s="75"/>
      <c r="N38" s="75"/>
      <c r="O38" s="85"/>
      <c r="P38" s="75"/>
      <c r="Q38" s="75"/>
      <c r="R38" s="75"/>
      <c r="S38" s="85"/>
      <c r="T38" s="75"/>
      <c r="U38" s="75"/>
      <c r="V38" s="75"/>
      <c r="W38" s="85"/>
    </row>
    <row r="39" spans="1:23">
      <c r="A39" s="75"/>
      <c r="B39" s="75"/>
      <c r="C39" s="85"/>
      <c r="D39" s="75"/>
      <c r="E39" s="75"/>
      <c r="F39" s="75"/>
      <c r="G39" s="85"/>
      <c r="H39" s="75"/>
      <c r="I39" s="75"/>
      <c r="J39" s="75"/>
      <c r="K39" s="85"/>
      <c r="L39" s="75"/>
      <c r="M39" s="75"/>
      <c r="N39" s="75"/>
      <c r="O39" s="85"/>
      <c r="P39" s="75"/>
      <c r="Q39" s="75"/>
      <c r="R39" s="75"/>
      <c r="S39" s="85"/>
      <c r="T39" s="75"/>
      <c r="U39" s="75"/>
      <c r="V39" s="75"/>
      <c r="W39" s="85"/>
    </row>
    <row r="40" spans="1:23">
      <c r="A40" s="75"/>
      <c r="B40" s="75"/>
      <c r="C40" s="85"/>
      <c r="D40" s="75"/>
      <c r="E40" s="75"/>
      <c r="F40" s="75"/>
      <c r="G40" s="85"/>
      <c r="H40" s="75"/>
      <c r="I40" s="75"/>
      <c r="J40" s="75"/>
      <c r="K40" s="85"/>
      <c r="L40" s="75"/>
      <c r="M40" s="75"/>
      <c r="N40" s="75"/>
      <c r="O40" s="85"/>
      <c r="P40" s="75"/>
      <c r="Q40" s="75"/>
      <c r="R40" s="75"/>
      <c r="S40" s="85"/>
      <c r="T40" s="75"/>
      <c r="U40" s="75"/>
      <c r="V40" s="75"/>
      <c r="W40" s="85"/>
    </row>
    <row r="41" spans="1:23">
      <c r="A41" s="75"/>
      <c r="B41" s="75"/>
      <c r="C41" s="85"/>
      <c r="D41" s="75"/>
      <c r="E41" s="75"/>
      <c r="F41" s="75"/>
      <c r="G41" s="85"/>
      <c r="H41" s="75"/>
      <c r="I41" s="75"/>
      <c r="J41" s="75"/>
      <c r="K41" s="85"/>
      <c r="L41" s="75"/>
      <c r="M41" s="75"/>
      <c r="N41" s="75"/>
      <c r="O41" s="85"/>
      <c r="P41" s="75"/>
      <c r="Q41" s="75"/>
      <c r="R41" s="75"/>
      <c r="S41" s="85"/>
      <c r="T41" s="75"/>
      <c r="U41" s="75"/>
      <c r="V41" s="75"/>
      <c r="W41" s="85"/>
    </row>
    <row r="42" spans="1:23">
      <c r="A42" s="75"/>
      <c r="B42" s="75"/>
      <c r="C42" s="85"/>
      <c r="D42" s="75"/>
      <c r="E42" s="75"/>
      <c r="F42" s="75"/>
      <c r="G42" s="85"/>
      <c r="H42" s="75"/>
      <c r="I42" s="75"/>
      <c r="J42" s="75"/>
      <c r="K42" s="85"/>
      <c r="L42" s="75"/>
      <c r="M42" s="75"/>
      <c r="N42" s="75"/>
      <c r="O42" s="85"/>
      <c r="P42" s="75"/>
      <c r="Q42" s="75"/>
      <c r="R42" s="75"/>
      <c r="S42" s="85"/>
      <c r="T42" s="75"/>
      <c r="U42" s="75"/>
      <c r="V42" s="75"/>
      <c r="W42" s="85"/>
    </row>
    <row r="43" spans="1:23">
      <c r="A43" s="75"/>
      <c r="B43" s="75"/>
      <c r="C43" s="85"/>
      <c r="D43" s="75"/>
      <c r="E43" s="75"/>
      <c r="F43" s="75"/>
      <c r="G43" s="85"/>
      <c r="H43" s="75"/>
      <c r="I43" s="75"/>
      <c r="J43" s="75"/>
      <c r="K43" s="85"/>
      <c r="L43" s="75"/>
      <c r="M43" s="75"/>
      <c r="N43" s="75"/>
      <c r="O43" s="85"/>
      <c r="P43" s="75"/>
      <c r="Q43" s="75"/>
      <c r="R43" s="75"/>
      <c r="S43" s="85"/>
      <c r="T43" s="75"/>
      <c r="U43" s="75"/>
      <c r="V43" s="75"/>
      <c r="W43" s="85"/>
    </row>
    <row r="44" spans="1:23">
      <c r="A44" s="75"/>
      <c r="B44" s="75"/>
      <c r="C44" s="85"/>
      <c r="D44" s="75"/>
      <c r="E44" s="75"/>
      <c r="F44" s="75"/>
      <c r="G44" s="85"/>
      <c r="H44" s="75"/>
      <c r="I44" s="75"/>
      <c r="J44" s="75"/>
      <c r="K44" s="85"/>
      <c r="L44" s="75"/>
      <c r="M44" s="75"/>
      <c r="N44" s="75"/>
      <c r="O44" s="85"/>
      <c r="P44" s="75"/>
      <c r="Q44" s="75"/>
      <c r="R44" s="75"/>
      <c r="S44" s="85"/>
      <c r="T44" s="75"/>
      <c r="U44" s="75"/>
      <c r="V44" s="75"/>
      <c r="W44" s="85"/>
    </row>
    <row r="45" spans="1:23">
      <c r="A45" s="75"/>
      <c r="B45" s="75"/>
      <c r="C45" s="85"/>
      <c r="D45" s="75"/>
      <c r="E45" s="75"/>
      <c r="F45" s="75"/>
      <c r="G45" s="85"/>
      <c r="H45" s="75"/>
      <c r="I45" s="75"/>
      <c r="J45" s="75"/>
      <c r="K45" s="85"/>
      <c r="L45" s="75"/>
      <c r="M45" s="75"/>
      <c r="N45" s="75"/>
      <c r="O45" s="85"/>
      <c r="P45" s="75"/>
      <c r="Q45" s="75"/>
      <c r="R45" s="75"/>
      <c r="S45" s="85"/>
      <c r="T45" s="75"/>
      <c r="U45" s="75"/>
      <c r="V45" s="75"/>
      <c r="W45" s="85"/>
    </row>
    <row r="46" spans="1:23">
      <c r="A46" s="75"/>
      <c r="B46" s="75"/>
      <c r="C46" s="85"/>
      <c r="D46" s="75"/>
      <c r="E46" s="75"/>
      <c r="F46" s="75"/>
      <c r="G46" s="85"/>
      <c r="H46" s="75"/>
      <c r="I46" s="75"/>
      <c r="J46" s="75"/>
      <c r="K46" s="85"/>
      <c r="L46" s="75"/>
      <c r="M46" s="75"/>
      <c r="N46" s="75"/>
      <c r="O46" s="85"/>
      <c r="P46" s="75"/>
      <c r="Q46" s="75"/>
      <c r="R46" s="75"/>
      <c r="S46" s="85"/>
      <c r="T46" s="75"/>
      <c r="U46" s="75"/>
      <c r="V46" s="75"/>
      <c r="W46" s="85"/>
    </row>
    <row r="47" spans="1:23">
      <c r="A47" s="75"/>
      <c r="B47" s="75"/>
      <c r="C47" s="85"/>
      <c r="D47" s="75"/>
      <c r="E47" s="75"/>
      <c r="F47" s="75"/>
      <c r="G47" s="85"/>
      <c r="H47" s="75"/>
      <c r="I47" s="75"/>
      <c r="J47" s="75"/>
      <c r="K47" s="85"/>
      <c r="L47" s="75"/>
      <c r="M47" s="75"/>
      <c r="N47" s="75"/>
      <c r="O47" s="85"/>
      <c r="P47" s="75"/>
      <c r="Q47" s="75"/>
      <c r="R47" s="75"/>
      <c r="S47" s="85"/>
      <c r="T47" s="75"/>
      <c r="U47" s="75"/>
      <c r="V47" s="75"/>
      <c r="W47" s="85"/>
    </row>
    <row r="48" spans="1:23">
      <c r="A48" s="75"/>
      <c r="B48" s="75"/>
      <c r="C48" s="85"/>
      <c r="D48" s="75"/>
      <c r="E48" s="75"/>
      <c r="F48" s="75"/>
      <c r="G48" s="85"/>
      <c r="H48" s="75"/>
      <c r="I48" s="75"/>
      <c r="J48" s="75"/>
      <c r="K48" s="85"/>
      <c r="L48" s="75"/>
      <c r="M48" s="75"/>
      <c r="N48" s="75"/>
      <c r="O48" s="85"/>
      <c r="P48" s="75"/>
      <c r="Q48" s="75"/>
      <c r="R48" s="75"/>
      <c r="S48" s="85"/>
      <c r="T48" s="75"/>
      <c r="U48" s="75"/>
      <c r="V48" s="75"/>
      <c r="W48" s="85"/>
    </row>
    <row r="49" spans="1:23">
      <c r="A49" s="75"/>
      <c r="B49" s="75"/>
      <c r="C49" s="85"/>
      <c r="D49" s="75"/>
      <c r="E49" s="75"/>
      <c r="F49" s="75"/>
      <c r="G49" s="85"/>
      <c r="H49" s="75"/>
      <c r="I49" s="75"/>
      <c r="J49" s="75"/>
      <c r="K49" s="85"/>
      <c r="L49" s="75"/>
      <c r="M49" s="75"/>
      <c r="N49" s="75"/>
      <c r="O49" s="85"/>
      <c r="P49" s="75"/>
      <c r="Q49" s="75"/>
      <c r="R49" s="75"/>
      <c r="S49" s="85"/>
      <c r="T49" s="75"/>
      <c r="U49" s="75"/>
      <c r="V49" s="75"/>
      <c r="W49" s="85"/>
    </row>
    <row r="50" spans="1:23">
      <c r="A50" s="75"/>
      <c r="B50" s="75"/>
      <c r="C50" s="85"/>
      <c r="D50" s="75"/>
      <c r="E50" s="75"/>
      <c r="F50" s="75"/>
      <c r="G50" s="85"/>
      <c r="H50" s="75"/>
      <c r="I50" s="75"/>
      <c r="J50" s="75"/>
      <c r="K50" s="85"/>
      <c r="L50" s="75"/>
      <c r="M50" s="75"/>
      <c r="N50" s="75"/>
      <c r="O50" s="85"/>
      <c r="P50" s="75"/>
      <c r="Q50" s="75"/>
      <c r="R50" s="75"/>
      <c r="S50" s="85"/>
      <c r="T50" s="75"/>
      <c r="U50" s="75"/>
      <c r="V50" s="75"/>
      <c r="W50" s="85"/>
    </row>
    <row r="51" spans="1:23">
      <c r="A51" s="75"/>
      <c r="B51" s="75"/>
      <c r="C51" s="85"/>
      <c r="D51" s="75"/>
      <c r="E51" s="75"/>
      <c r="F51" s="75"/>
      <c r="G51" s="85"/>
      <c r="H51" s="75"/>
      <c r="I51" s="75"/>
      <c r="J51" s="75"/>
      <c r="K51" s="85"/>
      <c r="L51" s="75"/>
      <c r="M51" s="75"/>
      <c r="N51" s="75"/>
      <c r="O51" s="85"/>
      <c r="P51" s="75"/>
      <c r="Q51" s="75"/>
      <c r="R51" s="75"/>
      <c r="S51" s="85"/>
      <c r="T51" s="75"/>
      <c r="U51" s="75"/>
      <c r="V51" s="75"/>
      <c r="W51" s="85"/>
    </row>
    <row r="52" spans="1:23">
      <c r="A52" s="75"/>
      <c r="B52" s="75"/>
      <c r="C52" s="85"/>
      <c r="D52" s="75"/>
      <c r="E52" s="75"/>
      <c r="F52" s="75"/>
      <c r="G52" s="85"/>
      <c r="H52" s="75"/>
      <c r="I52" s="75"/>
      <c r="J52" s="75"/>
      <c r="K52" s="85"/>
      <c r="L52" s="75"/>
      <c r="M52" s="75"/>
      <c r="N52" s="75"/>
      <c r="O52" s="85"/>
      <c r="P52" s="75"/>
      <c r="Q52" s="75"/>
      <c r="R52" s="75"/>
      <c r="S52" s="85"/>
      <c r="T52" s="75"/>
      <c r="U52" s="75"/>
      <c r="V52" s="75"/>
      <c r="W52" s="85"/>
    </row>
    <row r="53" spans="1:23">
      <c r="A53" s="75"/>
      <c r="B53" s="75"/>
      <c r="C53" s="85"/>
      <c r="D53" s="75"/>
      <c r="E53" s="75"/>
      <c r="F53" s="75"/>
      <c r="G53" s="85"/>
      <c r="H53" s="75"/>
      <c r="I53" s="75"/>
      <c r="J53" s="75"/>
      <c r="K53" s="85"/>
      <c r="L53" s="75"/>
      <c r="M53" s="75"/>
      <c r="N53" s="75"/>
      <c r="O53" s="85"/>
      <c r="P53" s="75"/>
      <c r="Q53" s="75"/>
      <c r="R53" s="75"/>
      <c r="S53" s="85"/>
      <c r="T53" s="75"/>
      <c r="U53" s="75"/>
      <c r="V53" s="75"/>
      <c r="W53" s="85"/>
    </row>
    <row r="54" spans="1:23">
      <c r="A54" s="75"/>
      <c r="B54" s="75"/>
      <c r="C54" s="85"/>
      <c r="D54" s="75"/>
      <c r="E54" s="75"/>
      <c r="F54" s="75"/>
      <c r="G54" s="85"/>
      <c r="H54" s="75"/>
      <c r="I54" s="75"/>
      <c r="J54" s="75"/>
      <c r="K54" s="85"/>
      <c r="L54" s="75"/>
      <c r="M54" s="75"/>
      <c r="N54" s="75"/>
      <c r="O54" s="85"/>
      <c r="P54" s="75"/>
      <c r="Q54" s="75"/>
      <c r="R54" s="75"/>
      <c r="S54" s="85"/>
      <c r="T54" s="75"/>
      <c r="U54" s="75"/>
      <c r="V54" s="75"/>
      <c r="W54" s="85"/>
    </row>
    <row r="55" spans="1:23">
      <c r="A55" s="75"/>
      <c r="B55" s="75"/>
      <c r="C55" s="85"/>
      <c r="D55" s="75"/>
      <c r="E55" s="75"/>
      <c r="F55" s="75"/>
      <c r="G55" s="85"/>
      <c r="H55" s="75"/>
      <c r="I55" s="75"/>
      <c r="J55" s="75"/>
      <c r="K55" s="85"/>
      <c r="L55" s="75"/>
      <c r="M55" s="75"/>
      <c r="N55" s="75"/>
      <c r="O55" s="85"/>
      <c r="P55" s="75"/>
      <c r="Q55" s="75"/>
      <c r="R55" s="75"/>
      <c r="S55" s="85"/>
      <c r="T55" s="75"/>
      <c r="U55" s="75"/>
      <c r="V55" s="75"/>
      <c r="W55" s="85"/>
    </row>
    <row r="56" spans="1:23">
      <c r="A56" s="75"/>
      <c r="B56" s="75"/>
      <c r="C56" s="85"/>
      <c r="D56" s="75"/>
      <c r="E56" s="75"/>
      <c r="F56" s="75"/>
      <c r="G56" s="85"/>
      <c r="H56" s="75"/>
      <c r="I56" s="75"/>
      <c r="J56" s="75"/>
      <c r="K56" s="85"/>
      <c r="L56" s="75"/>
      <c r="M56" s="75"/>
      <c r="N56" s="75"/>
      <c r="O56" s="85"/>
      <c r="P56" s="75"/>
      <c r="Q56" s="75"/>
      <c r="R56" s="75"/>
      <c r="S56" s="85"/>
      <c r="T56" s="75"/>
      <c r="U56" s="75"/>
      <c r="V56" s="75"/>
      <c r="W56" s="85"/>
    </row>
    <row r="57" spans="1:23">
      <c r="A57" s="75"/>
      <c r="B57" s="75"/>
      <c r="C57" s="85"/>
      <c r="D57" s="75"/>
      <c r="E57" s="75"/>
      <c r="F57" s="75"/>
      <c r="G57" s="85"/>
      <c r="H57" s="75"/>
      <c r="I57" s="75"/>
      <c r="J57" s="75"/>
      <c r="K57" s="85"/>
      <c r="L57" s="75"/>
      <c r="M57" s="75"/>
      <c r="N57" s="75"/>
      <c r="O57" s="85"/>
      <c r="P57" s="75"/>
      <c r="Q57" s="75"/>
      <c r="R57" s="75"/>
      <c r="S57" s="85"/>
      <c r="T57" s="75"/>
      <c r="U57" s="75"/>
      <c r="V57" s="75"/>
      <c r="W57" s="85"/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8AC0-172F-4BBC-804A-6ED34A165965}">
  <dimension ref="A1:O33"/>
  <sheetViews>
    <sheetView topLeftCell="A4" workbookViewId="0">
      <pane xSplit="1" topLeftCell="B1" activePane="topRight" state="frozen"/>
      <selection pane="topRight" activeCell="C23" sqref="C23"/>
    </sheetView>
  </sheetViews>
  <sheetFormatPr defaultRowHeight="15"/>
  <cols>
    <col min="1" max="1" width="19.85546875" bestFit="1" customWidth="1"/>
    <col min="2" max="3" width="21.7109375" bestFit="1" customWidth="1"/>
    <col min="4" max="6" width="22.7109375" bestFit="1" customWidth="1"/>
    <col min="7" max="7" width="28.28515625" bestFit="1" customWidth="1"/>
    <col min="9" max="9" width="19.85546875" bestFit="1" customWidth="1"/>
  </cols>
  <sheetData>
    <row r="1" spans="1:15">
      <c r="A1" s="20"/>
      <c r="B1" s="20">
        <v>2015</v>
      </c>
      <c r="C1" s="20">
        <v>2016</v>
      </c>
      <c r="D1" s="20">
        <v>2017</v>
      </c>
      <c r="E1" s="20">
        <v>2018</v>
      </c>
      <c r="F1" s="20">
        <v>2019</v>
      </c>
      <c r="G1" s="20">
        <v>2020</v>
      </c>
      <c r="J1" s="20">
        <v>2015</v>
      </c>
      <c r="K1" s="20">
        <v>2016</v>
      </c>
      <c r="L1" s="20">
        <v>2017</v>
      </c>
      <c r="M1" s="20">
        <v>2018</v>
      </c>
      <c r="N1" s="20">
        <v>2019</v>
      </c>
      <c r="O1" s="20">
        <v>2020</v>
      </c>
    </row>
    <row r="2" spans="1:15">
      <c r="A2" s="103" t="s">
        <v>425</v>
      </c>
      <c r="B2" s="104">
        <v>1045656420</v>
      </c>
      <c r="C2" s="104">
        <v>1021434684</v>
      </c>
      <c r="D2" s="104">
        <v>923408464</v>
      </c>
      <c r="E2" s="104">
        <v>991348499</v>
      </c>
      <c r="F2" s="104">
        <v>1086134005</v>
      </c>
      <c r="G2" s="104">
        <v>1352345024.49</v>
      </c>
      <c r="I2" s="103" t="s">
        <v>425</v>
      </c>
      <c r="J2" s="61">
        <f>B2/$B$9</f>
        <v>0.11518574481950675</v>
      </c>
      <c r="K2" s="61">
        <f>C2/$C$9</f>
        <v>0.1056217913323285</v>
      </c>
      <c r="L2" s="61">
        <f>D2/$D$9</f>
        <v>8.4592160152943185E-2</v>
      </c>
      <c r="M2" s="61">
        <f>E2/$E$9</f>
        <v>8.1449244813306121E-2</v>
      </c>
      <c r="N2" s="61">
        <f>F2/$F$9</f>
        <v>8.1260994049452126E-2</v>
      </c>
      <c r="O2" s="61">
        <f>G2/$G$9</f>
        <v>8.8187862068199049E-2</v>
      </c>
    </row>
    <row r="3" spans="1:15">
      <c r="A3" s="103" t="s">
        <v>426</v>
      </c>
      <c r="B3" s="104">
        <v>320260314</v>
      </c>
      <c r="C3" s="104">
        <v>275322342</v>
      </c>
      <c r="D3" s="104">
        <v>279578673</v>
      </c>
      <c r="E3" s="104">
        <v>342358116</v>
      </c>
      <c r="F3" s="104">
        <v>413005140</v>
      </c>
      <c r="G3" s="104">
        <v>458479829.72000003</v>
      </c>
      <c r="I3" s="103" t="s">
        <v>426</v>
      </c>
      <c r="J3" s="61">
        <f t="shared" ref="J3:J9" si="0">B3/$B$9</f>
        <v>3.5278722626901772E-2</v>
      </c>
      <c r="K3" s="61">
        <f t="shared" ref="K3:K9" si="1">C3/$C$9</f>
        <v>2.8469797835699872E-2</v>
      </c>
      <c r="L3" s="61">
        <f t="shared" ref="L3:L9" si="2">D3/$D$9</f>
        <v>2.5611811894506668E-2</v>
      </c>
      <c r="M3" s="61">
        <f t="shared" ref="M3:M9" si="3">E3/$E$9</f>
        <v>2.8128160815328231E-2</v>
      </c>
      <c r="N3" s="61">
        <f t="shared" ref="N3:N9" si="4">F3/$F$9</f>
        <v>3.089969384020266E-2</v>
      </c>
      <c r="O3" s="61">
        <f t="shared" ref="O3:O9" si="5">G3/$G$9</f>
        <v>2.9897958917434332E-2</v>
      </c>
    </row>
    <row r="4" spans="1:15">
      <c r="A4" s="103" t="s">
        <v>424</v>
      </c>
      <c r="B4" s="104">
        <v>3781167020</v>
      </c>
      <c r="C4" s="104">
        <v>3992739370</v>
      </c>
      <c r="D4" s="104">
        <v>4532501710</v>
      </c>
      <c r="E4" s="104">
        <v>4880720646</v>
      </c>
      <c r="F4" s="104">
        <v>5374502639</v>
      </c>
      <c r="G4" s="104">
        <v>6631822818.9799995</v>
      </c>
      <c r="I4" s="103" t="s">
        <v>424</v>
      </c>
      <c r="J4" s="61">
        <f t="shared" si="0"/>
        <v>0.41651973932857866</v>
      </c>
      <c r="K4" s="61">
        <f t="shared" si="1"/>
        <v>0.41287053512910943</v>
      </c>
      <c r="L4" s="61">
        <f t="shared" si="2"/>
        <v>0.41521615351557883</v>
      </c>
      <c r="M4" s="61">
        <f t="shared" si="3"/>
        <v>0.40100026495466717</v>
      </c>
      <c r="N4" s="61">
        <f t="shared" si="4"/>
        <v>0.4021027101223516</v>
      </c>
      <c r="O4" s="61">
        <f t="shared" si="5"/>
        <v>0.43246824251932448</v>
      </c>
    </row>
    <row r="5" spans="1:15">
      <c r="A5" s="103" t="s">
        <v>427</v>
      </c>
      <c r="B5" s="104">
        <v>1746541308</v>
      </c>
      <c r="C5" s="104">
        <v>2090952967</v>
      </c>
      <c r="D5" s="104">
        <v>2124543564</v>
      </c>
      <c r="E5" s="104">
        <v>2683476125</v>
      </c>
      <c r="F5" s="104">
        <v>2597736542</v>
      </c>
      <c r="G5" s="104">
        <v>2750488377.5799999</v>
      </c>
      <c r="I5" s="103" t="s">
        <v>427</v>
      </c>
      <c r="J5" s="61">
        <f t="shared" si="0"/>
        <v>0.19239269952554353</v>
      </c>
      <c r="K5" s="61">
        <f t="shared" si="1"/>
        <v>0.21621568312260989</v>
      </c>
      <c r="L5" s="61">
        <f t="shared" si="2"/>
        <v>0.19462646967657934</v>
      </c>
      <c r="M5" s="61">
        <f t="shared" si="3"/>
        <v>0.22047453955522364</v>
      </c>
      <c r="N5" s="61">
        <f t="shared" si="4"/>
        <v>0.19435415216698454</v>
      </c>
      <c r="O5" s="61">
        <f t="shared" si="5"/>
        <v>0.17936228201355964</v>
      </c>
    </row>
    <row r="6" spans="1:15">
      <c r="A6" s="103" t="s">
        <v>428</v>
      </c>
      <c r="B6" s="104">
        <v>1029245061</v>
      </c>
      <c r="C6" s="104">
        <v>1044949732</v>
      </c>
      <c r="D6" s="104">
        <v>1187871717</v>
      </c>
      <c r="E6" s="104">
        <v>1326115531</v>
      </c>
      <c r="F6" s="104">
        <v>1460964329</v>
      </c>
      <c r="G6" s="104">
        <v>1416677994.51</v>
      </c>
      <c r="I6" s="103" t="s">
        <v>428</v>
      </c>
      <c r="J6" s="61">
        <f t="shared" si="0"/>
        <v>0.11337792862504843</v>
      </c>
      <c r="K6" s="61">
        <f t="shared" si="1"/>
        <v>0.10805337264822759</v>
      </c>
      <c r="L6" s="61">
        <f t="shared" si="2"/>
        <v>0.10881926952492782</v>
      </c>
      <c r="M6" s="61">
        <f t="shared" si="3"/>
        <v>0.10895372176797581</v>
      </c>
      <c r="N6" s="61">
        <f t="shared" si="4"/>
        <v>0.10930457300738948</v>
      </c>
      <c r="O6" s="61">
        <f t="shared" si="5"/>
        <v>9.2383083689767775E-2</v>
      </c>
    </row>
    <row r="7" spans="1:15">
      <c r="A7" s="103" t="s">
        <v>429</v>
      </c>
      <c r="B7" s="104">
        <v>58614316</v>
      </c>
      <c r="C7" s="104">
        <v>41733079</v>
      </c>
      <c r="D7" s="104">
        <v>196097073</v>
      </c>
      <c r="E7" s="104">
        <v>115884845</v>
      </c>
      <c r="F7" s="104">
        <v>248167052</v>
      </c>
      <c r="G7" s="104">
        <v>106466849.78</v>
      </c>
      <c r="I7" s="103" t="s">
        <v>429</v>
      </c>
      <c r="J7" s="61">
        <f t="shared" si="0"/>
        <v>6.4567419244133091E-3</v>
      </c>
      <c r="K7" s="61">
        <f t="shared" si="1"/>
        <v>4.315422836957023E-3</v>
      </c>
      <c r="L7" s="61">
        <f t="shared" si="2"/>
        <v>1.7964179072912843E-2</v>
      </c>
      <c r="M7" s="61">
        <f t="shared" si="3"/>
        <v>9.5211049596364335E-3</v>
      </c>
      <c r="N7" s="61">
        <f t="shared" si="4"/>
        <v>1.8567047199523116E-2</v>
      </c>
      <c r="O7" s="61">
        <f t="shared" si="5"/>
        <v>6.9428168797198361E-3</v>
      </c>
    </row>
    <row r="8" spans="1:15">
      <c r="A8" s="103" t="s">
        <v>430</v>
      </c>
      <c r="B8" s="104">
        <v>1096517545</v>
      </c>
      <c r="C8" s="104">
        <v>1203549142</v>
      </c>
      <c r="D8" s="104">
        <v>1672004045</v>
      </c>
      <c r="E8" s="104">
        <v>1831461378</v>
      </c>
      <c r="F8" s="104">
        <v>2185484860.3200002</v>
      </c>
      <c r="G8" s="104">
        <v>2618539484.68999</v>
      </c>
      <c r="I8" s="103" t="s">
        <v>430</v>
      </c>
      <c r="J8" s="61">
        <f t="shared" si="0"/>
        <v>0.12078842315000754</v>
      </c>
      <c r="K8" s="61">
        <f t="shared" si="1"/>
        <v>0.12445339709506771</v>
      </c>
      <c r="L8" s="61">
        <f t="shared" si="2"/>
        <v>0.1531699561625513</v>
      </c>
      <c r="M8" s="61">
        <f t="shared" si="3"/>
        <v>0.15047296313386258</v>
      </c>
      <c r="N8" s="61">
        <f t="shared" si="4"/>
        <v>0.16351082961409652</v>
      </c>
      <c r="O8" s="61">
        <f t="shared" si="5"/>
        <v>0.17075775391199469</v>
      </c>
    </row>
    <row r="9" spans="1:15">
      <c r="A9" s="103" t="s">
        <v>431</v>
      </c>
      <c r="B9" s="105">
        <f>SUM(B2:B8)</f>
        <v>9078001984</v>
      </c>
      <c r="C9" s="105">
        <f>SUM(C2:C8)</f>
        <v>9670681316</v>
      </c>
      <c r="D9" s="105">
        <f t="shared" ref="D9:E9" si="6">SUM(D2:D8)</f>
        <v>10916005246</v>
      </c>
      <c r="E9" s="105">
        <f t="shared" si="6"/>
        <v>12171365140</v>
      </c>
      <c r="F9" s="105">
        <f t="shared" ref="F9" si="7">SUM(F2:F8)</f>
        <v>13365994567.32</v>
      </c>
      <c r="G9" s="105">
        <f t="shared" ref="G9" si="8">SUM(G2:G8)</f>
        <v>15334820379.749992</v>
      </c>
      <c r="I9" s="103" t="s">
        <v>431</v>
      </c>
      <c r="J9" s="61">
        <f t="shared" si="0"/>
        <v>1</v>
      </c>
      <c r="K9" s="61">
        <f t="shared" si="1"/>
        <v>1</v>
      </c>
      <c r="L9" s="61">
        <f t="shared" si="2"/>
        <v>1</v>
      </c>
      <c r="M9" s="61">
        <f t="shared" si="3"/>
        <v>1</v>
      </c>
      <c r="N9" s="61">
        <f t="shared" si="4"/>
        <v>1</v>
      </c>
      <c r="O9" s="61">
        <f t="shared" si="5"/>
        <v>1</v>
      </c>
    </row>
    <row r="13" spans="1:15">
      <c r="B13" s="106">
        <v>2015</v>
      </c>
    </row>
    <row r="14" spans="1:15">
      <c r="A14" s="103" t="s">
        <v>425</v>
      </c>
      <c r="B14" s="61">
        <v>0.11518574481950675</v>
      </c>
    </row>
    <row r="15" spans="1:15">
      <c r="A15" s="103" t="s">
        <v>426</v>
      </c>
      <c r="B15" s="61">
        <v>3.5278722626901772E-2</v>
      </c>
    </row>
    <row r="16" spans="1:15">
      <c r="A16" s="103" t="s">
        <v>424</v>
      </c>
      <c r="B16" s="61">
        <v>0.41651973932857866</v>
      </c>
    </row>
    <row r="17" spans="1:2">
      <c r="A17" s="103" t="s">
        <v>427</v>
      </c>
      <c r="B17" s="61">
        <v>0.19239269952554353</v>
      </c>
    </row>
    <row r="18" spans="1:2">
      <c r="A18" s="103" t="s">
        <v>428</v>
      </c>
      <c r="B18" s="61">
        <v>0.11337792862504843</v>
      </c>
    </row>
    <row r="19" spans="1:2">
      <c r="A19" s="103" t="s">
        <v>429</v>
      </c>
      <c r="B19" s="61">
        <v>6.4567419244133091E-3</v>
      </c>
    </row>
    <row r="20" spans="1:2">
      <c r="A20" s="103" t="s">
        <v>430</v>
      </c>
      <c r="B20" s="61">
        <v>0.12078842315000754</v>
      </c>
    </row>
    <row r="21" spans="1:2">
      <c r="A21" s="103" t="s">
        <v>431</v>
      </c>
      <c r="B21" s="61">
        <v>1</v>
      </c>
    </row>
    <row r="25" spans="1:2">
      <c r="B25" s="42">
        <v>2020</v>
      </c>
    </row>
    <row r="26" spans="1:2">
      <c r="A26" s="103" t="s">
        <v>425</v>
      </c>
      <c r="B26" s="61">
        <v>8.8187862068199049E-2</v>
      </c>
    </row>
    <row r="27" spans="1:2">
      <c r="A27" s="103" t="s">
        <v>426</v>
      </c>
      <c r="B27" s="61">
        <v>2.9897958917434332E-2</v>
      </c>
    </row>
    <row r="28" spans="1:2">
      <c r="A28" s="103" t="s">
        <v>424</v>
      </c>
      <c r="B28" s="61">
        <v>0.43246824251932448</v>
      </c>
    </row>
    <row r="29" spans="1:2">
      <c r="A29" s="103" t="s">
        <v>427</v>
      </c>
      <c r="B29" s="61">
        <v>0.17936228201355964</v>
      </c>
    </row>
    <row r="30" spans="1:2">
      <c r="A30" s="103" t="s">
        <v>428</v>
      </c>
      <c r="B30" s="61">
        <v>9.2383083689767775E-2</v>
      </c>
    </row>
    <row r="31" spans="1:2">
      <c r="A31" s="103" t="s">
        <v>429</v>
      </c>
      <c r="B31" s="61">
        <v>6.9428168797198361E-3</v>
      </c>
    </row>
    <row r="32" spans="1:2">
      <c r="A32" s="103" t="s">
        <v>430</v>
      </c>
      <c r="B32" s="61">
        <v>0.17075775391199469</v>
      </c>
    </row>
    <row r="33" spans="1:2">
      <c r="A33" s="103" t="s">
        <v>431</v>
      </c>
      <c r="B33" s="61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EC5A1-95B2-4A18-B5D7-D1602B836AC9}">
  <dimension ref="A1:O9"/>
  <sheetViews>
    <sheetView topLeftCell="D1" workbookViewId="0">
      <selection activeCell="B2" sqref="B2:G9"/>
    </sheetView>
  </sheetViews>
  <sheetFormatPr defaultRowHeight="15"/>
  <cols>
    <col min="1" max="1" width="19.85546875" bestFit="1" customWidth="1"/>
    <col min="2" max="7" width="18" bestFit="1" customWidth="1"/>
    <col min="9" max="9" width="19.85546875" bestFit="1" customWidth="1"/>
  </cols>
  <sheetData>
    <row r="1" spans="1:15">
      <c r="A1" s="20"/>
      <c r="B1" s="20">
        <v>2015</v>
      </c>
      <c r="C1" s="20">
        <v>2016</v>
      </c>
      <c r="D1" s="20">
        <v>2017</v>
      </c>
      <c r="E1" s="20">
        <v>2018</v>
      </c>
      <c r="F1" s="20">
        <v>2019</v>
      </c>
      <c r="G1" s="20">
        <v>2020</v>
      </c>
      <c r="J1" s="20">
        <v>2015</v>
      </c>
      <c r="K1" s="20">
        <v>2016</v>
      </c>
      <c r="L1" s="20">
        <v>2017</v>
      </c>
      <c r="M1" s="20">
        <v>2018</v>
      </c>
      <c r="N1" s="20">
        <v>2019</v>
      </c>
      <c r="O1" s="20">
        <v>2020</v>
      </c>
    </row>
    <row r="2" spans="1:15">
      <c r="A2" s="103" t="s">
        <v>425</v>
      </c>
      <c r="B2" s="104">
        <f>(icms_mt_setores_nominal!B2/'IGP-DI'!$F$36)*'IGP-DI'!$B$339</f>
        <v>1760728983.2441952</v>
      </c>
      <c r="C2" s="104">
        <f>(icms_mt_setores_nominal!C2/'IGP-DI'!$F$37)*'IGP-DI'!$B$339</f>
        <v>1560882898.5892339</v>
      </c>
      <c r="D2" s="104">
        <f>(icms_mt_setores_nominal!D2/'IGP-DI'!$F$38)*'IGP-DI'!$B$339</f>
        <v>1397626761.5552366</v>
      </c>
      <c r="E2" s="104">
        <f>(icms_mt_setores_nominal!E2/'IGP-DI'!$F$39)*'IGP-DI'!$B$339</f>
        <v>1418011209.4711864</v>
      </c>
      <c r="F2" s="104">
        <f>(icms_mt_setores_nominal!F2/'IGP-DI'!$F$40)*'IGP-DI'!$B$339</f>
        <v>1465006007.7509887</v>
      </c>
      <c r="G2" s="104">
        <f>(icms_mt_setores_nominal!G2/'IGP-DI'!$F$41)*'IGP-DI'!$B$339</f>
        <v>1613568105.9460118</v>
      </c>
      <c r="I2" s="103" t="s">
        <v>425</v>
      </c>
      <c r="J2" s="61">
        <f>B2/$B$9</f>
        <v>0.11518574481950676</v>
      </c>
      <c r="K2" s="61">
        <f>C2/$C$9</f>
        <v>0.10562179133232849</v>
      </c>
      <c r="L2" s="61">
        <f>D2/$D$9</f>
        <v>8.4592160152943185E-2</v>
      </c>
      <c r="M2" s="61">
        <f>E2/$E$9</f>
        <v>8.1449244813306135E-2</v>
      </c>
      <c r="N2" s="61">
        <f>F2/$F$9</f>
        <v>8.1260994049452112E-2</v>
      </c>
      <c r="O2" s="61">
        <f>G2/$G$9</f>
        <v>8.8187862068199049E-2</v>
      </c>
    </row>
    <row r="3" spans="1:15">
      <c r="A3" s="103" t="s">
        <v>426</v>
      </c>
      <c r="B3" s="104">
        <f>(icms_mt_setores_nominal!B3/'IGP-DI'!$F$36)*'IGP-DI'!$B$339</f>
        <v>539270458.49600077</v>
      </c>
      <c r="C3" s="104">
        <f>(icms_mt_setores_nominal!C3/'IGP-DI'!$F$37)*'IGP-DI'!$B$339</f>
        <v>420727768.46036333</v>
      </c>
      <c r="D3" s="104">
        <f>(icms_mt_setores_nominal!D3/'IGP-DI'!$F$38)*'IGP-DI'!$B$339</f>
        <v>423156869.98608714</v>
      </c>
      <c r="E3" s="104">
        <f>(icms_mt_setores_nominal!E3/'IGP-DI'!$F$39)*'IGP-DI'!$B$339</f>
        <v>489704323.58665097</v>
      </c>
      <c r="F3" s="104">
        <f>(icms_mt_setores_nominal!F3/'IGP-DI'!$F$40)*'IGP-DI'!$B$339</f>
        <v>557072155.50445652</v>
      </c>
      <c r="G3" s="104">
        <f>(icms_mt_setores_nominal!G3/'IGP-DI'!$F$41)*'IGP-DI'!$B$339</f>
        <v>547041189.23700082</v>
      </c>
      <c r="I3" s="103" t="s">
        <v>426</v>
      </c>
      <c r="J3" s="61">
        <f t="shared" ref="J3:J9" si="0">B3/$B$9</f>
        <v>3.5278722626901779E-2</v>
      </c>
      <c r="K3" s="61">
        <f t="shared" ref="K3:K9" si="1">C3/$C$9</f>
        <v>2.8469797835699872E-2</v>
      </c>
      <c r="L3" s="61">
        <f t="shared" ref="L3:L9" si="2">D3/$D$9</f>
        <v>2.5611811894506665E-2</v>
      </c>
      <c r="M3" s="61">
        <f t="shared" ref="M3:M9" si="3">E3/$E$9</f>
        <v>2.8128160815328231E-2</v>
      </c>
      <c r="N3" s="61">
        <f t="shared" ref="N3:N9" si="4">F3/$F$9</f>
        <v>3.0899693840202649E-2</v>
      </c>
      <c r="O3" s="61">
        <f t="shared" ref="O3:O9" si="5">G3/$G$9</f>
        <v>2.9897958917434339E-2</v>
      </c>
    </row>
    <row r="4" spans="1:15">
      <c r="A4" s="103" t="s">
        <v>424</v>
      </c>
      <c r="B4" s="104">
        <f>(icms_mt_setores_nominal!B4/'IGP-DI'!$F$36)*'IGP-DI'!$B$339</f>
        <v>6366919606.9212513</v>
      </c>
      <c r="C4" s="104">
        <f>(icms_mt_setores_nominal!C4/'IGP-DI'!$F$37)*'IGP-DI'!$B$339</f>
        <v>6101416663.0325165</v>
      </c>
      <c r="D4" s="104">
        <f>(icms_mt_setores_nominal!D4/'IGP-DI'!$F$38)*'IGP-DI'!$B$339</f>
        <v>6860177195.3119888</v>
      </c>
      <c r="E4" s="104">
        <f>(icms_mt_setores_nominal!E4/'IGP-DI'!$F$39)*'IGP-DI'!$B$339</f>
        <v>6981315443.869401</v>
      </c>
      <c r="F4" s="104">
        <f>(icms_mt_setores_nominal!F4/'IGP-DI'!$F$40)*'IGP-DI'!$B$339</f>
        <v>7249269996.6690979</v>
      </c>
      <c r="G4" s="104">
        <f>(icms_mt_setores_nominal!G4/'IGP-DI'!$F$41)*'IGP-DI'!$B$339</f>
        <v>7912845901.9004049</v>
      </c>
      <c r="I4" s="103" t="s">
        <v>424</v>
      </c>
      <c r="J4" s="61">
        <f t="shared" si="0"/>
        <v>0.41651973932857866</v>
      </c>
      <c r="K4" s="61">
        <f t="shared" si="1"/>
        <v>0.41287053512910948</v>
      </c>
      <c r="L4" s="61">
        <f t="shared" si="2"/>
        <v>0.41521615351557878</v>
      </c>
      <c r="M4" s="61">
        <f t="shared" si="3"/>
        <v>0.40100026495466717</v>
      </c>
      <c r="N4" s="61">
        <f t="shared" si="4"/>
        <v>0.40210271012235155</v>
      </c>
      <c r="O4" s="61">
        <f t="shared" si="5"/>
        <v>0.43246824251932453</v>
      </c>
    </row>
    <row r="5" spans="1:15">
      <c r="A5" s="103" t="s">
        <v>427</v>
      </c>
      <c r="B5" s="104">
        <f>(icms_mt_setores_nominal!B5/'IGP-DI'!$F$36)*'IGP-DI'!$B$339</f>
        <v>2940914283.7078619</v>
      </c>
      <c r="C5" s="104">
        <f>(icms_mt_setores_nominal!C5/'IGP-DI'!$F$37)*'IGP-DI'!$B$339</f>
        <v>3195243689.164484</v>
      </c>
      <c r="D5" s="104">
        <f>(icms_mt_setores_nominal!D5/'IGP-DI'!$F$38)*'IGP-DI'!$B$339</f>
        <v>3215607238.7228413</v>
      </c>
      <c r="E5" s="104">
        <f>(icms_mt_setores_nominal!E5/'IGP-DI'!$F$39)*'IGP-DI'!$B$339</f>
        <v>3838407209.4089108</v>
      </c>
      <c r="F5" s="104">
        <f>(icms_mt_setores_nominal!F5/'IGP-DI'!$F$40)*'IGP-DI'!$B$339</f>
        <v>3503895120.7353816</v>
      </c>
      <c r="G5" s="104">
        <f>(icms_mt_setores_nominal!G5/'IGP-DI'!$F$41)*'IGP-DI'!$B$339</f>
        <v>3281781085.0540805</v>
      </c>
      <c r="I5" s="103" t="s">
        <v>427</v>
      </c>
      <c r="J5" s="61">
        <f t="shared" si="0"/>
        <v>0.19239269952554358</v>
      </c>
      <c r="K5" s="61">
        <f t="shared" si="1"/>
        <v>0.21621568312260989</v>
      </c>
      <c r="L5" s="61">
        <f t="shared" si="2"/>
        <v>0.19462646967657932</v>
      </c>
      <c r="M5" s="61">
        <f t="shared" si="3"/>
        <v>0.22047453955522364</v>
      </c>
      <c r="N5" s="61">
        <f t="shared" si="4"/>
        <v>0.19435415216698451</v>
      </c>
      <c r="O5" s="61">
        <f t="shared" si="5"/>
        <v>0.17936228201355964</v>
      </c>
    </row>
    <row r="6" spans="1:15">
      <c r="A6" s="103" t="s">
        <v>428</v>
      </c>
      <c r="B6" s="104">
        <f>(icms_mt_setores_nominal!B6/'IGP-DI'!$F$36)*'IGP-DI'!$B$339</f>
        <v>1733094709.7935283</v>
      </c>
      <c r="C6" s="104">
        <f>(icms_mt_setores_nominal!C6/'IGP-DI'!$F$37)*'IGP-DI'!$B$339</f>
        <v>1596816900.8878138</v>
      </c>
      <c r="D6" s="104">
        <f>(icms_mt_setores_nominal!D6/'IGP-DI'!$F$38)*'IGP-DI'!$B$339</f>
        <v>1797905656.8120956</v>
      </c>
      <c r="E6" s="104">
        <f>(icms_mt_setores_nominal!E6/'IGP-DI'!$F$39)*'IGP-DI'!$B$339</f>
        <v>1896857351.2833195</v>
      </c>
      <c r="F6" s="104">
        <f>(icms_mt_setores_nominal!F6/'IGP-DI'!$F$40)*'IGP-DI'!$B$339</f>
        <v>1970586971.0753527</v>
      </c>
      <c r="G6" s="104">
        <f>(icms_mt_setores_nominal!G6/'IGP-DI'!$F$41)*'IGP-DI'!$B$339</f>
        <v>1690327828.2840302</v>
      </c>
      <c r="I6" s="103" t="s">
        <v>428</v>
      </c>
      <c r="J6" s="61">
        <f t="shared" si="0"/>
        <v>0.11337792862504845</v>
      </c>
      <c r="K6" s="61">
        <f t="shared" si="1"/>
        <v>0.10805337264822761</v>
      </c>
      <c r="L6" s="61">
        <f t="shared" si="2"/>
        <v>0.10881926952492781</v>
      </c>
      <c r="M6" s="61">
        <f t="shared" si="3"/>
        <v>0.10895372176797581</v>
      </c>
      <c r="N6" s="61">
        <f t="shared" si="4"/>
        <v>0.10930457300738944</v>
      </c>
      <c r="O6" s="61">
        <f t="shared" si="5"/>
        <v>9.2383083689767789E-2</v>
      </c>
    </row>
    <row r="7" spans="1:15">
      <c r="A7" s="103" t="s">
        <v>429</v>
      </c>
      <c r="B7" s="104">
        <f>(icms_mt_setores_nominal!B7/'IGP-DI'!$F$36)*'IGP-DI'!$B$339</f>
        <v>98697739.563664675</v>
      </c>
      <c r="C7" s="104">
        <f>(icms_mt_setores_nominal!C7/'IGP-DI'!$F$37)*'IGP-DI'!$B$339</f>
        <v>63773484.821838588</v>
      </c>
      <c r="D7" s="104">
        <f>(icms_mt_setores_nominal!D7/'IGP-DI'!$F$38)*'IGP-DI'!$B$339</f>
        <v>296803124.26446503</v>
      </c>
      <c r="E7" s="104">
        <f>(icms_mt_setores_nominal!E7/'IGP-DI'!$F$39)*'IGP-DI'!$B$339</f>
        <v>165760082.73941106</v>
      </c>
      <c r="F7" s="104">
        <f>(icms_mt_setores_nominal!F7/'IGP-DI'!$F$40)*'IGP-DI'!$B$339</f>
        <v>334734222.87874329</v>
      </c>
      <c r="G7" s="104">
        <f>(icms_mt_setores_nominal!G7/'IGP-DI'!$F$41)*'IGP-DI'!$B$339</f>
        <v>127032310.56759325</v>
      </c>
      <c r="I7" s="103" t="s">
        <v>429</v>
      </c>
      <c r="J7" s="61">
        <f t="shared" si="0"/>
        <v>6.45674192441331E-3</v>
      </c>
      <c r="K7" s="61">
        <f t="shared" si="1"/>
        <v>4.3154228369570238E-3</v>
      </c>
      <c r="L7" s="61">
        <f t="shared" si="2"/>
        <v>1.7964179072912839E-2</v>
      </c>
      <c r="M7" s="61">
        <f t="shared" si="3"/>
        <v>9.5211049596364335E-3</v>
      </c>
      <c r="N7" s="61">
        <f t="shared" si="4"/>
        <v>1.8567047199523116E-2</v>
      </c>
      <c r="O7" s="61">
        <f t="shared" si="5"/>
        <v>6.942816879719837E-3</v>
      </c>
    </row>
    <row r="8" spans="1:15">
      <c r="A8" s="103" t="s">
        <v>430</v>
      </c>
      <c r="B8" s="104">
        <f>(icms_mt_setores_nominal!B8/'IGP-DI'!$F$36)*'IGP-DI'!$B$339</f>
        <v>1846371509.0251834</v>
      </c>
      <c r="C8" s="104">
        <f>(icms_mt_setores_nominal!C8/'IGP-DI'!$F$37)*'IGP-DI'!$B$339</f>
        <v>1839177093.5394881</v>
      </c>
      <c r="D8" s="104">
        <f>(icms_mt_setores_nominal!D8/'IGP-DI'!$F$38)*'IGP-DI'!$B$339</f>
        <v>2530665127.973752</v>
      </c>
      <c r="E8" s="104">
        <f>(icms_mt_setores_nominal!E8/'IGP-DI'!$F$39)*'IGP-DI'!$B$339</f>
        <v>2619697075.5866809</v>
      </c>
      <c r="F8" s="104">
        <f>(icms_mt_setores_nominal!F8/'IGP-DI'!$F$40)*'IGP-DI'!$B$339</f>
        <v>2947839249.5570846</v>
      </c>
      <c r="G8" s="104">
        <f>(icms_mt_setores_nominal!G8/'IGP-DI'!$F$41)*'IGP-DI'!$B$339</f>
        <v>3124344542.3622489</v>
      </c>
      <c r="I8" s="103" t="s">
        <v>430</v>
      </c>
      <c r="J8" s="61">
        <f t="shared" si="0"/>
        <v>0.12078842315000755</v>
      </c>
      <c r="K8" s="61">
        <f t="shared" si="1"/>
        <v>0.12445339709506771</v>
      </c>
      <c r="L8" s="61">
        <f t="shared" si="2"/>
        <v>0.15316995616255127</v>
      </c>
      <c r="M8" s="61">
        <f t="shared" si="3"/>
        <v>0.15047296313386258</v>
      </c>
      <c r="N8" s="61">
        <f t="shared" si="4"/>
        <v>0.16351082961409649</v>
      </c>
      <c r="O8" s="61">
        <f t="shared" si="5"/>
        <v>0.17075775391199471</v>
      </c>
    </row>
    <row r="9" spans="1:15">
      <c r="A9" s="103" t="s">
        <v>431</v>
      </c>
      <c r="B9" s="105">
        <f>SUM(B2:B8)</f>
        <v>15285997290.751684</v>
      </c>
      <c r="C9" s="105">
        <f>SUM(C2:C8)</f>
        <v>14778038498.495737</v>
      </c>
      <c r="D9" s="105">
        <f t="shared" ref="D9:G9" si="6">SUM(D2:D8)</f>
        <v>16521941974.626469</v>
      </c>
      <c r="E9" s="105">
        <f t="shared" si="6"/>
        <v>17409752695.94556</v>
      </c>
      <c r="F9" s="105">
        <f t="shared" si="6"/>
        <v>18028403724.171108</v>
      </c>
      <c r="G9" s="105">
        <f t="shared" si="6"/>
        <v>18296940963.351372</v>
      </c>
      <c r="I9" s="103" t="s">
        <v>431</v>
      </c>
      <c r="J9" s="61">
        <f t="shared" si="0"/>
        <v>1</v>
      </c>
      <c r="K9" s="61">
        <f t="shared" si="1"/>
        <v>1</v>
      </c>
      <c r="L9" s="61">
        <f t="shared" si="2"/>
        <v>1</v>
      </c>
      <c r="M9" s="61">
        <f t="shared" si="3"/>
        <v>1</v>
      </c>
      <c r="N9" s="61">
        <f t="shared" si="4"/>
        <v>1</v>
      </c>
      <c r="O9" s="61">
        <f t="shared" si="5"/>
        <v>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8D28-4580-4570-BD7F-72D6F21568B6}">
  <dimension ref="A1:AC355"/>
  <sheetViews>
    <sheetView topLeftCell="A314" zoomScale="81" workbookViewId="0">
      <selection activeCell="D348" sqref="D348"/>
    </sheetView>
  </sheetViews>
  <sheetFormatPr defaultRowHeight="15"/>
  <cols>
    <col min="3" max="3" width="11.5703125" style="17" customWidth="1"/>
    <col min="6" max="6" width="12" bestFit="1" customWidth="1"/>
    <col min="7" max="7" width="9.140625" customWidth="1"/>
    <col min="8" max="8" width="21.140625" customWidth="1"/>
    <col min="13" max="14" width="24.28515625" bestFit="1" customWidth="1"/>
    <col min="15" max="15" width="26.140625" customWidth="1"/>
  </cols>
  <sheetData>
    <row r="1" spans="1:7">
      <c r="C1"/>
    </row>
    <row r="2" spans="1:7">
      <c r="C2"/>
    </row>
    <row r="3" spans="1:7">
      <c r="C3"/>
    </row>
    <row r="4" spans="1:7">
      <c r="C4"/>
    </row>
    <row r="5" spans="1:7">
      <c r="C5"/>
    </row>
    <row r="6" spans="1:7">
      <c r="C6"/>
    </row>
    <row r="7" spans="1:7">
      <c r="A7" s="117" t="s">
        <v>29</v>
      </c>
      <c r="B7" s="117"/>
      <c r="C7" s="117"/>
      <c r="D7" s="117"/>
      <c r="E7" s="117"/>
      <c r="F7" s="117"/>
      <c r="G7" s="117"/>
    </row>
    <row r="8" spans="1:7">
      <c r="A8" s="117"/>
      <c r="B8" s="117"/>
      <c r="C8" s="117"/>
      <c r="D8" s="117"/>
      <c r="E8" s="117"/>
      <c r="F8" s="117"/>
      <c r="G8" s="117"/>
    </row>
    <row r="9" spans="1:7">
      <c r="A9" s="117"/>
      <c r="B9" s="117"/>
      <c r="C9" s="117"/>
      <c r="D9" s="117"/>
      <c r="E9" s="117"/>
      <c r="F9" s="117"/>
      <c r="G9" s="117"/>
    </row>
    <row r="10" spans="1:7">
      <c r="A10" s="117"/>
      <c r="B10" s="117"/>
      <c r="C10" s="117"/>
      <c r="D10" s="117"/>
      <c r="E10" s="117"/>
      <c r="F10" s="117"/>
      <c r="G10" s="117"/>
    </row>
    <row r="11" spans="1:7">
      <c r="A11" s="117"/>
      <c r="B11" s="117"/>
      <c r="C11" s="117"/>
      <c r="D11" s="117"/>
      <c r="E11" s="117"/>
      <c r="F11" s="117"/>
      <c r="G11" s="117"/>
    </row>
    <row r="12" spans="1:7">
      <c r="A12" s="117"/>
      <c r="B12" s="117"/>
      <c r="C12" s="117"/>
      <c r="D12" s="117"/>
      <c r="E12" s="117"/>
      <c r="F12" s="117"/>
      <c r="G12" s="117"/>
    </row>
    <row r="13" spans="1:7">
      <c r="C13"/>
    </row>
    <row r="14" spans="1:7">
      <c r="A14" t="s">
        <v>29</v>
      </c>
      <c r="B14" s="1" t="s">
        <v>30</v>
      </c>
      <c r="C14"/>
    </row>
    <row r="15" spans="1:7">
      <c r="C15"/>
    </row>
    <row r="16" spans="1:7">
      <c r="A16" s="118" t="s">
        <v>31</v>
      </c>
      <c r="B16" s="118" t="s">
        <v>29</v>
      </c>
      <c r="C16" s="118" t="s">
        <v>29</v>
      </c>
      <c r="D16" s="118" t="s">
        <v>29</v>
      </c>
      <c r="E16" s="118" t="s">
        <v>29</v>
      </c>
      <c r="F16" s="118" t="s">
        <v>29</v>
      </c>
      <c r="G16" s="118" t="s">
        <v>29</v>
      </c>
    </row>
    <row r="17" spans="1:29" ht="45">
      <c r="A17" s="2" t="s">
        <v>32</v>
      </c>
      <c r="B17" s="2" t="s">
        <v>33</v>
      </c>
      <c r="C17" s="2" t="s">
        <v>34</v>
      </c>
      <c r="D17" s="2" t="s">
        <v>35</v>
      </c>
      <c r="E17" s="2" t="s">
        <v>36</v>
      </c>
      <c r="F17" s="2" t="s">
        <v>37</v>
      </c>
      <c r="G17" s="2" t="s">
        <v>38</v>
      </c>
    </row>
    <row r="18" spans="1:29" ht="60">
      <c r="A18" s="3" t="s">
        <v>39</v>
      </c>
      <c r="B18" s="3" t="s">
        <v>40</v>
      </c>
      <c r="C18" s="3" t="s">
        <v>41</v>
      </c>
      <c r="D18" s="3" t="s">
        <v>42</v>
      </c>
      <c r="E18" s="3" t="s">
        <v>43</v>
      </c>
      <c r="F18" s="3" t="s">
        <v>44</v>
      </c>
      <c r="G18" s="3" t="s">
        <v>45</v>
      </c>
    </row>
    <row r="19" spans="1:29" ht="18.75">
      <c r="A19" s="119" t="s">
        <v>368</v>
      </c>
      <c r="B19" s="119"/>
      <c r="C19" s="119"/>
      <c r="E19" s="120" t="s">
        <v>369</v>
      </c>
      <c r="F19" s="120"/>
    </row>
    <row r="20" spans="1:29">
      <c r="A20" s="4" t="s">
        <v>46</v>
      </c>
      <c r="B20" s="4" t="s">
        <v>39</v>
      </c>
      <c r="C20" s="4" t="s">
        <v>366</v>
      </c>
      <c r="E20" s="19" t="s">
        <v>367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spans="1:29">
      <c r="A21" s="5" t="s">
        <v>47</v>
      </c>
      <c r="B21" s="5">
        <v>100</v>
      </c>
      <c r="C21" s="18">
        <v>1</v>
      </c>
      <c r="E21" s="20">
        <v>2000</v>
      </c>
      <c r="F21">
        <v>185.3271</v>
      </c>
    </row>
    <row r="22" spans="1:29">
      <c r="A22" s="5" t="s">
        <v>48</v>
      </c>
      <c r="B22" s="5">
        <v>101.54900000000001</v>
      </c>
      <c r="C22" s="18"/>
      <c r="E22" s="20">
        <v>2001</v>
      </c>
      <c r="F22">
        <v>204.52889999999999</v>
      </c>
    </row>
    <row r="23" spans="1:29">
      <c r="A23" s="5" t="s">
        <v>49</v>
      </c>
      <c r="B23" s="5">
        <v>104.143</v>
      </c>
      <c r="C23" s="18"/>
      <c r="E23" s="20">
        <v>2002</v>
      </c>
      <c r="F23">
        <v>232.14940000000001</v>
      </c>
    </row>
    <row r="24" spans="1:29">
      <c r="A24" s="5" t="s">
        <v>50</v>
      </c>
      <c r="B24" s="5">
        <v>106.72</v>
      </c>
      <c r="C24" s="18"/>
      <c r="E24" s="20">
        <v>2003</v>
      </c>
      <c r="F24">
        <v>285.07350000000002</v>
      </c>
    </row>
    <row r="25" spans="1:29">
      <c r="A25" s="5" t="s">
        <v>51</v>
      </c>
      <c r="B25" s="5">
        <v>107.325</v>
      </c>
      <c r="C25" s="18"/>
      <c r="E25" s="20">
        <v>2004</v>
      </c>
      <c r="F25">
        <v>311.87580000000003</v>
      </c>
    </row>
    <row r="26" spans="1:29">
      <c r="A26" s="5" t="s">
        <v>52</v>
      </c>
      <c r="B26" s="5">
        <v>108.785</v>
      </c>
      <c r="C26" s="18"/>
      <c r="E26" s="20">
        <v>2005</v>
      </c>
      <c r="F26">
        <v>330.48070000000001</v>
      </c>
    </row>
    <row r="27" spans="1:29">
      <c r="A27" s="5" t="s">
        <v>53</v>
      </c>
      <c r="B27" s="5">
        <v>110.039</v>
      </c>
      <c r="C27" s="18"/>
      <c r="E27" s="20">
        <v>2006</v>
      </c>
      <c r="F27">
        <v>336.18169999999998</v>
      </c>
    </row>
    <row r="28" spans="1:29">
      <c r="A28" s="5" t="s">
        <v>54</v>
      </c>
      <c r="B28" s="5">
        <v>112.035</v>
      </c>
      <c r="C28" s="18"/>
      <c r="E28" s="20">
        <v>2007</v>
      </c>
      <c r="F28">
        <v>353.2654</v>
      </c>
    </row>
    <row r="29" spans="1:29">
      <c r="A29" s="5" t="s">
        <v>55</v>
      </c>
      <c r="B29" s="5">
        <v>114.614</v>
      </c>
      <c r="C29" s="18"/>
      <c r="E29" s="20">
        <v>2008</v>
      </c>
      <c r="F29">
        <v>392.9434</v>
      </c>
    </row>
    <row r="30" spans="1:29">
      <c r="A30" s="5" t="s">
        <v>56</v>
      </c>
      <c r="B30" s="5">
        <v>115.071</v>
      </c>
      <c r="C30" s="18"/>
      <c r="E30" s="20">
        <v>2009</v>
      </c>
      <c r="F30">
        <v>399.98250000000002</v>
      </c>
    </row>
    <row r="31" spans="1:29">
      <c r="A31" s="5" t="s">
        <v>57</v>
      </c>
      <c r="B31" s="5">
        <v>118.09</v>
      </c>
      <c r="C31" s="18"/>
      <c r="E31" s="20">
        <v>2010</v>
      </c>
      <c r="F31">
        <v>422.29180000000002</v>
      </c>
    </row>
    <row r="32" spans="1:29">
      <c r="A32" s="5" t="s">
        <v>58</v>
      </c>
      <c r="B32" s="28">
        <v>120.733</v>
      </c>
      <c r="C32" s="18"/>
      <c r="E32" s="20">
        <v>2011</v>
      </c>
      <c r="F32">
        <v>458.27859999999998</v>
      </c>
    </row>
    <row r="33" spans="1:6">
      <c r="A33" s="5" t="s">
        <v>59</v>
      </c>
      <c r="B33" s="5">
        <v>122.289</v>
      </c>
      <c r="C33" s="18"/>
      <c r="E33" s="20">
        <v>2012</v>
      </c>
      <c r="F33">
        <v>485.67540000000002</v>
      </c>
    </row>
    <row r="34" spans="1:6">
      <c r="A34" s="5" t="s">
        <v>60</v>
      </c>
      <c r="B34" s="5">
        <v>120.967</v>
      </c>
      <c r="C34" s="18"/>
      <c r="E34" s="20">
        <v>2013</v>
      </c>
      <c r="F34">
        <v>515.21429999999998</v>
      </c>
    </row>
    <row r="35" spans="1:6">
      <c r="A35" s="5" t="s">
        <v>61</v>
      </c>
      <c r="B35" s="5">
        <v>121.241</v>
      </c>
      <c r="C35" s="18"/>
      <c r="E35" s="20">
        <v>2014</v>
      </c>
      <c r="F35">
        <v>542.83550000000002</v>
      </c>
    </row>
    <row r="36" spans="1:6">
      <c r="A36" s="5" t="s">
        <v>62</v>
      </c>
      <c r="B36" s="5">
        <v>122.85</v>
      </c>
      <c r="C36" s="18"/>
      <c r="E36" s="21">
        <v>2015</v>
      </c>
      <c r="F36" s="22">
        <v>580.29679999999996</v>
      </c>
    </row>
    <row r="37" spans="1:6">
      <c r="A37" s="5" t="s">
        <v>63</v>
      </c>
      <c r="B37" s="5">
        <v>123.187</v>
      </c>
      <c r="C37" s="18"/>
      <c r="E37" s="21">
        <v>2016</v>
      </c>
      <c r="F37" s="22">
        <v>639.43140000000005</v>
      </c>
    </row>
    <row r="38" spans="1:6">
      <c r="A38" s="5" t="s">
        <v>64</v>
      </c>
      <c r="B38" s="5">
        <v>125.39700000000001</v>
      </c>
      <c r="C38" s="18"/>
      <c r="E38" s="21">
        <v>2017</v>
      </c>
      <c r="F38" s="22">
        <v>645.58929999999998</v>
      </c>
    </row>
    <row r="39" spans="1:6">
      <c r="A39" s="5" t="s">
        <v>65</v>
      </c>
      <c r="B39" s="5">
        <v>126.35299999999999</v>
      </c>
      <c r="C39" s="18"/>
      <c r="E39" s="21">
        <v>2018</v>
      </c>
      <c r="F39" s="22">
        <v>683.12530000000004</v>
      </c>
    </row>
    <row r="40" spans="1:6">
      <c r="A40" s="5" t="s">
        <v>66</v>
      </c>
      <c r="B40" s="5">
        <v>126.627</v>
      </c>
      <c r="C40" s="18"/>
      <c r="E40" s="21">
        <v>2019</v>
      </c>
      <c r="F40" s="22">
        <v>724.43209999999999</v>
      </c>
    </row>
    <row r="41" spans="1:6">
      <c r="A41" s="5" t="s">
        <v>67</v>
      </c>
      <c r="B41" s="5">
        <v>127.509</v>
      </c>
      <c r="C41" s="18"/>
      <c r="E41" s="21">
        <v>2020</v>
      </c>
      <c r="F41" s="22">
        <v>818.9434</v>
      </c>
    </row>
    <row r="42" spans="1:6">
      <c r="A42" s="5" t="s">
        <v>68</v>
      </c>
      <c r="B42" s="5">
        <v>129.655</v>
      </c>
      <c r="C42" s="18"/>
    </row>
    <row r="43" spans="1:6">
      <c r="A43" s="5" t="s">
        <v>69</v>
      </c>
      <c r="B43" s="5">
        <v>131.24</v>
      </c>
      <c r="C43" s="18"/>
    </row>
    <row r="44" spans="1:6">
      <c r="A44" s="5" t="s">
        <v>70</v>
      </c>
      <c r="B44" s="5">
        <v>132.67400000000001</v>
      </c>
      <c r="C44" s="18"/>
    </row>
    <row r="45" spans="1:6">
      <c r="A45" s="5" t="s">
        <v>71</v>
      </c>
      <c r="B45" s="5">
        <v>132.679</v>
      </c>
      <c r="C45" s="18"/>
    </row>
    <row r="46" spans="1:6">
      <c r="A46" s="5" t="s">
        <v>72</v>
      </c>
      <c r="B46" s="5">
        <v>132.84899999999999</v>
      </c>
      <c r="C46" s="18"/>
    </row>
    <row r="47" spans="1:6">
      <c r="A47" s="5" t="s">
        <v>73</v>
      </c>
      <c r="B47" s="5">
        <v>133.14099999999999</v>
      </c>
      <c r="C47" s="18"/>
    </row>
    <row r="48" spans="1:6">
      <c r="A48" s="5" t="s">
        <v>74</v>
      </c>
      <c r="B48" s="5">
        <v>133.517</v>
      </c>
      <c r="C48" s="18"/>
    </row>
    <row r="49" spans="1:3">
      <c r="A49" s="5" t="s">
        <v>75</v>
      </c>
      <c r="B49" s="5">
        <v>134.68899999999999</v>
      </c>
      <c r="C49" s="18"/>
    </row>
    <row r="50" spans="1:3">
      <c r="A50" s="5" t="s">
        <v>76</v>
      </c>
      <c r="B50" s="5">
        <v>136.81399999999999</v>
      </c>
      <c r="C50" s="18"/>
    </row>
    <row r="51" spans="1:3">
      <c r="A51" s="5" t="s">
        <v>77</v>
      </c>
      <c r="B51" s="5">
        <v>137.38999999999999</v>
      </c>
      <c r="C51" s="18"/>
    </row>
    <row r="52" spans="1:3">
      <c r="A52" s="5" t="s">
        <v>78</v>
      </c>
      <c r="B52" s="5">
        <v>138.99</v>
      </c>
      <c r="C52" s="18"/>
    </row>
    <row r="53" spans="1:3">
      <c r="A53" s="5" t="s">
        <v>79</v>
      </c>
      <c r="B53" s="5">
        <v>139.80699999999999</v>
      </c>
      <c r="C53" s="18"/>
    </row>
    <row r="54" spans="1:3">
      <c r="A54" s="5" t="s">
        <v>80</v>
      </c>
      <c r="B54" s="5">
        <v>140.22900000000001</v>
      </c>
      <c r="C54" s="18"/>
    </row>
    <row r="55" spans="1:3">
      <c r="A55" s="5" t="s">
        <v>81</v>
      </c>
      <c r="B55" s="5">
        <v>141.20699999999999</v>
      </c>
      <c r="C55" s="18"/>
    </row>
    <row r="56" spans="1:3">
      <c r="A56" s="5" t="s">
        <v>82</v>
      </c>
      <c r="B56" s="5">
        <v>141.33000000000001</v>
      </c>
      <c r="C56" s="18"/>
    </row>
    <row r="57" spans="1:3">
      <c r="A57" s="5" t="s">
        <v>83</v>
      </c>
      <c r="B57" s="5">
        <v>141.268</v>
      </c>
      <c r="C57" s="18"/>
    </row>
    <row r="58" spans="1:3">
      <c r="A58" s="5" t="s">
        <v>84</v>
      </c>
      <c r="B58" s="5">
        <v>142.101</v>
      </c>
      <c r="C58" s="18"/>
    </row>
    <row r="59" spans="1:3">
      <c r="A59" s="5" t="s">
        <v>85</v>
      </c>
      <c r="B59" s="5">
        <v>142.58699999999999</v>
      </c>
      <c r="C59" s="18"/>
    </row>
    <row r="60" spans="1:3">
      <c r="A60" s="5" t="s">
        <v>86</v>
      </c>
      <c r="B60" s="5">
        <v>143.77099999999999</v>
      </c>
      <c r="C60" s="18"/>
    </row>
    <row r="61" spans="1:3">
      <c r="A61" s="5" t="s">
        <v>87</v>
      </c>
      <c r="B61" s="5">
        <v>144.76499999999999</v>
      </c>
      <c r="C61" s="18"/>
    </row>
    <row r="62" spans="1:3">
      <c r="A62" s="5" t="s">
        <v>88</v>
      </c>
      <c r="B62" s="5">
        <v>146.03800000000001</v>
      </c>
      <c r="C62" s="18"/>
    </row>
    <row r="63" spans="1:3">
      <c r="A63" s="5" t="s">
        <v>89</v>
      </c>
      <c r="B63" s="5">
        <v>146.06700000000001</v>
      </c>
      <c r="C63" s="18"/>
    </row>
    <row r="64" spans="1:3">
      <c r="A64" s="5" t="s">
        <v>90</v>
      </c>
      <c r="B64" s="5">
        <v>146.40799999999999</v>
      </c>
      <c r="C64" s="18"/>
    </row>
    <row r="65" spans="1:3">
      <c r="A65" s="5" t="s">
        <v>91</v>
      </c>
      <c r="B65" s="5">
        <v>146.21100000000001</v>
      </c>
      <c r="C65" s="18"/>
    </row>
    <row r="66" spans="1:3">
      <c r="A66" s="5" t="s">
        <v>92</v>
      </c>
      <c r="B66" s="5">
        <v>146.54400000000001</v>
      </c>
      <c r="C66" s="18"/>
    </row>
    <row r="67" spans="1:3">
      <c r="A67" s="5" t="s">
        <v>93</v>
      </c>
      <c r="B67" s="5">
        <v>146.95099999999999</v>
      </c>
      <c r="C67" s="18"/>
    </row>
    <row r="68" spans="1:3">
      <c r="A68" s="5" t="s">
        <v>94</v>
      </c>
      <c r="B68" s="5">
        <v>146.398</v>
      </c>
      <c r="C68" s="18"/>
    </row>
    <row r="69" spans="1:3">
      <c r="A69" s="5" t="s">
        <v>95</v>
      </c>
      <c r="B69" s="5">
        <v>146.14400000000001</v>
      </c>
      <c r="C69" s="18"/>
    </row>
    <row r="70" spans="1:3">
      <c r="A70" s="5" t="s">
        <v>96</v>
      </c>
      <c r="B70" s="5">
        <v>146.11099999999999</v>
      </c>
      <c r="C70" s="18"/>
    </row>
    <row r="71" spans="1:3">
      <c r="A71" s="5" t="s">
        <v>97</v>
      </c>
      <c r="B71" s="5">
        <v>146.06299999999999</v>
      </c>
      <c r="C71" s="18"/>
    </row>
    <row r="72" spans="1:3">
      <c r="A72" s="5" t="s">
        <v>98</v>
      </c>
      <c r="B72" s="5">
        <v>145.797</v>
      </c>
      <c r="C72" s="18"/>
    </row>
    <row r="73" spans="1:3">
      <c r="A73" s="5" t="s">
        <v>99</v>
      </c>
      <c r="B73" s="5">
        <v>147.23099999999999</v>
      </c>
      <c r="C73" s="18"/>
    </row>
    <row r="74" spans="1:3">
      <c r="A74" s="5" t="s">
        <v>100</v>
      </c>
      <c r="B74" s="5">
        <v>148.92099999999999</v>
      </c>
      <c r="C74" s="18"/>
    </row>
    <row r="75" spans="1:3">
      <c r="A75" s="5" t="s">
        <v>101</v>
      </c>
      <c r="B75" s="5">
        <v>155.52799999999999</v>
      </c>
      <c r="C75" s="18"/>
    </row>
    <row r="76" spans="1:3">
      <c r="A76" s="5" t="s">
        <v>102</v>
      </c>
      <c r="B76" s="5">
        <v>158.6</v>
      </c>
      <c r="C76" s="18"/>
    </row>
    <row r="77" spans="1:3">
      <c r="A77" s="5" t="s">
        <v>103</v>
      </c>
      <c r="B77" s="5">
        <v>158.64699999999999</v>
      </c>
      <c r="C77" s="18"/>
    </row>
    <row r="78" spans="1:3">
      <c r="A78" s="5" t="s">
        <v>104</v>
      </c>
      <c r="B78" s="5">
        <v>158.1</v>
      </c>
      <c r="C78" s="18"/>
    </row>
    <row r="79" spans="1:3">
      <c r="A79" s="5" t="s">
        <v>105</v>
      </c>
      <c r="B79" s="5">
        <v>159.71100000000001</v>
      </c>
      <c r="C79" s="18"/>
    </row>
    <row r="80" spans="1:3">
      <c r="A80" s="5" t="s">
        <v>106</v>
      </c>
      <c r="B80" s="5">
        <v>162.25299999999999</v>
      </c>
      <c r="C80" s="18"/>
    </row>
    <row r="81" spans="1:3">
      <c r="A81" s="5" t="s">
        <v>107</v>
      </c>
      <c r="B81" s="5">
        <v>164.61199999999999</v>
      </c>
      <c r="C81" s="18"/>
    </row>
    <row r="82" spans="1:3">
      <c r="A82" s="5" t="s">
        <v>108</v>
      </c>
      <c r="B82" s="5">
        <v>167.02799999999999</v>
      </c>
      <c r="C82" s="18"/>
    </row>
    <row r="83" spans="1:3">
      <c r="A83" s="5" t="s">
        <v>109</v>
      </c>
      <c r="B83" s="5">
        <v>170.18199999999999</v>
      </c>
      <c r="C83" s="18"/>
    </row>
    <row r="84" spans="1:3">
      <c r="A84" s="5" t="s">
        <v>110</v>
      </c>
      <c r="B84" s="5">
        <v>174.49600000000001</v>
      </c>
      <c r="C84" s="18"/>
    </row>
    <row r="85" spans="1:3">
      <c r="A85" s="5" t="s">
        <v>111</v>
      </c>
      <c r="B85" s="5">
        <v>176.64699999999999</v>
      </c>
      <c r="C85" s="18"/>
    </row>
    <row r="86" spans="1:3">
      <c r="A86" s="5" t="s">
        <v>112</v>
      </c>
      <c r="B86" s="5">
        <v>178.45400000000001</v>
      </c>
      <c r="C86" s="18"/>
    </row>
    <row r="87" spans="1:3">
      <c r="A87" s="5" t="s">
        <v>113</v>
      </c>
      <c r="B87" s="5">
        <v>178.8</v>
      </c>
      <c r="C87" s="18"/>
    </row>
    <row r="88" spans="1:3">
      <c r="A88" s="5" t="s">
        <v>114</v>
      </c>
      <c r="B88" s="5">
        <v>179.12799999999999</v>
      </c>
      <c r="C88" s="18"/>
    </row>
    <row r="89" spans="1:3">
      <c r="A89" s="5" t="s">
        <v>115</v>
      </c>
      <c r="B89" s="5">
        <v>179.357</v>
      </c>
      <c r="C89" s="18"/>
    </row>
    <row r="90" spans="1:3">
      <c r="A90" s="5" t="s">
        <v>116</v>
      </c>
      <c r="B90" s="5">
        <v>180.56299999999999</v>
      </c>
      <c r="C90" s="18"/>
    </row>
    <row r="91" spans="1:3">
      <c r="A91" s="5" t="s">
        <v>117</v>
      </c>
      <c r="B91" s="5">
        <v>182.23599999999999</v>
      </c>
      <c r="C91" s="18"/>
    </row>
    <row r="92" spans="1:3">
      <c r="A92" s="5" t="s">
        <v>118</v>
      </c>
      <c r="B92" s="5">
        <v>186.35300000000001</v>
      </c>
      <c r="C92" s="18"/>
    </row>
    <row r="93" spans="1:3">
      <c r="A93" s="5" t="s">
        <v>119</v>
      </c>
      <c r="B93" s="5">
        <v>189.74600000000001</v>
      </c>
      <c r="C93" s="18"/>
    </row>
    <row r="94" spans="1:3">
      <c r="A94" s="5" t="s">
        <v>120</v>
      </c>
      <c r="B94" s="5">
        <v>191.04900000000001</v>
      </c>
      <c r="C94" s="18"/>
    </row>
    <row r="95" spans="1:3">
      <c r="A95" s="5" t="s">
        <v>121</v>
      </c>
      <c r="B95" s="5">
        <v>191.76300000000001</v>
      </c>
      <c r="C95" s="18"/>
    </row>
    <row r="96" spans="1:3">
      <c r="A96" s="5" t="s">
        <v>122</v>
      </c>
      <c r="B96" s="5">
        <v>192.506</v>
      </c>
      <c r="C96" s="18"/>
    </row>
    <row r="97" spans="1:3">
      <c r="A97" s="5" t="s">
        <v>123</v>
      </c>
      <c r="B97" s="5">
        <v>193.97</v>
      </c>
      <c r="C97" s="18"/>
    </row>
    <row r="98" spans="1:3">
      <c r="A98" s="5" t="s">
        <v>124</v>
      </c>
      <c r="B98" s="5">
        <v>194.92</v>
      </c>
      <c r="C98" s="18"/>
    </row>
    <row r="99" spans="1:3">
      <c r="A99" s="5" t="s">
        <v>125</v>
      </c>
      <c r="B99" s="5">
        <v>195.58</v>
      </c>
      <c r="C99" s="18"/>
    </row>
    <row r="100" spans="1:3">
      <c r="A100" s="5" t="s">
        <v>126</v>
      </c>
      <c r="B100" s="5">
        <v>197.15100000000001</v>
      </c>
      <c r="C100" s="18"/>
    </row>
    <row r="101" spans="1:3">
      <c r="A101" s="5" t="s">
        <v>127</v>
      </c>
      <c r="B101" s="5">
        <v>199.374</v>
      </c>
      <c r="C101" s="18"/>
    </row>
    <row r="102" spans="1:3">
      <c r="A102" s="5" t="s">
        <v>128</v>
      </c>
      <c r="B102" s="5">
        <v>200.251</v>
      </c>
      <c r="C102" s="18"/>
    </row>
    <row r="103" spans="1:3">
      <c r="A103" s="5" t="s">
        <v>129</v>
      </c>
      <c r="B103" s="5">
        <v>203.167</v>
      </c>
      <c r="C103" s="18"/>
    </row>
    <row r="104" spans="1:3">
      <c r="A104" s="5" t="s">
        <v>130</v>
      </c>
      <c r="B104" s="5">
        <v>206.45</v>
      </c>
      <c r="C104" s="18"/>
    </row>
    <row r="105" spans="1:3">
      <c r="A105" s="5" t="s">
        <v>131</v>
      </c>
      <c r="B105" s="5">
        <v>208.315</v>
      </c>
      <c r="C105" s="18"/>
    </row>
    <row r="106" spans="1:3">
      <c r="A106" s="5" t="s">
        <v>132</v>
      </c>
      <c r="B106" s="5">
        <v>209.11099999999999</v>
      </c>
      <c r="C106" s="18"/>
    </row>
    <row r="107" spans="1:3">
      <c r="A107" s="5" t="s">
        <v>133</v>
      </c>
      <c r="B107" s="5">
        <v>212.13499999999999</v>
      </c>
      <c r="C107" s="18"/>
    </row>
    <row r="108" spans="1:3">
      <c r="A108" s="5" t="s">
        <v>134</v>
      </c>
      <c r="B108" s="5">
        <v>213.756</v>
      </c>
      <c r="C108" s="18"/>
    </row>
    <row r="109" spans="1:3">
      <c r="A109" s="5" t="s">
        <v>135</v>
      </c>
      <c r="B109" s="5">
        <v>214.137</v>
      </c>
      <c r="C109" s="18"/>
    </row>
    <row r="110" spans="1:3">
      <c r="A110" s="5" t="s">
        <v>136</v>
      </c>
      <c r="B110" s="5">
        <v>214.535</v>
      </c>
      <c r="C110" s="18"/>
    </row>
    <row r="111" spans="1:3">
      <c r="A111" s="5" t="s">
        <v>137</v>
      </c>
      <c r="B111" s="5">
        <v>214.92699999999999</v>
      </c>
      <c r="C111" s="18"/>
    </row>
    <row r="112" spans="1:3">
      <c r="A112" s="5" t="s">
        <v>138</v>
      </c>
      <c r="B112" s="5">
        <v>215.17</v>
      </c>
      <c r="C112" s="18"/>
    </row>
    <row r="113" spans="1:3">
      <c r="A113" s="5" t="s">
        <v>139</v>
      </c>
      <c r="B113" s="5">
        <v>216.673</v>
      </c>
      <c r="C113" s="18"/>
    </row>
    <row r="114" spans="1:3">
      <c r="A114" s="5" t="s">
        <v>140</v>
      </c>
      <c r="B114" s="5">
        <v>219.07</v>
      </c>
      <c r="C114" s="18"/>
    </row>
    <row r="115" spans="1:3">
      <c r="A115" s="5" t="s">
        <v>141</v>
      </c>
      <c r="B115" s="5">
        <v>222.87200000000001</v>
      </c>
      <c r="C115" s="18"/>
    </row>
    <row r="116" spans="1:3">
      <c r="A116" s="5" t="s">
        <v>142</v>
      </c>
      <c r="B116" s="5">
        <v>227.441</v>
      </c>
      <c r="C116" s="18"/>
    </row>
    <row r="117" spans="1:3">
      <c r="A117" s="5" t="s">
        <v>143</v>
      </c>
      <c r="B117" s="5">
        <v>232.81800000000001</v>
      </c>
      <c r="C117" s="18"/>
    </row>
    <row r="118" spans="1:3">
      <c r="A118" s="5" t="s">
        <v>144</v>
      </c>
      <c r="B118" s="5">
        <v>238.97300000000001</v>
      </c>
      <c r="C118" s="18"/>
    </row>
    <row r="119" spans="1:3">
      <c r="A119" s="5" t="s">
        <v>145</v>
      </c>
      <c r="B119" s="5">
        <v>249.042</v>
      </c>
      <c r="C119" s="18"/>
    </row>
    <row r="120" spans="1:3">
      <c r="A120" s="5" t="s">
        <v>146</v>
      </c>
      <c r="B120" s="5">
        <v>263.58</v>
      </c>
      <c r="C120" s="18"/>
    </row>
    <row r="121" spans="1:3">
      <c r="A121" s="5" t="s">
        <v>147</v>
      </c>
      <c r="B121" s="5">
        <v>270.69200000000001</v>
      </c>
      <c r="C121" s="18"/>
    </row>
    <row r="122" spans="1:3">
      <c r="A122" s="5" t="s">
        <v>148</v>
      </c>
      <c r="B122" s="5">
        <v>276.57799999999997</v>
      </c>
      <c r="C122" s="18"/>
    </row>
    <row r="123" spans="1:3">
      <c r="A123" s="5" t="s">
        <v>149</v>
      </c>
      <c r="B123" s="5">
        <v>280.98399999999998</v>
      </c>
      <c r="C123" s="18"/>
    </row>
    <row r="124" spans="1:3">
      <c r="A124" s="5" t="s">
        <v>150</v>
      </c>
      <c r="B124" s="5">
        <v>285.64</v>
      </c>
      <c r="C124" s="18"/>
    </row>
    <row r="125" spans="1:3">
      <c r="A125" s="5" t="s">
        <v>151</v>
      </c>
      <c r="B125" s="5">
        <v>286.815</v>
      </c>
      <c r="C125" s="18"/>
    </row>
    <row r="126" spans="1:3">
      <c r="A126" s="5" t="s">
        <v>152</v>
      </c>
      <c r="B126" s="5">
        <v>284.89999999999998</v>
      </c>
      <c r="C126" s="18"/>
    </row>
    <row r="127" spans="1:3">
      <c r="A127" s="5" t="s">
        <v>153</v>
      </c>
      <c r="B127" s="5">
        <v>282.91300000000001</v>
      </c>
      <c r="C127" s="18"/>
    </row>
    <row r="128" spans="1:3">
      <c r="A128" s="5" t="s">
        <v>154</v>
      </c>
      <c r="B128" s="5">
        <v>282.34899999999999</v>
      </c>
      <c r="C128" s="18"/>
    </row>
    <row r="129" spans="1:3">
      <c r="A129" s="5" t="s">
        <v>155</v>
      </c>
      <c r="B129" s="5">
        <v>284.10500000000002</v>
      </c>
      <c r="C129" s="18"/>
    </row>
    <row r="130" spans="1:3">
      <c r="A130" s="5" t="s">
        <v>156</v>
      </c>
      <c r="B130" s="5">
        <v>287.08100000000002</v>
      </c>
      <c r="C130" s="18"/>
    </row>
    <row r="131" spans="1:3">
      <c r="A131" s="5" t="s">
        <v>157</v>
      </c>
      <c r="B131" s="5">
        <v>288.33699999999999</v>
      </c>
      <c r="C131" s="18"/>
    </row>
    <row r="132" spans="1:3">
      <c r="A132" s="5" t="s">
        <v>158</v>
      </c>
      <c r="B132" s="5">
        <v>289.71800000000002</v>
      </c>
      <c r="C132" s="18"/>
    </row>
    <row r="133" spans="1:3">
      <c r="A133" s="5" t="s">
        <v>159</v>
      </c>
      <c r="B133" s="5">
        <v>291.46199999999999</v>
      </c>
      <c r="C133" s="18"/>
    </row>
    <row r="134" spans="1:3">
      <c r="A134" s="5" t="s">
        <v>160</v>
      </c>
      <c r="B134" s="5">
        <v>293.79300000000001</v>
      </c>
      <c r="C134" s="18"/>
    </row>
    <row r="135" spans="1:3">
      <c r="A135" s="5" t="s">
        <v>161</v>
      </c>
      <c r="B135" s="5">
        <v>296.976</v>
      </c>
      <c r="C135" s="18"/>
    </row>
    <row r="136" spans="1:3">
      <c r="A136" s="5" t="s">
        <v>162</v>
      </c>
      <c r="B136" s="5">
        <v>299.74599999999998</v>
      </c>
      <c r="C136" s="18"/>
    </row>
    <row r="137" spans="1:3">
      <c r="A137" s="5" t="s">
        <v>163</v>
      </c>
      <c r="B137" s="5">
        <v>303.18400000000003</v>
      </c>
      <c r="C137" s="18"/>
    </row>
    <row r="138" spans="1:3">
      <c r="A138" s="5" t="s">
        <v>164</v>
      </c>
      <c r="B138" s="5">
        <v>307.61599999999999</v>
      </c>
      <c r="C138" s="18"/>
    </row>
    <row r="139" spans="1:3">
      <c r="A139" s="5" t="s">
        <v>165</v>
      </c>
      <c r="B139" s="5">
        <v>311.57600000000002</v>
      </c>
      <c r="C139" s="18"/>
    </row>
    <row r="140" spans="1:3">
      <c r="A140" s="5" t="s">
        <v>166</v>
      </c>
      <c r="B140" s="5">
        <v>315.113</v>
      </c>
      <c r="C140" s="18"/>
    </row>
    <row r="141" spans="1:3">
      <c r="A141" s="5" t="s">
        <v>167</v>
      </c>
      <c r="B141" s="5">
        <v>319.24400000000003</v>
      </c>
      <c r="C141" s="18"/>
    </row>
    <row r="142" spans="1:3">
      <c r="A142" s="5" t="s">
        <v>168</v>
      </c>
      <c r="B142" s="5">
        <v>320.78800000000001</v>
      </c>
      <c r="C142" s="18"/>
    </row>
    <row r="143" spans="1:3">
      <c r="A143" s="5" t="s">
        <v>169</v>
      </c>
      <c r="B143" s="5">
        <v>322.49200000000002</v>
      </c>
      <c r="C143" s="18"/>
    </row>
    <row r="144" spans="1:3">
      <c r="A144" s="5" t="s">
        <v>170</v>
      </c>
      <c r="B144" s="5">
        <v>325.14800000000002</v>
      </c>
      <c r="C144" s="18"/>
    </row>
    <row r="145" spans="1:3">
      <c r="A145" s="5" t="s">
        <v>171</v>
      </c>
      <c r="B145" s="5">
        <v>326.83300000000003</v>
      </c>
      <c r="C145" s="18"/>
    </row>
    <row r="146" spans="1:3">
      <c r="A146" s="5" t="s">
        <v>172</v>
      </c>
      <c r="B146" s="5">
        <v>327.91500000000002</v>
      </c>
      <c r="C146" s="18"/>
    </row>
    <row r="147" spans="1:3">
      <c r="A147" s="5" t="s">
        <v>173</v>
      </c>
      <c r="B147" s="5">
        <v>329.24099999999999</v>
      </c>
      <c r="C147" s="18"/>
    </row>
    <row r="148" spans="1:3">
      <c r="A148" s="5" t="s">
        <v>174</v>
      </c>
      <c r="B148" s="5">
        <v>332.49</v>
      </c>
      <c r="C148" s="18"/>
    </row>
    <row r="149" spans="1:3">
      <c r="A149" s="5" t="s">
        <v>175</v>
      </c>
      <c r="B149" s="5">
        <v>334.17</v>
      </c>
      <c r="C149" s="18"/>
    </row>
    <row r="150" spans="1:3">
      <c r="A150" s="5" t="s">
        <v>176</v>
      </c>
      <c r="B150" s="5">
        <v>333.32100000000003</v>
      </c>
      <c r="C150" s="18"/>
    </row>
    <row r="151" spans="1:3">
      <c r="A151" s="5" t="s">
        <v>177</v>
      </c>
      <c r="B151" s="5">
        <v>331.82299999999998</v>
      </c>
      <c r="C151" s="18"/>
    </row>
    <row r="152" spans="1:3">
      <c r="A152" s="5" t="s">
        <v>178</v>
      </c>
      <c r="B152" s="5">
        <v>330.48399999999998</v>
      </c>
      <c r="C152" s="18"/>
    </row>
    <row r="153" spans="1:3">
      <c r="A153" s="5" t="s">
        <v>179</v>
      </c>
      <c r="B153" s="5">
        <v>327.887</v>
      </c>
      <c r="C153" s="18"/>
    </row>
    <row r="154" spans="1:3">
      <c r="A154" s="5" t="s">
        <v>180</v>
      </c>
      <c r="B154" s="5">
        <v>327.45400000000001</v>
      </c>
      <c r="C154" s="18"/>
    </row>
    <row r="155" spans="1:3">
      <c r="A155" s="5" t="s">
        <v>181</v>
      </c>
      <c r="B155" s="5">
        <v>329.529</v>
      </c>
      <c r="C155" s="18"/>
    </row>
    <row r="156" spans="1:3">
      <c r="A156" s="5" t="s">
        <v>182</v>
      </c>
      <c r="B156" s="5">
        <v>330.61900000000003</v>
      </c>
      <c r="C156" s="18"/>
    </row>
    <row r="157" spans="1:3">
      <c r="A157" s="5" t="s">
        <v>183</v>
      </c>
      <c r="B157" s="5">
        <v>330.83499999999998</v>
      </c>
      <c r="C157" s="18"/>
    </row>
    <row r="158" spans="1:3">
      <c r="A158" s="5" t="s">
        <v>184</v>
      </c>
      <c r="B158" s="5">
        <v>333.22199999999998</v>
      </c>
      <c r="C158" s="18"/>
    </row>
    <row r="159" spans="1:3">
      <c r="A159" s="5" t="s">
        <v>185</v>
      </c>
      <c r="B159" s="5">
        <v>333.03</v>
      </c>
      <c r="C159" s="18"/>
    </row>
    <row r="160" spans="1:3">
      <c r="A160" s="5" t="s">
        <v>186</v>
      </c>
      <c r="B160" s="5">
        <v>331.53100000000001</v>
      </c>
      <c r="C160" s="18"/>
    </row>
    <row r="161" spans="1:3">
      <c r="A161" s="5" t="s">
        <v>187</v>
      </c>
      <c r="B161" s="5">
        <v>331.60700000000003</v>
      </c>
      <c r="C161" s="18"/>
    </row>
    <row r="162" spans="1:3">
      <c r="A162" s="5" t="s">
        <v>188</v>
      </c>
      <c r="B162" s="5">
        <v>332.851</v>
      </c>
      <c r="C162" s="18"/>
    </row>
    <row r="163" spans="1:3">
      <c r="A163" s="5" t="s">
        <v>189</v>
      </c>
      <c r="B163" s="5">
        <v>335.06700000000001</v>
      </c>
      <c r="C163" s="18"/>
    </row>
    <row r="164" spans="1:3">
      <c r="A164" s="5" t="s">
        <v>190</v>
      </c>
      <c r="B164" s="5">
        <v>335.637</v>
      </c>
      <c r="C164" s="18"/>
    </row>
    <row r="165" spans="1:3">
      <c r="A165" s="5" t="s">
        <v>191</v>
      </c>
      <c r="B165" s="5">
        <v>337.01100000000002</v>
      </c>
      <c r="C165" s="18"/>
    </row>
    <row r="166" spans="1:3">
      <c r="A166" s="5" t="s">
        <v>192</v>
      </c>
      <c r="B166" s="5">
        <v>337.81700000000001</v>
      </c>
      <c r="C166" s="18"/>
    </row>
    <row r="167" spans="1:3">
      <c r="A167" s="5" t="s">
        <v>193</v>
      </c>
      <c r="B167" s="5">
        <v>340.541</v>
      </c>
      <c r="C167" s="18"/>
    </row>
    <row r="168" spans="1:3">
      <c r="A168" s="5" t="s">
        <v>194</v>
      </c>
      <c r="B168" s="5">
        <v>342.48200000000003</v>
      </c>
      <c r="C168" s="18"/>
    </row>
    <row r="169" spans="1:3">
      <c r="A169" s="5" t="s">
        <v>195</v>
      </c>
      <c r="B169" s="5">
        <v>343.38400000000001</v>
      </c>
      <c r="C169" s="18"/>
    </row>
    <row r="170" spans="1:3">
      <c r="A170" s="5" t="s">
        <v>196</v>
      </c>
      <c r="B170" s="5">
        <v>344.85</v>
      </c>
      <c r="C170" s="18"/>
    </row>
    <row r="171" spans="1:3">
      <c r="A171" s="5" t="s">
        <v>197</v>
      </c>
      <c r="B171" s="5">
        <v>345.65199999999999</v>
      </c>
      <c r="C171" s="18"/>
    </row>
    <row r="172" spans="1:3">
      <c r="A172" s="5" t="s">
        <v>198</v>
      </c>
      <c r="B172" s="5">
        <v>346.40699999999998</v>
      </c>
      <c r="C172" s="18"/>
    </row>
    <row r="173" spans="1:3">
      <c r="A173" s="5" t="s">
        <v>199</v>
      </c>
      <c r="B173" s="5">
        <v>346.87799999999999</v>
      </c>
      <c r="C173" s="18"/>
    </row>
    <row r="174" spans="1:3">
      <c r="A174" s="5" t="s">
        <v>200</v>
      </c>
      <c r="B174" s="5">
        <v>347.42099999999999</v>
      </c>
      <c r="C174" s="18"/>
    </row>
    <row r="175" spans="1:3">
      <c r="A175" s="5" t="s">
        <v>201</v>
      </c>
      <c r="B175" s="5">
        <v>348.32799999999997</v>
      </c>
      <c r="C175" s="18"/>
    </row>
    <row r="176" spans="1:3">
      <c r="A176" s="5" t="s">
        <v>202</v>
      </c>
      <c r="B176" s="5">
        <v>349.62799999999999</v>
      </c>
      <c r="C176" s="18"/>
    </row>
    <row r="177" spans="1:3">
      <c r="A177" s="5" t="s">
        <v>203</v>
      </c>
      <c r="B177" s="5">
        <v>354.495</v>
      </c>
      <c r="C177" s="18"/>
    </row>
    <row r="178" spans="1:3">
      <c r="A178" s="5" t="s">
        <v>204</v>
      </c>
      <c r="B178" s="5">
        <v>358.63299999999998</v>
      </c>
      <c r="C178" s="18"/>
    </row>
    <row r="179" spans="1:3">
      <c r="A179" s="5" t="s">
        <v>205</v>
      </c>
      <c r="B179" s="5">
        <v>361.30799999999999</v>
      </c>
      <c r="C179" s="18"/>
    </row>
    <row r="180" spans="1:3">
      <c r="A180" s="5" t="s">
        <v>206</v>
      </c>
      <c r="B180" s="5">
        <v>365.1</v>
      </c>
      <c r="C180" s="18"/>
    </row>
    <row r="181" spans="1:3">
      <c r="A181" s="5" t="s">
        <v>207</v>
      </c>
      <c r="B181" s="5">
        <v>370.48500000000001</v>
      </c>
      <c r="C181" s="18"/>
    </row>
    <row r="182" spans="1:3">
      <c r="A182" s="5" t="s">
        <v>208</v>
      </c>
      <c r="B182" s="5">
        <v>374.13900000000001</v>
      </c>
      <c r="C182" s="18"/>
    </row>
    <row r="183" spans="1:3">
      <c r="A183" s="5" t="s">
        <v>209</v>
      </c>
      <c r="B183" s="5">
        <v>375.55799999999999</v>
      </c>
      <c r="C183" s="18"/>
    </row>
    <row r="184" spans="1:3">
      <c r="A184" s="5" t="s">
        <v>210</v>
      </c>
      <c r="B184" s="5">
        <v>378.19400000000002</v>
      </c>
      <c r="C184" s="18"/>
    </row>
    <row r="185" spans="1:3">
      <c r="A185" s="5" t="s">
        <v>211</v>
      </c>
      <c r="B185" s="5">
        <v>382.41399999999999</v>
      </c>
      <c r="C185" s="18"/>
    </row>
    <row r="186" spans="1:3">
      <c r="A186" s="5" t="s">
        <v>212</v>
      </c>
      <c r="B186" s="5">
        <v>389.58499999999998</v>
      </c>
      <c r="C186" s="18"/>
    </row>
    <row r="187" spans="1:3">
      <c r="A187" s="5" t="s">
        <v>213</v>
      </c>
      <c r="B187" s="5">
        <v>396.95400000000001</v>
      </c>
      <c r="C187" s="18"/>
    </row>
    <row r="188" spans="1:3">
      <c r="A188" s="5" t="s">
        <v>214</v>
      </c>
      <c r="B188" s="5">
        <v>401.40600000000001</v>
      </c>
      <c r="C188" s="18"/>
    </row>
    <row r="189" spans="1:3">
      <c r="A189" s="5" t="s">
        <v>215</v>
      </c>
      <c r="B189" s="5">
        <v>399.87</v>
      </c>
      <c r="C189" s="18"/>
    </row>
    <row r="190" spans="1:3">
      <c r="A190" s="5" t="s">
        <v>216</v>
      </c>
      <c r="B190" s="5">
        <v>401.327</v>
      </c>
      <c r="C190" s="18"/>
    </row>
    <row r="191" spans="1:3">
      <c r="A191" s="5" t="s">
        <v>217</v>
      </c>
      <c r="B191" s="5">
        <v>405.70699999999999</v>
      </c>
      <c r="C191" s="18"/>
    </row>
    <row r="192" spans="1:3">
      <c r="A192" s="5" t="s">
        <v>218</v>
      </c>
      <c r="B192" s="5">
        <v>405.98200000000003</v>
      </c>
      <c r="C192" s="18"/>
    </row>
    <row r="193" spans="1:3">
      <c r="A193" s="5" t="s">
        <v>219</v>
      </c>
      <c r="B193" s="5">
        <v>404.185</v>
      </c>
      <c r="C193" s="18"/>
    </row>
    <row r="194" spans="1:3">
      <c r="A194" s="5" t="s">
        <v>220</v>
      </c>
      <c r="B194" s="5">
        <v>404.24400000000003</v>
      </c>
      <c r="C194" s="18"/>
    </row>
    <row r="195" spans="1:3">
      <c r="A195" s="5" t="s">
        <v>221</v>
      </c>
      <c r="B195" s="5">
        <v>403.73700000000002</v>
      </c>
      <c r="C195" s="18"/>
    </row>
    <row r="196" spans="1:3">
      <c r="A196" s="5" t="s">
        <v>222</v>
      </c>
      <c r="B196" s="5">
        <v>400.35300000000001</v>
      </c>
      <c r="C196" s="18"/>
    </row>
    <row r="197" spans="1:3">
      <c r="A197" s="5" t="s">
        <v>223</v>
      </c>
      <c r="B197" s="5">
        <v>400.53</v>
      </c>
      <c r="C197" s="18"/>
    </row>
    <row r="198" spans="1:3">
      <c r="A198" s="5" t="s">
        <v>224</v>
      </c>
      <c r="B198" s="5">
        <v>401.23200000000003</v>
      </c>
      <c r="C198" s="18"/>
    </row>
    <row r="199" spans="1:3">
      <c r="A199" s="5" t="s">
        <v>225</v>
      </c>
      <c r="B199" s="5">
        <v>399.96600000000001</v>
      </c>
      <c r="C199" s="18"/>
    </row>
    <row r="200" spans="1:3">
      <c r="A200" s="5" t="s">
        <v>226</v>
      </c>
      <c r="B200" s="5">
        <v>397.39299999999997</v>
      </c>
      <c r="C200" s="18"/>
    </row>
    <row r="201" spans="1:3">
      <c r="A201" s="5" t="s">
        <v>227</v>
      </c>
      <c r="B201" s="5">
        <v>397.75799999999998</v>
      </c>
      <c r="C201" s="18"/>
    </row>
    <row r="202" spans="1:3">
      <c r="A202" s="5" t="s">
        <v>228</v>
      </c>
      <c r="B202" s="5">
        <v>398.738</v>
      </c>
      <c r="C202" s="18"/>
    </row>
    <row r="203" spans="1:3">
      <c r="A203" s="5" t="s">
        <v>229</v>
      </c>
      <c r="B203" s="5">
        <v>398.57499999999999</v>
      </c>
      <c r="C203" s="18"/>
    </row>
    <row r="204" spans="1:3">
      <c r="A204" s="5" t="s">
        <v>230</v>
      </c>
      <c r="B204" s="5">
        <v>398.85700000000003</v>
      </c>
      <c r="C204" s="18"/>
    </row>
    <row r="205" spans="1:3">
      <c r="A205" s="5" t="s">
        <v>231</v>
      </c>
      <c r="B205" s="5">
        <v>398.40699999999998</v>
      </c>
      <c r="C205" s="18"/>
    </row>
    <row r="206" spans="1:3">
      <c r="A206" s="5" t="s">
        <v>232</v>
      </c>
      <c r="B206" s="5">
        <v>402.42500000000001</v>
      </c>
      <c r="C206" s="18"/>
    </row>
    <row r="207" spans="1:3">
      <c r="A207" s="5" t="s">
        <v>233</v>
      </c>
      <c r="B207" s="5">
        <v>406.82600000000002</v>
      </c>
      <c r="C207" s="18"/>
    </row>
    <row r="208" spans="1:3">
      <c r="A208" s="5" t="s">
        <v>234</v>
      </c>
      <c r="B208" s="5">
        <v>409.399</v>
      </c>
      <c r="C208" s="18"/>
    </row>
    <row r="209" spans="1:3">
      <c r="A209" s="5" t="s">
        <v>235</v>
      </c>
      <c r="B209" s="5">
        <v>412.34100000000001</v>
      </c>
      <c r="C209" s="18"/>
    </row>
    <row r="210" spans="1:3">
      <c r="A210" s="5" t="s">
        <v>236</v>
      </c>
      <c r="B210" s="5">
        <v>418.81099999999998</v>
      </c>
      <c r="C210" s="18"/>
    </row>
    <row r="211" spans="1:3">
      <c r="A211" s="5" t="s">
        <v>237</v>
      </c>
      <c r="B211" s="5">
        <v>420.24099999999999</v>
      </c>
      <c r="C211" s="18"/>
    </row>
    <row r="212" spans="1:3">
      <c r="A212" s="5" t="s">
        <v>238</v>
      </c>
      <c r="B212" s="5">
        <v>421.154</v>
      </c>
      <c r="C212" s="18"/>
    </row>
    <row r="213" spans="1:3">
      <c r="A213" s="5" t="s">
        <v>239</v>
      </c>
      <c r="B213" s="5">
        <v>425.78800000000001</v>
      </c>
      <c r="C213" s="18"/>
    </row>
    <row r="214" spans="1:3">
      <c r="A214" s="5" t="s">
        <v>240</v>
      </c>
      <c r="B214" s="5">
        <v>430.45299999999997</v>
      </c>
      <c r="C214" s="18"/>
    </row>
    <row r="215" spans="1:3">
      <c r="A215" s="5" t="s">
        <v>241</v>
      </c>
      <c r="B215" s="5">
        <v>434.88200000000001</v>
      </c>
      <c r="C215" s="18"/>
    </row>
    <row r="216" spans="1:3">
      <c r="A216" s="5" t="s">
        <v>242</v>
      </c>
      <c r="B216" s="5">
        <v>441.75400000000002</v>
      </c>
      <c r="C216" s="18"/>
    </row>
    <row r="217" spans="1:3">
      <c r="A217" s="5" t="s">
        <v>243</v>
      </c>
      <c r="B217" s="5">
        <v>443.42700000000002</v>
      </c>
      <c r="C217" s="18"/>
    </row>
    <row r="218" spans="1:3">
      <c r="A218" s="5" t="s">
        <v>244</v>
      </c>
      <c r="B218" s="5">
        <v>447.76400000000001</v>
      </c>
      <c r="C218" s="18"/>
    </row>
    <row r="219" spans="1:3">
      <c r="A219" s="5" t="s">
        <v>245</v>
      </c>
      <c r="B219" s="5">
        <v>452.04700000000003</v>
      </c>
      <c r="C219" s="18"/>
    </row>
    <row r="220" spans="1:3">
      <c r="A220" s="5" t="s">
        <v>246</v>
      </c>
      <c r="B220" s="5">
        <v>454.80500000000001</v>
      </c>
      <c r="C220" s="18"/>
    </row>
    <row r="221" spans="1:3">
      <c r="A221" s="5" t="s">
        <v>247</v>
      </c>
      <c r="B221" s="5">
        <v>457.05900000000003</v>
      </c>
      <c r="C221" s="18"/>
    </row>
    <row r="222" spans="1:3">
      <c r="A222" s="5" t="s">
        <v>248</v>
      </c>
      <c r="B222" s="5">
        <v>457.09</v>
      </c>
      <c r="C222" s="18"/>
    </row>
    <row r="223" spans="1:3">
      <c r="A223" s="5" t="s">
        <v>249</v>
      </c>
      <c r="B223" s="5">
        <v>456.49</v>
      </c>
      <c r="C223" s="18"/>
    </row>
    <row r="224" spans="1:3">
      <c r="A224" s="5" t="s">
        <v>250</v>
      </c>
      <c r="B224" s="5">
        <v>456.25799999999998</v>
      </c>
      <c r="C224" s="18"/>
    </row>
    <row r="225" spans="1:3">
      <c r="A225" s="5" t="s">
        <v>251</v>
      </c>
      <c r="B225" s="5">
        <v>459.05500000000001</v>
      </c>
      <c r="C225" s="18"/>
    </row>
    <row r="226" spans="1:3">
      <c r="A226" s="5" t="s">
        <v>252</v>
      </c>
      <c r="B226" s="5">
        <v>462.50900000000001</v>
      </c>
      <c r="C226" s="18"/>
    </row>
    <row r="227" spans="1:3">
      <c r="A227" s="5" t="s">
        <v>253</v>
      </c>
      <c r="B227" s="5">
        <v>464.34899999999999</v>
      </c>
      <c r="C227" s="18"/>
    </row>
    <row r="228" spans="1:3">
      <c r="A228" s="5" t="s">
        <v>254</v>
      </c>
      <c r="B228" s="5">
        <v>466.33100000000002</v>
      </c>
      <c r="C228" s="18"/>
    </row>
    <row r="229" spans="1:3">
      <c r="A229" s="5" t="s">
        <v>255</v>
      </c>
      <c r="B229" s="5">
        <v>465.58600000000001</v>
      </c>
      <c r="C229" s="18"/>
    </row>
    <row r="230" spans="1:3">
      <c r="A230" s="5" t="s">
        <v>256</v>
      </c>
      <c r="B230" s="5">
        <v>466.97899999999998</v>
      </c>
      <c r="C230" s="18"/>
    </row>
    <row r="231" spans="1:3">
      <c r="A231" s="5" t="s">
        <v>257</v>
      </c>
      <c r="B231" s="5">
        <v>467.30799999999999</v>
      </c>
      <c r="C231" s="18"/>
    </row>
    <row r="232" spans="1:3">
      <c r="A232" s="5" t="s">
        <v>258</v>
      </c>
      <c r="B232" s="5">
        <v>469.91</v>
      </c>
      <c r="C232" s="18"/>
    </row>
    <row r="233" spans="1:3">
      <c r="A233" s="5" t="s">
        <v>259</v>
      </c>
      <c r="B233" s="5">
        <v>474.68299999999999</v>
      </c>
      <c r="C233" s="18"/>
    </row>
    <row r="234" spans="1:3">
      <c r="A234" s="5" t="s">
        <v>260</v>
      </c>
      <c r="B234" s="5">
        <v>479.01900000000001</v>
      </c>
      <c r="C234" s="18"/>
    </row>
    <row r="235" spans="1:3">
      <c r="A235" s="5" t="s">
        <v>261</v>
      </c>
      <c r="B235" s="5">
        <v>482.31099999999998</v>
      </c>
      <c r="C235" s="18"/>
    </row>
    <row r="236" spans="1:3">
      <c r="A236" s="5" t="s">
        <v>262</v>
      </c>
      <c r="B236" s="5">
        <v>489.62099999999998</v>
      </c>
      <c r="C236" s="18"/>
    </row>
    <row r="237" spans="1:3">
      <c r="A237" s="5" t="s">
        <v>263</v>
      </c>
      <c r="B237" s="5">
        <v>495.94900000000001</v>
      </c>
      <c r="C237" s="18"/>
    </row>
    <row r="238" spans="1:3">
      <c r="A238" s="5" t="s">
        <v>264</v>
      </c>
      <c r="B238" s="5">
        <v>500.31400000000002</v>
      </c>
      <c r="C238" s="18"/>
    </row>
    <row r="239" spans="1:3">
      <c r="A239" s="5" t="s">
        <v>265</v>
      </c>
      <c r="B239" s="5">
        <v>498.73899999999998</v>
      </c>
      <c r="C239" s="18"/>
    </row>
    <row r="240" spans="1:3">
      <c r="A240" s="5" t="s">
        <v>266</v>
      </c>
      <c r="B240" s="5">
        <v>499.98899999999998</v>
      </c>
      <c r="C240" s="18"/>
    </row>
    <row r="241" spans="1:3">
      <c r="A241" s="5" t="s">
        <v>267</v>
      </c>
      <c r="B241" s="5">
        <v>503.28300000000002</v>
      </c>
      <c r="C241" s="18"/>
    </row>
    <row r="242" spans="1:3">
      <c r="A242" s="5" t="s">
        <v>268</v>
      </c>
      <c r="B242" s="5">
        <v>504.83</v>
      </c>
      <c r="C242" s="18"/>
    </row>
    <row r="243" spans="1:3">
      <c r="A243" s="5" t="s">
        <v>269</v>
      </c>
      <c r="B243" s="5">
        <v>505.83199999999999</v>
      </c>
      <c r="C243" s="18"/>
    </row>
    <row r="244" spans="1:3">
      <c r="A244" s="5" t="s">
        <v>270</v>
      </c>
      <c r="B244" s="5">
        <v>507.375</v>
      </c>
      <c r="C244" s="18"/>
    </row>
    <row r="245" spans="1:3">
      <c r="A245" s="5" t="s">
        <v>271</v>
      </c>
      <c r="B245" s="5">
        <v>507.08699999999999</v>
      </c>
      <c r="C245" s="18"/>
    </row>
    <row r="246" spans="1:3">
      <c r="A246" s="5" t="s">
        <v>272</v>
      </c>
      <c r="B246" s="5">
        <v>508.71499999999997</v>
      </c>
      <c r="C246" s="18"/>
    </row>
    <row r="247" spans="1:3">
      <c r="A247" s="5" t="s">
        <v>273</v>
      </c>
      <c r="B247" s="5">
        <v>512.59799999999996</v>
      </c>
      <c r="C247" s="18"/>
    </row>
    <row r="248" spans="1:3">
      <c r="A248" s="5" t="s">
        <v>274</v>
      </c>
      <c r="B248" s="5">
        <v>513.31299999999999</v>
      </c>
      <c r="C248" s="18"/>
    </row>
    <row r="249" spans="1:3">
      <c r="A249" s="5" t="s">
        <v>275</v>
      </c>
      <c r="B249" s="5">
        <v>515.68799999999999</v>
      </c>
      <c r="C249" s="18"/>
    </row>
    <row r="250" spans="1:3">
      <c r="A250" s="5" t="s">
        <v>276</v>
      </c>
      <c r="B250" s="5">
        <v>522.69000000000005</v>
      </c>
      <c r="C250" s="18"/>
    </row>
    <row r="251" spans="1:3">
      <c r="A251" s="5" t="s">
        <v>277</v>
      </c>
      <c r="B251" s="5">
        <v>525.96600000000001</v>
      </c>
      <c r="C251" s="18"/>
    </row>
    <row r="252" spans="1:3">
      <c r="A252" s="5" t="s">
        <v>278</v>
      </c>
      <c r="B252" s="5">
        <v>527.42200000000003</v>
      </c>
      <c r="C252" s="18"/>
    </row>
    <row r="253" spans="1:3">
      <c r="A253" s="5" t="s">
        <v>279</v>
      </c>
      <c r="B253" s="5">
        <v>531.05600000000004</v>
      </c>
      <c r="C253" s="18"/>
    </row>
    <row r="254" spans="1:3">
      <c r="A254" s="5" t="s">
        <v>280</v>
      </c>
      <c r="B254" s="5">
        <v>533.197</v>
      </c>
      <c r="C254" s="18"/>
    </row>
    <row r="255" spans="1:3">
      <c r="A255" s="5" t="s">
        <v>281</v>
      </c>
      <c r="B255" s="5">
        <v>537.70299999999997</v>
      </c>
      <c r="C255" s="18"/>
    </row>
    <row r="256" spans="1:3">
      <c r="A256" s="5" t="s">
        <v>282</v>
      </c>
      <c r="B256" s="5">
        <v>545.68399999999997</v>
      </c>
      <c r="C256" s="18"/>
    </row>
    <row r="257" spans="1:3">
      <c r="A257" s="5" t="s">
        <v>283</v>
      </c>
      <c r="B257" s="5">
        <v>548.14499999999998</v>
      </c>
      <c r="C257" s="18"/>
    </row>
    <row r="258" spans="1:3">
      <c r="A258" s="5" t="s">
        <v>284</v>
      </c>
      <c r="B258" s="5">
        <v>545.65200000000004</v>
      </c>
      <c r="C258" s="18"/>
    </row>
    <row r="259" spans="1:3">
      <c r="A259" s="5" t="s">
        <v>285</v>
      </c>
      <c r="B259" s="5">
        <v>542.19399999999996</v>
      </c>
      <c r="C259" s="18"/>
    </row>
    <row r="260" spans="1:3">
      <c r="A260" s="5" t="s">
        <v>286</v>
      </c>
      <c r="B260" s="5">
        <v>539.21</v>
      </c>
      <c r="C260" s="18"/>
    </row>
    <row r="261" spans="1:3">
      <c r="A261" s="5" t="s">
        <v>287</v>
      </c>
      <c r="B261" s="5">
        <v>539.54999999999995</v>
      </c>
      <c r="C261" s="18"/>
    </row>
    <row r="262" spans="1:3">
      <c r="A262" s="5" t="s">
        <v>288</v>
      </c>
      <c r="B262" s="5">
        <v>539.649</v>
      </c>
      <c r="C262" s="18"/>
    </row>
    <row r="263" spans="1:3">
      <c r="A263" s="5" t="s">
        <v>289</v>
      </c>
      <c r="B263" s="5">
        <v>542.85299999999995</v>
      </c>
      <c r="C263" s="18"/>
    </row>
    <row r="264" spans="1:3">
      <c r="A264" s="5" t="s">
        <v>290</v>
      </c>
      <c r="B264" s="5">
        <v>549.04</v>
      </c>
      <c r="C264" s="18"/>
    </row>
    <row r="265" spans="1:3">
      <c r="A265" s="5" t="s">
        <v>291</v>
      </c>
      <c r="B265" s="5">
        <v>551.149</v>
      </c>
      <c r="C265" s="18"/>
    </row>
    <row r="266" spans="1:3">
      <c r="A266" s="5" t="s">
        <v>292</v>
      </c>
      <c r="B266" s="5">
        <v>554.83500000000004</v>
      </c>
      <c r="C266" s="18"/>
    </row>
    <row r="267" spans="1:3">
      <c r="A267" s="5" t="s">
        <v>293</v>
      </c>
      <c r="B267" s="5">
        <v>557.803</v>
      </c>
      <c r="C267" s="18"/>
    </row>
    <row r="268" spans="1:3">
      <c r="A268" s="5" t="s">
        <v>294</v>
      </c>
      <c r="B268" s="5">
        <v>564.56799999999998</v>
      </c>
      <c r="C268" s="18"/>
    </row>
    <row r="269" spans="1:3">
      <c r="A269" s="5" t="s">
        <v>295</v>
      </c>
      <c r="B269" s="5">
        <v>569.73800000000006</v>
      </c>
      <c r="C269" s="18"/>
    </row>
    <row r="270" spans="1:3">
      <c r="A270" s="5" t="s">
        <v>296</v>
      </c>
      <c r="B270" s="5">
        <v>572.03399999999999</v>
      </c>
      <c r="C270" s="18"/>
    </row>
    <row r="271" spans="1:3">
      <c r="A271" s="5" t="s">
        <v>297</v>
      </c>
      <c r="B271" s="5">
        <v>575.93799999999999</v>
      </c>
      <c r="C271" s="18"/>
    </row>
    <row r="272" spans="1:3">
      <c r="A272" s="5" t="s">
        <v>298</v>
      </c>
      <c r="B272" s="5">
        <v>579.29300000000001</v>
      </c>
      <c r="C272" s="18"/>
    </row>
    <row r="273" spans="1:3">
      <c r="A273" s="5" t="s">
        <v>299</v>
      </c>
      <c r="B273" s="5">
        <v>581.61800000000005</v>
      </c>
      <c r="C273" s="18"/>
    </row>
    <row r="274" spans="1:3">
      <c r="A274" s="5" t="s">
        <v>300</v>
      </c>
      <c r="B274" s="5">
        <v>589.89700000000005</v>
      </c>
      <c r="C274" s="18"/>
    </row>
    <row r="275" spans="1:3">
      <c r="A275" s="5" t="s">
        <v>301</v>
      </c>
      <c r="B275" s="5">
        <v>600.26900000000001</v>
      </c>
      <c r="C275" s="18"/>
    </row>
    <row r="276" spans="1:3">
      <c r="A276" s="5" t="s">
        <v>302</v>
      </c>
      <c r="B276" s="5">
        <v>607.44100000000003</v>
      </c>
      <c r="C276" s="18"/>
    </row>
    <row r="277" spans="1:3">
      <c r="A277" s="5" t="s">
        <v>303</v>
      </c>
      <c r="B277" s="5">
        <v>610.12800000000004</v>
      </c>
      <c r="C277" s="18"/>
    </row>
    <row r="278" spans="1:3">
      <c r="A278" s="5" t="s">
        <v>304</v>
      </c>
      <c r="B278" s="5">
        <v>619.476</v>
      </c>
      <c r="C278" s="18"/>
    </row>
    <row r="279" spans="1:3">
      <c r="A279" s="5" t="s">
        <v>305</v>
      </c>
      <c r="B279" s="5">
        <v>624.36599999999999</v>
      </c>
      <c r="C279" s="18"/>
    </row>
    <row r="280" spans="1:3">
      <c r="A280" s="5" t="s">
        <v>306</v>
      </c>
      <c r="B280" s="5">
        <v>627.05999999999995</v>
      </c>
      <c r="C280" s="18"/>
    </row>
    <row r="281" spans="1:3">
      <c r="A281" s="5" t="s">
        <v>307</v>
      </c>
      <c r="B281" s="5">
        <v>629.34500000000003</v>
      </c>
      <c r="C281" s="18"/>
    </row>
    <row r="282" spans="1:3">
      <c r="A282" s="5" t="s">
        <v>308</v>
      </c>
      <c r="B282" s="5">
        <v>636.46799999999996</v>
      </c>
      <c r="C282" s="18"/>
    </row>
    <row r="283" spans="1:3">
      <c r="A283" s="5" t="s">
        <v>309</v>
      </c>
      <c r="B283" s="5">
        <v>646.86800000000005</v>
      </c>
      <c r="C283" s="18"/>
    </row>
    <row r="284" spans="1:3">
      <c r="A284" s="5" t="s">
        <v>310</v>
      </c>
      <c r="B284" s="5">
        <v>644.35599999999999</v>
      </c>
      <c r="C284" s="18"/>
    </row>
    <row r="285" spans="1:3">
      <c r="A285" s="5" t="s">
        <v>311</v>
      </c>
      <c r="B285" s="5">
        <v>647.15300000000002</v>
      </c>
      <c r="C285" s="18"/>
    </row>
    <row r="286" spans="1:3">
      <c r="A286" s="5" t="s">
        <v>312</v>
      </c>
      <c r="B286" s="5">
        <v>647.36</v>
      </c>
      <c r="C286" s="18"/>
    </row>
    <row r="287" spans="1:3">
      <c r="A287" s="5" t="s">
        <v>313</v>
      </c>
      <c r="B287" s="5">
        <v>648.21299999999997</v>
      </c>
      <c r="C287" s="18"/>
    </row>
    <row r="288" spans="1:3">
      <c r="A288" s="5" t="s">
        <v>314</v>
      </c>
      <c r="B288" s="5">
        <v>648.56100000000004</v>
      </c>
      <c r="C288" s="18"/>
    </row>
    <row r="289" spans="1:3">
      <c r="A289" s="5" t="s">
        <v>315</v>
      </c>
      <c r="B289" s="5">
        <v>653.95100000000002</v>
      </c>
      <c r="C289" s="18"/>
    </row>
    <row r="290" spans="1:3">
      <c r="A290" s="5" t="s">
        <v>316</v>
      </c>
      <c r="B290" s="5">
        <v>656.77800000000002</v>
      </c>
      <c r="C290" s="18"/>
    </row>
    <row r="291" spans="1:3">
      <c r="A291" s="5" t="s">
        <v>317</v>
      </c>
      <c r="B291" s="5">
        <v>657.19100000000003</v>
      </c>
      <c r="C291" s="18"/>
    </row>
    <row r="292" spans="1:3">
      <c r="A292" s="5" t="s">
        <v>318</v>
      </c>
      <c r="B292" s="5">
        <v>654.70899999999995</v>
      </c>
      <c r="C292" s="18"/>
    </row>
    <row r="293" spans="1:3">
      <c r="A293" s="5" t="s">
        <v>319</v>
      </c>
      <c r="B293" s="5">
        <v>646.57299999999998</v>
      </c>
      <c r="C293" s="18"/>
    </row>
    <row r="294" spans="1:3">
      <c r="A294" s="5" t="s">
        <v>320</v>
      </c>
      <c r="B294" s="5">
        <v>643.26</v>
      </c>
      <c r="C294" s="18"/>
    </row>
    <row r="295" spans="1:3">
      <c r="A295" s="5" t="s">
        <v>321</v>
      </c>
      <c r="B295" s="5">
        <v>637.07899999999995</v>
      </c>
      <c r="C295" s="18"/>
    </row>
    <row r="296" spans="1:3">
      <c r="A296" s="5" t="s">
        <v>322</v>
      </c>
      <c r="B296" s="5">
        <v>635.19799999999998</v>
      </c>
      <c r="C296" s="18"/>
    </row>
    <row r="297" spans="1:3">
      <c r="A297" s="5" t="s">
        <v>323</v>
      </c>
      <c r="B297" s="5">
        <v>636.71400000000006</v>
      </c>
      <c r="C297" s="18"/>
    </row>
    <row r="298" spans="1:3">
      <c r="A298" s="5" t="s">
        <v>324</v>
      </c>
      <c r="B298" s="5">
        <v>640.654</v>
      </c>
      <c r="C298" s="18"/>
    </row>
    <row r="299" spans="1:3">
      <c r="A299" s="5" t="s">
        <v>325</v>
      </c>
      <c r="B299" s="5">
        <v>641.279</v>
      </c>
      <c r="C299" s="18"/>
    </row>
    <row r="300" spans="1:3">
      <c r="A300" s="5" t="s">
        <v>326</v>
      </c>
      <c r="B300" s="5">
        <v>646.42200000000003</v>
      </c>
      <c r="C300" s="18"/>
    </row>
    <row r="301" spans="1:3">
      <c r="A301" s="5" t="s">
        <v>327</v>
      </c>
      <c r="B301" s="5">
        <v>651.21400000000006</v>
      </c>
      <c r="C301" s="18"/>
    </row>
    <row r="302" spans="1:3">
      <c r="A302" s="5" t="s">
        <v>328</v>
      </c>
      <c r="B302" s="5">
        <v>654.96799999999996</v>
      </c>
      <c r="C302" s="18"/>
    </row>
    <row r="303" spans="1:3">
      <c r="A303" s="5" t="s">
        <v>329</v>
      </c>
      <c r="B303" s="5">
        <v>655.97500000000002</v>
      </c>
      <c r="C303" s="18"/>
    </row>
    <row r="304" spans="1:3">
      <c r="A304" s="5" t="s">
        <v>330</v>
      </c>
      <c r="B304" s="5">
        <v>659.66499999999996</v>
      </c>
      <c r="C304" s="18"/>
    </row>
    <row r="305" spans="1:3">
      <c r="A305" s="5" t="s">
        <v>331</v>
      </c>
      <c r="B305" s="5">
        <v>665.77</v>
      </c>
      <c r="C305" s="18"/>
    </row>
    <row r="306" spans="1:3">
      <c r="A306" s="5" t="s">
        <v>332</v>
      </c>
      <c r="B306" s="5">
        <v>676.69500000000005</v>
      </c>
      <c r="C306" s="18"/>
    </row>
    <row r="307" spans="1:3">
      <c r="A307" s="5" t="s">
        <v>333</v>
      </c>
      <c r="B307" s="5">
        <v>686.69600000000003</v>
      </c>
      <c r="C307" s="18"/>
    </row>
    <row r="308" spans="1:3">
      <c r="A308" s="5" t="s">
        <v>334</v>
      </c>
      <c r="B308" s="5">
        <v>689.74599999999998</v>
      </c>
      <c r="C308" s="18"/>
    </row>
    <row r="309" spans="1:3">
      <c r="A309" s="5" t="s">
        <v>335</v>
      </c>
      <c r="B309" s="5">
        <v>694.41399999999999</v>
      </c>
      <c r="C309" s="18"/>
    </row>
    <row r="310" spans="1:3">
      <c r="A310" s="5" t="s">
        <v>336</v>
      </c>
      <c r="B310" s="5">
        <v>706.83399999999995</v>
      </c>
      <c r="C310" s="18"/>
    </row>
    <row r="311" spans="1:3">
      <c r="A311" s="5" t="s">
        <v>337</v>
      </c>
      <c r="B311" s="5">
        <v>708.69399999999996</v>
      </c>
      <c r="C311" s="18"/>
    </row>
    <row r="312" spans="1:3">
      <c r="A312" s="5" t="s">
        <v>338</v>
      </c>
      <c r="B312" s="5">
        <v>700.601</v>
      </c>
      <c r="C312" s="18"/>
    </row>
    <row r="313" spans="1:3">
      <c r="A313" s="5" t="s">
        <v>339</v>
      </c>
      <c r="B313" s="5">
        <v>697.44600000000003</v>
      </c>
      <c r="C313" s="18"/>
    </row>
    <row r="314" spans="1:3">
      <c r="A314" s="5" t="s">
        <v>340</v>
      </c>
      <c r="B314" s="5">
        <v>697.923</v>
      </c>
      <c r="C314" s="18"/>
    </row>
    <row r="315" spans="1:3">
      <c r="A315" s="5" t="s">
        <v>341</v>
      </c>
      <c r="B315" s="5">
        <v>706.66</v>
      </c>
      <c r="C315" s="18"/>
    </row>
    <row r="316" spans="1:3">
      <c r="A316" s="5" t="s">
        <v>342</v>
      </c>
      <c r="B316" s="5">
        <v>714.24300000000005</v>
      </c>
      <c r="C316" s="18"/>
    </row>
    <row r="317" spans="1:3">
      <c r="A317" s="5" t="s">
        <v>343</v>
      </c>
      <c r="B317" s="5">
        <v>720.69500000000005</v>
      </c>
      <c r="C317" s="18"/>
    </row>
    <row r="318" spans="1:3">
      <c r="A318" s="5" t="s">
        <v>344</v>
      </c>
      <c r="B318" s="5">
        <v>723.577</v>
      </c>
      <c r="C318" s="18"/>
    </row>
    <row r="319" spans="1:3">
      <c r="A319" s="5" t="s">
        <v>345</v>
      </c>
      <c r="B319" s="5">
        <v>728.14200000000005</v>
      </c>
      <c r="C319" s="18"/>
    </row>
    <row r="320" spans="1:3">
      <c r="A320" s="5" t="s">
        <v>346</v>
      </c>
      <c r="B320" s="5">
        <v>728.08399999999995</v>
      </c>
      <c r="C320" s="18"/>
    </row>
    <row r="321" spans="1:13">
      <c r="A321" s="5" t="s">
        <v>347</v>
      </c>
      <c r="B321" s="5">
        <v>724.39499999999998</v>
      </c>
      <c r="C321" s="18"/>
    </row>
    <row r="322" spans="1:13">
      <c r="A322" s="5" t="s">
        <v>348</v>
      </c>
      <c r="B322" s="5">
        <v>728.04</v>
      </c>
      <c r="C322" s="18"/>
    </row>
    <row r="323" spans="1:13">
      <c r="A323" s="5" t="s">
        <v>349</v>
      </c>
      <c r="B323" s="5">
        <v>732.04100000000005</v>
      </c>
      <c r="C323" s="18"/>
    </row>
    <row r="324" spans="1:13">
      <c r="A324" s="5" t="s">
        <v>350</v>
      </c>
      <c r="B324" s="5">
        <v>738.26400000000001</v>
      </c>
      <c r="C324" s="18"/>
    </row>
    <row r="325" spans="1:13">
      <c r="A325" s="5" t="s">
        <v>351</v>
      </c>
      <c r="B325" s="5">
        <v>751.12099999999998</v>
      </c>
      <c r="C325" s="18"/>
    </row>
    <row r="326" spans="1:13">
      <c r="A326" s="5" t="s">
        <v>352</v>
      </c>
      <c r="B326" s="5">
        <v>751.82</v>
      </c>
      <c r="C326" s="18"/>
    </row>
    <row r="327" spans="1:13">
      <c r="A327" s="5" t="s">
        <v>353</v>
      </c>
      <c r="B327" s="5">
        <v>751.91</v>
      </c>
      <c r="C327" s="18"/>
    </row>
    <row r="328" spans="1:13">
      <c r="A328" s="5" t="s">
        <v>354</v>
      </c>
      <c r="B328" s="5">
        <v>764.27599999999995</v>
      </c>
      <c r="C328" s="18"/>
    </row>
    <row r="329" spans="1:13">
      <c r="A329" s="5" t="s">
        <v>355</v>
      </c>
      <c r="B329" s="5">
        <v>764.65599999999995</v>
      </c>
      <c r="C329" s="18"/>
    </row>
    <row r="330" spans="1:13">
      <c r="A330" s="5" t="s">
        <v>356</v>
      </c>
      <c r="B330" s="5">
        <v>772.84299999999996</v>
      </c>
      <c r="C330" s="18"/>
    </row>
    <row r="331" spans="1:13">
      <c r="A331" s="5" t="s">
        <v>357</v>
      </c>
      <c r="B331" s="5">
        <v>785.221</v>
      </c>
      <c r="C331" s="18"/>
    </row>
    <row r="332" spans="1:13">
      <c r="A332" s="5" t="s">
        <v>358</v>
      </c>
      <c r="B332" s="5">
        <v>803.58399999999995</v>
      </c>
      <c r="C332" s="18"/>
      <c r="M332">
        <v>1000000</v>
      </c>
    </row>
    <row r="333" spans="1:13">
      <c r="A333" s="5" t="s">
        <v>359</v>
      </c>
      <c r="B333" s="5">
        <v>834.71299999999997</v>
      </c>
      <c r="C333" s="18"/>
    </row>
    <row r="334" spans="1:13">
      <c r="A334" s="5" t="s">
        <v>360</v>
      </c>
      <c r="B334" s="5">
        <v>862.25900000000001</v>
      </c>
      <c r="C334" s="18"/>
    </row>
    <row r="335" spans="1:13">
      <c r="A335" s="5" t="s">
        <v>361</v>
      </c>
      <c r="B335" s="5">
        <v>893.97699999999998</v>
      </c>
      <c r="C335" s="18"/>
    </row>
    <row r="336" spans="1:13">
      <c r="A336" s="5" t="s">
        <v>362</v>
      </c>
      <c r="B336" s="5">
        <v>917.53800000000001</v>
      </c>
      <c r="C336" s="18"/>
    </row>
    <row r="337" spans="1:15">
      <c r="A337" s="5" t="s">
        <v>363</v>
      </c>
      <c r="B337" s="5">
        <v>924.50400000000002</v>
      </c>
      <c r="C337" s="18"/>
    </row>
    <row r="338" spans="1:15">
      <c r="A338" s="5" t="s">
        <v>364</v>
      </c>
      <c r="B338" s="5">
        <v>951.39499999999998</v>
      </c>
      <c r="C338" s="18"/>
    </row>
    <row r="339" spans="1:15">
      <c r="A339" s="67" t="s">
        <v>365</v>
      </c>
      <c r="B339" s="68">
        <v>977.13300000000004</v>
      </c>
      <c r="C339" s="18"/>
    </row>
    <row r="340" spans="1:15">
      <c r="A340" s="66">
        <v>44256</v>
      </c>
      <c r="B340" s="28">
        <v>998.34400000000005</v>
      </c>
      <c r="C340" s="18"/>
      <c r="G340" s="117"/>
      <c r="H340" s="117"/>
      <c r="I340" s="117"/>
      <c r="J340" s="117"/>
      <c r="K340" s="117"/>
      <c r="L340" s="117"/>
      <c r="M340" s="117"/>
      <c r="N340" s="117"/>
      <c r="O340" s="117"/>
    </row>
    <row r="341" spans="1:15">
      <c r="A341" s="29">
        <v>44287</v>
      </c>
      <c r="B341" s="107">
        <v>1020.495</v>
      </c>
    </row>
    <row r="342" spans="1:15" ht="15.75">
      <c r="A342" s="66">
        <v>44317</v>
      </c>
      <c r="B342" s="108">
        <v>1055.1669999999999</v>
      </c>
      <c r="N342" s="121" t="s">
        <v>442</v>
      </c>
      <c r="O342" s="121"/>
    </row>
    <row r="343" spans="1:15" ht="47.25">
      <c r="A343" s="29">
        <v>44348</v>
      </c>
      <c r="B343" s="107">
        <v>1056.3430000000001</v>
      </c>
      <c r="G343" s="111"/>
      <c r="H343" s="112" t="s">
        <v>443</v>
      </c>
      <c r="I343" s="111"/>
      <c r="J343" s="111" t="s">
        <v>440</v>
      </c>
      <c r="K343" s="111" t="s">
        <v>441</v>
      </c>
      <c r="L343" s="111"/>
      <c r="M343" s="112" t="s">
        <v>444</v>
      </c>
      <c r="N343" s="112" t="s">
        <v>445</v>
      </c>
      <c r="O343" s="112" t="s">
        <v>446</v>
      </c>
    </row>
    <row r="344" spans="1:15" ht="15.75">
      <c r="A344" s="66">
        <v>44378</v>
      </c>
      <c r="G344" s="113" t="s">
        <v>432</v>
      </c>
      <c r="H344" s="113">
        <v>268.13</v>
      </c>
      <c r="I344" s="113"/>
      <c r="J344" s="113">
        <v>234.74</v>
      </c>
      <c r="K344" s="113">
        <v>306.27</v>
      </c>
      <c r="L344" s="113"/>
      <c r="M344" s="114">
        <f>((H344*$B$339)/$B$86)*$M$332</f>
        <v>1468158019.937911</v>
      </c>
      <c r="N344" s="114">
        <f>((J344*$B$339)/$B$86)*$M$332</f>
        <v>1285329555.0674121</v>
      </c>
      <c r="O344" s="114">
        <f>((K344*$B$339)/$B$86)*$M$332</f>
        <v>1676995326.0223923</v>
      </c>
    </row>
    <row r="345" spans="1:15" ht="15.75">
      <c r="A345" s="29">
        <v>44409</v>
      </c>
      <c r="B345">
        <v>1070.1469999999999</v>
      </c>
      <c r="G345" s="113" t="s">
        <v>433</v>
      </c>
      <c r="H345" s="113">
        <v>275.79000000000002</v>
      </c>
      <c r="I345" s="113"/>
      <c r="J345" s="113">
        <v>239.22</v>
      </c>
      <c r="K345" s="113">
        <v>317.95</v>
      </c>
      <c r="L345" s="113"/>
      <c r="M345" s="114">
        <f t="shared" ref="M345:M351" si="0">((H345*$B$339)/$B$86)*$M$332</f>
        <v>1510100698.6114068</v>
      </c>
      <c r="N345" s="114">
        <f t="shared" ref="N345:N351" si="1">((J345*$B$339)/$B$86)*$M$332</f>
        <v>1309859998.9913366</v>
      </c>
      <c r="O345" s="114">
        <f t="shared" ref="O345:O351" si="2">((K345*$B$339)/$B$86)*$M$332</f>
        <v>1740949697.6811953</v>
      </c>
    </row>
    <row r="346" spans="1:15" ht="15.75">
      <c r="A346" s="66">
        <v>44440</v>
      </c>
      <c r="B346">
        <v>1064.31</v>
      </c>
      <c r="G346" s="113" t="s">
        <v>434</v>
      </c>
      <c r="H346" s="113">
        <v>290.36</v>
      </c>
      <c r="I346" s="113"/>
      <c r="J346" s="113">
        <v>251.14</v>
      </c>
      <c r="K346" s="113">
        <v>335.7</v>
      </c>
      <c r="L346" s="113"/>
      <c r="M346" s="114">
        <f t="shared" si="0"/>
        <v>1589879396.8193483</v>
      </c>
      <c r="N346" s="114">
        <f t="shared" si="1"/>
        <v>1375128501.5746353</v>
      </c>
      <c r="O346" s="114">
        <f t="shared" si="2"/>
        <v>1838140630.6387079</v>
      </c>
    </row>
    <row r="347" spans="1:15" ht="15.75">
      <c r="A347" s="66">
        <v>44470</v>
      </c>
      <c r="B347">
        <v>1081.3009999999999</v>
      </c>
      <c r="G347" s="113" t="s">
        <v>435</v>
      </c>
      <c r="H347" s="113">
        <v>295.48</v>
      </c>
      <c r="I347" s="113"/>
      <c r="J347" s="113">
        <v>253.67</v>
      </c>
      <c r="K347" s="113">
        <v>344.18</v>
      </c>
      <c r="L347" s="113"/>
      <c r="M347" s="114">
        <f t="shared" si="0"/>
        <v>1617914189.875262</v>
      </c>
      <c r="N347" s="114">
        <f t="shared" si="1"/>
        <v>1388981631.7370303</v>
      </c>
      <c r="O347" s="114">
        <f t="shared" si="2"/>
        <v>1884573256.6375649</v>
      </c>
    </row>
    <row r="348" spans="1:15" ht="15.75">
      <c r="A348" s="29">
        <v>44501</v>
      </c>
      <c r="B348">
        <v>1075.0219999999999</v>
      </c>
      <c r="G348" s="113" t="s">
        <v>436</v>
      </c>
      <c r="H348" s="113">
        <v>271.31</v>
      </c>
      <c r="I348" s="113"/>
      <c r="J348" s="113">
        <v>232.18</v>
      </c>
      <c r="K348" s="113">
        <v>317.04000000000002</v>
      </c>
      <c r="L348" s="113"/>
      <c r="M348" s="114">
        <f t="shared" si="0"/>
        <v>1485570254.6874826</v>
      </c>
      <c r="N348" s="114">
        <f t="shared" si="1"/>
        <v>1271312158.5394557</v>
      </c>
      <c r="O348" s="114">
        <f t="shared" si="2"/>
        <v>1735966951.2591481</v>
      </c>
    </row>
    <row r="349" spans="1:15" ht="15.75">
      <c r="A349" s="66">
        <v>44531</v>
      </c>
      <c r="B349">
        <v>1088.489</v>
      </c>
      <c r="G349" s="113" t="s">
        <v>437</v>
      </c>
      <c r="H349" s="113">
        <v>269.87</v>
      </c>
      <c r="I349" s="113"/>
      <c r="J349" s="113">
        <v>229.49</v>
      </c>
      <c r="K349" s="113">
        <v>317.35000000000002</v>
      </c>
      <c r="L349" s="113"/>
      <c r="M349" s="114">
        <f t="shared" si="0"/>
        <v>1477685469.140507</v>
      </c>
      <c r="N349" s="114">
        <f t="shared" si="1"/>
        <v>1256582941.0940635</v>
      </c>
      <c r="O349" s="114">
        <f t="shared" si="2"/>
        <v>1737664370.3699555</v>
      </c>
    </row>
    <row r="350" spans="1:15" ht="15.75">
      <c r="G350" s="113" t="s">
        <v>438</v>
      </c>
      <c r="H350" s="113">
        <v>291.23</v>
      </c>
      <c r="I350" s="113"/>
      <c r="J350" s="113">
        <v>246.81</v>
      </c>
      <c r="K350" s="113">
        <v>343.64</v>
      </c>
      <c r="L350" s="113"/>
      <c r="M350" s="114">
        <f t="shared" si="0"/>
        <v>1594643121.4206464</v>
      </c>
      <c r="N350" s="114">
        <f t="shared" si="1"/>
        <v>1351419389.4785211</v>
      </c>
      <c r="O350" s="114">
        <f t="shared" si="2"/>
        <v>1881616462.0574489</v>
      </c>
    </row>
    <row r="351" spans="1:15" ht="15.75">
      <c r="G351" s="113" t="s">
        <v>439</v>
      </c>
      <c r="H351" s="113">
        <v>295.89</v>
      </c>
      <c r="I351" s="113"/>
      <c r="J351" s="113">
        <v>249.98</v>
      </c>
      <c r="K351" s="113">
        <v>351.06</v>
      </c>
      <c r="L351" s="113"/>
      <c r="M351" s="114">
        <f t="shared" si="0"/>
        <v>1620159163.5379424</v>
      </c>
      <c r="N351" s="114">
        <f t="shared" si="1"/>
        <v>1368776868.7729049</v>
      </c>
      <c r="O351" s="114">
        <f t="shared" si="2"/>
        <v>1922245009.8064487</v>
      </c>
    </row>
    <row r="352" spans="1:15" ht="15.75">
      <c r="G352" s="115"/>
      <c r="H352" s="115"/>
      <c r="I352" s="115"/>
      <c r="J352" s="115"/>
      <c r="K352" s="115"/>
      <c r="L352" s="115"/>
      <c r="M352" s="116">
        <f>SUM(M344:M351)</f>
        <v>12364110314.030508</v>
      </c>
      <c r="N352" s="116">
        <f>SUM(N344:N351)</f>
        <v>10607391045.25536</v>
      </c>
      <c r="O352" s="116">
        <f>SUM(O344:O351)</f>
        <v>14418151704.47286</v>
      </c>
    </row>
    <row r="353" spans="7:13">
      <c r="G353" s="109"/>
      <c r="H353" s="109"/>
      <c r="I353" s="109"/>
      <c r="J353" s="109"/>
      <c r="K353" s="109"/>
      <c r="L353" s="109"/>
      <c r="M353" s="110"/>
    </row>
    <row r="354" spans="7:13">
      <c r="G354" s="109"/>
      <c r="H354" s="109"/>
      <c r="I354" s="109"/>
      <c r="J354" s="109"/>
      <c r="K354" s="109"/>
      <c r="L354" s="109"/>
      <c r="M354" s="109"/>
    </row>
    <row r="355" spans="7:13">
      <c r="G355" s="109"/>
      <c r="H355" s="109"/>
      <c r="I355" s="109"/>
      <c r="J355" s="109"/>
      <c r="K355" s="109"/>
      <c r="L355" s="109"/>
      <c r="M355" s="109"/>
    </row>
  </sheetData>
  <mergeCells count="6">
    <mergeCell ref="A7:G12"/>
    <mergeCell ref="A16:G16"/>
    <mergeCell ref="A19:C19"/>
    <mergeCell ref="E19:F19"/>
    <mergeCell ref="N342:O342"/>
    <mergeCell ref="G340:O340"/>
  </mergeCells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09E22-768E-4703-9E82-B21C97C82E22}">
  <dimension ref="A1:I29"/>
  <sheetViews>
    <sheetView tabSelected="1" zoomScale="75" zoomScaleNormal="70" workbookViewId="0">
      <pane xSplit="1" topLeftCell="B1" activePane="topRight" state="frozen"/>
      <selection activeCell="A8" sqref="A8"/>
      <selection pane="topRight" activeCell="B6" sqref="B6"/>
    </sheetView>
  </sheetViews>
  <sheetFormatPr defaultRowHeight="18.75"/>
  <cols>
    <col min="1" max="1" width="28.85546875" style="9" customWidth="1"/>
    <col min="2" max="2" width="28.85546875" style="16" customWidth="1"/>
    <col min="3" max="7" width="28.85546875" style="9" customWidth="1"/>
    <col min="8" max="8" width="9.140625" style="9"/>
    <col min="9" max="9" width="23" style="9" bestFit="1" customWidth="1"/>
    <col min="10" max="16384" width="9.140625" style="9"/>
  </cols>
  <sheetData>
    <row r="1" spans="1:9">
      <c r="A1" s="6" t="s">
        <v>370</v>
      </c>
      <c r="B1" s="7">
        <v>2015</v>
      </c>
      <c r="C1" s="7">
        <v>2016</v>
      </c>
      <c r="D1" s="8">
        <v>2017</v>
      </c>
      <c r="E1" s="8">
        <v>2018</v>
      </c>
      <c r="F1" s="8">
        <v>2019</v>
      </c>
      <c r="G1" s="7">
        <v>2020</v>
      </c>
    </row>
    <row r="2" spans="1:9">
      <c r="A2" s="10" t="s">
        <v>1</v>
      </c>
      <c r="B2" s="11">
        <f>(VALORES_NOMINAIS!B2/'IGP-DI'!$F$36)*'IGP-DI'!$B$339</f>
        <v>1648788656.076663</v>
      </c>
      <c r="C2" s="12">
        <f>(VALORES_NOMINAIS!C2/'IGP-DI'!$F$37)*'IGP-DI'!$B$339</f>
        <v>1552374026.9179165</v>
      </c>
      <c r="D2" s="13">
        <f>(VALORES_NOMINAIS!D2/'IGP-DI'!$F$38)*'IGP-DI'!$B$339</f>
        <v>1785252608.4927988</v>
      </c>
      <c r="E2" s="13">
        <f>(VALORES_NOMINAIS!E2/'IGP-DI'!$F$39)*'IGP-DI'!$B$339</f>
        <v>2021270361.0344887</v>
      </c>
      <c r="F2" s="13">
        <f>(VALORES_NOMINAIS!F2/'IGP-DI'!$F$40)*'IGP-DI'!$B$339</f>
        <v>1905956005.3460729</v>
      </c>
      <c r="G2" s="14">
        <f>(VALORES_NOMINAIS!G2/'IGP-DI'!$F$41)*'IGP-DI'!$B$339</f>
        <v>1639896640.1335173</v>
      </c>
      <c r="H2" s="15"/>
    </row>
    <row r="3" spans="1:9">
      <c r="A3" s="10" t="s">
        <v>2</v>
      </c>
      <c r="B3" s="11">
        <f>(VALORES_NOMINAIS!B3/'IGP-DI'!$F$36)*'IGP-DI'!$B$339</f>
        <v>5254626602.3661213</v>
      </c>
      <c r="C3" s="12">
        <f>(VALORES_NOMINAIS!C3/'IGP-DI'!$F$37)*'IGP-DI'!$B$339</f>
        <v>5483508729.5363646</v>
      </c>
      <c r="D3" s="13">
        <f>(VALORES_NOMINAIS!D3/'IGP-DI'!$F$38)*'IGP-DI'!$B$339</f>
        <v>5565149198.2111073</v>
      </c>
      <c r="E3" s="13">
        <f>(VALORES_NOMINAIS!E3/'IGP-DI'!$F$39)*'IGP-DI'!$B$339</f>
        <v>5731190486.0925608</v>
      </c>
      <c r="F3" s="13">
        <f>(VALORES_NOMINAIS!F3/'IGP-DI'!$F$40)*'IGP-DI'!$B$339</f>
        <v>5675279788.7870054</v>
      </c>
      <c r="G3" s="14">
        <f>(VALORES_NOMINAIS!G3/'IGP-DI'!$F$41)*'IGP-DI'!$B$339</f>
        <v>5212767187.824131</v>
      </c>
      <c r="H3" s="15"/>
    </row>
    <row r="4" spans="1:9">
      <c r="A4" s="10" t="s">
        <v>3</v>
      </c>
      <c r="B4" s="11">
        <f>(VALORES_NOMINAIS!B4/'IGP-DI'!$F$36)*'IGP-DI'!$B$339</f>
        <v>1323026469.8308573</v>
      </c>
      <c r="C4" s="12">
        <f>(VALORES_NOMINAIS!C4/'IGP-DI'!$F$37)*'IGP-DI'!$B$339</f>
        <v>1070166224.7511773</v>
      </c>
      <c r="D4" s="13">
        <f>(VALORES_NOMINAIS!D4/'IGP-DI'!$F$38)*'IGP-DI'!$B$339</f>
        <v>1140683746.0920002</v>
      </c>
      <c r="E4" s="13">
        <f>(VALORES_NOMINAIS!E4/'IGP-DI'!$F$39)*'IGP-DI'!$B$339</f>
        <v>1223378884.3314073</v>
      </c>
      <c r="F4" s="13">
        <f>(VALORES_NOMINAIS!F4/'IGP-DI'!$F$40)*'IGP-DI'!$B$339</f>
        <v>1274399358.3159676</v>
      </c>
      <c r="G4" s="14">
        <f>(VALORES_NOMINAIS!G4/'IGP-DI'!$F$41)*'IGP-DI'!$B$339</f>
        <v>1211794991.1795559</v>
      </c>
      <c r="H4" s="15"/>
      <c r="I4" s="72">
        <f>SUM(G8,G12,G13,G10)</f>
        <v>61252333526.965157</v>
      </c>
    </row>
    <row r="5" spans="1:9">
      <c r="A5" s="10" t="s">
        <v>4</v>
      </c>
      <c r="B5" s="11">
        <f>(VALORES_NOMINAIS!B5/'IGP-DI'!$F$36)*'IGP-DI'!$B$339</f>
        <v>12603766927.916368</v>
      </c>
      <c r="C5" s="12">
        <f>(VALORES_NOMINAIS!C5/'IGP-DI'!$F$37)*'IGP-DI'!$B$339</f>
        <v>10924777966.828281</v>
      </c>
      <c r="D5" s="13">
        <f>(VALORES_NOMINAIS!D5/'IGP-DI'!$F$38)*'IGP-DI'!$B$339</f>
        <v>12437380913.743618</v>
      </c>
      <c r="E5" s="13">
        <f>(VALORES_NOMINAIS!E5/'IGP-DI'!$F$39)*'IGP-DI'!$B$339</f>
        <v>13182471586.483589</v>
      </c>
      <c r="F5" s="13">
        <f>(VALORES_NOMINAIS!F5/'IGP-DI'!$F$40)*'IGP-DI'!$B$339</f>
        <v>13541257373.240036</v>
      </c>
      <c r="G5" s="14">
        <f>(VALORES_NOMINAIS!G5/'IGP-DI'!$F$41)*'IGP-DI'!$B$339</f>
        <v>12894834495.610918</v>
      </c>
      <c r="H5" s="15"/>
    </row>
    <row r="6" spans="1:9">
      <c r="A6" s="10" t="s">
        <v>5</v>
      </c>
      <c r="B6" s="11">
        <f>(VALORES_NOMINAIS!B6/'IGP-DI'!$F$36)*'IGP-DI'!$B$339</f>
        <v>31378313265.475948</v>
      </c>
      <c r="C6" s="12">
        <f>(VALORES_NOMINAIS!C6/'IGP-DI'!$F$37)*'IGP-DI'!$B$339</f>
        <v>29810367162.366356</v>
      </c>
      <c r="D6" s="13">
        <f>(VALORES_NOMINAIS!D6/'IGP-DI'!$F$38)*'IGP-DI'!$B$339</f>
        <v>32100163990.826416</v>
      </c>
      <c r="E6" s="13">
        <f>(VALORES_NOMINAIS!E6/'IGP-DI'!$F$39)*'IGP-DI'!$B$339</f>
        <v>33711570092.437534</v>
      </c>
      <c r="F6" s="13">
        <f>(VALORES_NOMINAIS!F6/'IGP-DI'!$F$40)*'IGP-DI'!$B$339</f>
        <v>33340086786.870155</v>
      </c>
      <c r="G6" s="14">
        <f>(VALORES_NOMINAIS!G6/'IGP-DI'!$F$41)*'IGP-DI'!$B$339</f>
        <v>29803643796.073425</v>
      </c>
      <c r="H6" s="15"/>
    </row>
    <row r="7" spans="1:9">
      <c r="A7" s="10" t="s">
        <v>6</v>
      </c>
      <c r="B7" s="11">
        <f>(VALORES_NOMINAIS!B7/'IGP-DI'!$F$36)*'IGP-DI'!$B$339</f>
        <v>16601271634.94684</v>
      </c>
      <c r="C7" s="12">
        <f>(VALORES_NOMINAIS!C7/'IGP-DI'!$F$37)*'IGP-DI'!$B$339</f>
        <v>15947772516.54999</v>
      </c>
      <c r="D7" s="13">
        <f>(VALORES_NOMINAIS!D7/'IGP-DI'!$F$38)*'IGP-DI'!$B$339</f>
        <v>17184765196.345173</v>
      </c>
      <c r="E7" s="13">
        <f>(VALORES_NOMINAIS!E7/'IGP-DI'!$F$39)*'IGP-DI'!$B$339</f>
        <v>17134542485.241575</v>
      </c>
      <c r="F7" s="13">
        <f>(VALORES_NOMINAIS!F7/'IGP-DI'!$F$40)*'IGP-DI'!$B$339</f>
        <v>17739570164.040409</v>
      </c>
      <c r="G7" s="14">
        <f>(VALORES_NOMINAIS!G7/'IGP-DI'!$F$41)*'IGP-DI'!$B$339</f>
        <v>15783969767.317448</v>
      </c>
      <c r="H7" s="15"/>
    </row>
    <row r="8" spans="1:9">
      <c r="A8" s="10" t="s">
        <v>7</v>
      </c>
      <c r="B8" s="11">
        <f>(VALORES_NOMINAIS!B8/'IGP-DI'!$F$36)*'IGP-DI'!$B$339</f>
        <v>11447695035.382807</v>
      </c>
      <c r="C8" s="12">
        <f>(VALORES_NOMINAIS!C8/'IGP-DI'!$F$37)*'IGP-DI'!$B$339</f>
        <v>11363202946.974957</v>
      </c>
      <c r="D8" s="13">
        <f>(VALORES_NOMINAIS!D8/'IGP-DI'!$F$38)*'IGP-DI'!$B$339</f>
        <v>11947540222.393616</v>
      </c>
      <c r="E8" s="13">
        <f>(VALORES_NOMINAIS!E8/'IGP-DI'!$F$39)*'IGP-DI'!$B$339</f>
        <v>11949011820.658936</v>
      </c>
      <c r="F8" s="13">
        <f>(VALORES_NOMINAIS!F8/'IGP-DI'!$F$40)*'IGP-DI'!$B$339</f>
        <v>11035582269.587223</v>
      </c>
      <c r="G8" s="14">
        <f>(VALORES_NOMINAIS!G8/'IGP-DI'!$F$41)*'IGP-DI'!$B$339</f>
        <v>10357405351.989677</v>
      </c>
      <c r="H8" s="15"/>
    </row>
    <row r="9" spans="1:9">
      <c r="A9" s="10" t="s">
        <v>8</v>
      </c>
      <c r="B9" s="11">
        <f>(VALORES_NOMINAIS!B9/'IGP-DI'!$F$36)*'IGP-DI'!$B$339</f>
        <v>15921719419.282385</v>
      </c>
      <c r="C9" s="12">
        <f>(VALORES_NOMINAIS!C9/'IGP-DI'!$F$37)*'IGP-DI'!$B$339</f>
        <v>13466104429.333511</v>
      </c>
      <c r="D9" s="13">
        <f>(VALORES_NOMINAIS!D9/'IGP-DI'!$F$38)*'IGP-DI'!$B$339</f>
        <v>14019393840.997248</v>
      </c>
      <c r="E9" s="13">
        <f>(VALORES_NOMINAIS!E9/'IGP-DI'!$F$39)*'IGP-DI'!$B$339</f>
        <v>14610229650.430609</v>
      </c>
      <c r="F9" s="13">
        <f>(VALORES_NOMINAIS!F9/'IGP-DI'!$F$40)*'IGP-DI'!$B$339</f>
        <v>15446578440.609276</v>
      </c>
      <c r="G9" s="14">
        <f>(VALORES_NOMINAIS!G9/'IGP-DI'!$F$41)*'IGP-DI'!$B$339</f>
        <v>14320339486.821175</v>
      </c>
      <c r="H9" s="15"/>
    </row>
    <row r="10" spans="1:9">
      <c r="A10" s="10" t="s">
        <v>9</v>
      </c>
      <c r="B10" s="11">
        <f>(VALORES_NOMINAIS!B10/'IGP-DI'!$F$36)*'IGP-DI'!$B$339</f>
        <v>23144888759.447609</v>
      </c>
      <c r="C10" s="12">
        <f>(VALORES_NOMINAIS!C10/'IGP-DI'!$F$37)*'IGP-DI'!$B$339</f>
        <v>21905195723.614735</v>
      </c>
      <c r="D10" s="13">
        <f>(VALORES_NOMINAIS!D10/'IGP-DI'!$F$38)*'IGP-DI'!$B$339</f>
        <v>22737397944.308311</v>
      </c>
      <c r="E10" s="13">
        <f>(VALORES_NOMINAIS!E10/'IGP-DI'!$F$39)*'IGP-DI'!$B$339</f>
        <v>22535237305.665112</v>
      </c>
      <c r="F10" s="13">
        <f>(VALORES_NOMINAIS!F10/'IGP-DI'!$F$40)*'IGP-DI'!$B$339</f>
        <v>23099829106.861763</v>
      </c>
      <c r="G10" s="14">
        <f>(VALORES_NOMINAIS!G10/'IGP-DI'!$F$41)*'IGP-DI'!$B$339</f>
        <v>19360211572.776741</v>
      </c>
      <c r="H10" s="15"/>
    </row>
    <row r="11" spans="1:9">
      <c r="A11" s="10" t="s">
        <v>10</v>
      </c>
      <c r="B11" s="11">
        <f>(VALORES_NOMINAIS!B11/'IGP-DI'!$F$36)*'IGP-DI'!$B$339</f>
        <v>8451170046.371912</v>
      </c>
      <c r="C11" s="12">
        <f>(VALORES_NOMINAIS!C11/'IGP-DI'!$F$37)*'IGP-DI'!$B$339</f>
        <v>9181572915.7955837</v>
      </c>
      <c r="D11" s="13">
        <f>(VALORES_NOMINAIS!D11/'IGP-DI'!$F$38)*'IGP-DI'!$B$339</f>
        <v>9521090241.6364803</v>
      </c>
      <c r="E11" s="13">
        <f>(VALORES_NOMINAIS!E11/'IGP-DI'!$F$39)*'IGP-DI'!$B$339</f>
        <v>10044669421.470291</v>
      </c>
      <c r="F11" s="13">
        <f>(VALORES_NOMINAIS!F11/'IGP-DI'!$F$40)*'IGP-DI'!$B$339</f>
        <v>10633452535.705818</v>
      </c>
      <c r="G11" s="14">
        <f>(VALORES_NOMINAIS!G11/'IGP-DI'!$F$41)*'IGP-DI'!$B$339</f>
        <v>9748716470.3820324</v>
      </c>
      <c r="H11" s="15"/>
    </row>
    <row r="12" spans="1:9">
      <c r="A12" s="10" t="s">
        <v>11</v>
      </c>
      <c r="B12" s="11">
        <f>(VALORES_NOMINAIS!B12/'IGP-DI'!$F$36)*'IGP-DI'!$B$339</f>
        <v>15285997290.751686</v>
      </c>
      <c r="C12" s="12">
        <f>(VALORES_NOMINAIS!C12/'IGP-DI'!$F$37)*'IGP-DI'!$B$339</f>
        <v>14778038498.495739</v>
      </c>
      <c r="D12" s="13">
        <f>(VALORES_NOMINAIS!D12/'IGP-DI'!$F$38)*'IGP-DI'!$B$339</f>
        <v>16521941974.626467</v>
      </c>
      <c r="E12" s="13">
        <f>(VALORES_NOMINAIS!E12/'IGP-DI'!$F$39)*'IGP-DI'!$B$339</f>
        <v>17409752695.94556</v>
      </c>
      <c r="F12" s="13">
        <f>(VALORES_NOMINAIS!F12/'IGP-DI'!$F$40)*'IGP-DI'!$B$339</f>
        <v>18028403724.171104</v>
      </c>
      <c r="G12" s="14">
        <f>(VALORES_NOMINAIS!G12/'IGP-DI'!$F$41)*'IGP-DI'!$B$339</f>
        <v>18296940963.351383</v>
      </c>
      <c r="H12" s="15"/>
    </row>
    <row r="13" spans="1:9" ht="37.5">
      <c r="A13" s="10" t="s">
        <v>12</v>
      </c>
      <c r="B13" s="11">
        <f>(VALORES_NOMINAIS!B13/'IGP-DI'!$F$36)*'IGP-DI'!$B$339</f>
        <v>12762478223.989582</v>
      </c>
      <c r="C13" s="12">
        <f>(VALORES_NOMINAIS!C13/'IGP-DI'!$F$37)*'IGP-DI'!$B$339</f>
        <v>12418021090.025589</v>
      </c>
      <c r="D13" s="13">
        <f>(VALORES_NOMINAIS!D13/'IGP-DI'!$F$38)*'IGP-DI'!$B$339</f>
        <v>13295838709.620609</v>
      </c>
      <c r="E13" s="13">
        <f>(VALORES_NOMINAIS!E13/'IGP-DI'!$F$39)*'IGP-DI'!$B$339</f>
        <v>13720005762.874258</v>
      </c>
      <c r="F13" s="13">
        <f>(VALORES_NOMINAIS!F13/'IGP-DI'!$F$40)*'IGP-DI'!$B$339</f>
        <v>13553347130.855612</v>
      </c>
      <c r="G13" s="14">
        <f>(VALORES_NOMINAIS!G13/'IGP-DI'!$F$41)*'IGP-DI'!$B$339</f>
        <v>13237775638.847355</v>
      </c>
      <c r="H13" s="15"/>
    </row>
    <row r="14" spans="1:9">
      <c r="A14" s="10" t="s">
        <v>13</v>
      </c>
      <c r="B14" s="11">
        <f>(VALORES_NOMINAIS!B14/'IGP-DI'!$F$36)*'IGP-DI'!$B$339</f>
        <v>63896640874.126579</v>
      </c>
      <c r="C14" s="12">
        <f>(VALORES_NOMINAIS!C14/'IGP-DI'!$F$37)*'IGP-DI'!$B$339</f>
        <v>64013008231.366577</v>
      </c>
      <c r="D14" s="13">
        <f>(VALORES_NOMINAIS!D14/'IGP-DI'!$F$38)*'IGP-DI'!$B$339</f>
        <v>70640908695.977158</v>
      </c>
      <c r="E14" s="13">
        <f>(VALORES_NOMINAIS!E14/'IGP-DI'!$F$39)*'IGP-DI'!$B$339</f>
        <v>70181212246.152573</v>
      </c>
      <c r="F14" s="13">
        <f>(VALORES_NOMINAIS!F14/'IGP-DI'!$F$40)*'IGP-DI'!$B$339</f>
        <v>70065034285.017548</v>
      </c>
      <c r="G14" s="14">
        <f>(VALORES_NOMINAIS!G14/'IGP-DI'!$F$41)*'IGP-DI'!$B$339</f>
        <v>62594056518.979309</v>
      </c>
      <c r="H14" s="15"/>
    </row>
    <row r="15" spans="1:9">
      <c r="A15" s="10" t="s">
        <v>14</v>
      </c>
      <c r="B15" s="11">
        <f>(VALORES_NOMINAIS!B15/'IGP-DI'!$F$36)*'IGP-DI'!$B$339</f>
        <v>16400740615.889557</v>
      </c>
      <c r="C15" s="12">
        <f>(VALORES_NOMINAIS!C15/'IGP-DI'!$F$37)*'IGP-DI'!$B$339</f>
        <v>15409965866.02935</v>
      </c>
      <c r="D15" s="13">
        <f>(VALORES_NOMINAIS!D15/'IGP-DI'!$F$38)*'IGP-DI'!$B$339</f>
        <v>15525941613.111656</v>
      </c>
      <c r="E15" s="13">
        <f>(VALORES_NOMINAIS!E15/'IGP-DI'!$F$39)*'IGP-DI'!$B$339</f>
        <v>15621800406.801781</v>
      </c>
      <c r="F15" s="13">
        <f>(VALORES_NOMINAIS!F15/'IGP-DI'!$F$40)*'IGP-DI'!$B$339</f>
        <v>16458859181.394169</v>
      </c>
      <c r="G15" s="14">
        <f>(VALORES_NOMINAIS!G15/'IGP-DI'!$F$41)*'IGP-DI'!$B$339</f>
        <v>16510233579.874317</v>
      </c>
      <c r="H15" s="15"/>
    </row>
    <row r="16" spans="1:9">
      <c r="A16" s="10" t="s">
        <v>15</v>
      </c>
      <c r="B16" s="11">
        <f>(VALORES_NOMINAIS!B16/'IGP-DI'!$F$36)*'IGP-DI'!$B$339</f>
        <v>7645168199.0586891</v>
      </c>
      <c r="C16" s="12">
        <f>(VALORES_NOMINAIS!C16/'IGP-DI'!$F$37)*'IGP-DI'!$B$339</f>
        <v>7220359945.238965</v>
      </c>
      <c r="D16" s="13">
        <f>(VALORES_NOMINAIS!D16/'IGP-DI'!$F$38)*'IGP-DI'!$B$339</f>
        <v>7850987272.0735302</v>
      </c>
      <c r="E16" s="13">
        <f>(VALORES_NOMINAIS!E16/'IGP-DI'!$F$39)*'IGP-DI'!$B$339</f>
        <v>8053066476.8228521</v>
      </c>
      <c r="F16" s="13">
        <f>(VALORES_NOMINAIS!F16/'IGP-DI'!$F$40)*'IGP-DI'!$B$339</f>
        <v>7963811303.2865238</v>
      </c>
      <c r="G16" s="14">
        <f>(VALORES_NOMINAIS!G16/'IGP-DI'!$F$41)*'IGP-DI'!$B$339</f>
        <v>7287937434.0690365</v>
      </c>
      <c r="H16" s="15"/>
    </row>
    <row r="17" spans="1:8">
      <c r="A17" s="10" t="s">
        <v>16</v>
      </c>
      <c r="B17" s="11">
        <f>(VALORES_NOMINAIS!B17/'IGP-DI'!$F$36)*'IGP-DI'!$B$339</f>
        <v>41998331314.880836</v>
      </c>
      <c r="C17" s="12">
        <f>(VALORES_NOMINAIS!C17/'IGP-DI'!$F$37)*'IGP-DI'!$B$339</f>
        <v>39963873818.382896</v>
      </c>
      <c r="D17" s="13">
        <f>(VALORES_NOMINAIS!D17/'IGP-DI'!$F$38)*'IGP-DI'!$B$339</f>
        <v>44780466912.788185</v>
      </c>
      <c r="E17" s="13">
        <f>(VALORES_NOMINAIS!E17/'IGP-DI'!$F$39)*'IGP-DI'!$B$339</f>
        <v>43205056897.711899</v>
      </c>
      <c r="F17" s="13">
        <f>(VALORES_NOMINAIS!F17/'IGP-DI'!$F$40)*'IGP-DI'!$B$339</f>
        <v>42491703430.921211</v>
      </c>
      <c r="G17" s="14">
        <f>(VALORES_NOMINAIS!G17/'IGP-DI'!$F$41)*'IGP-DI'!$B$339</f>
        <v>37606419432.590126</v>
      </c>
      <c r="H17" s="15"/>
    </row>
    <row r="18" spans="1:8">
      <c r="A18" s="10" t="s">
        <v>17</v>
      </c>
      <c r="B18" s="11">
        <f>(VALORES_NOMINAIS!B18/'IGP-DI'!$F$36)*'IGP-DI'!$B$339</f>
        <v>21621023080.471928</v>
      </c>
      <c r="C18" s="12">
        <f>(VALORES_NOMINAIS!C18/'IGP-DI'!$F$37)*'IGP-DI'!$B$339</f>
        <v>21085880268.438625</v>
      </c>
      <c r="D18" s="13">
        <f>(VALORES_NOMINAIS!D18/'IGP-DI'!$F$38)*'IGP-DI'!$B$339</f>
        <v>21895585054.028194</v>
      </c>
      <c r="E18" s="13">
        <f>(VALORES_NOMINAIS!E18/'IGP-DI'!$F$39)*'IGP-DI'!$B$339</f>
        <v>22743588828.139236</v>
      </c>
      <c r="F18" s="13">
        <f>(VALORES_NOMINAIS!F18/'IGP-DI'!$F$40)*'IGP-DI'!$B$339</f>
        <v>24196380480.093464</v>
      </c>
      <c r="G18" s="14">
        <f>(VALORES_NOMINAIS!G18/'IGP-DI'!$F$41)*'IGP-DI'!$B$339</f>
        <v>21086895499.708523</v>
      </c>
      <c r="H18" s="15"/>
    </row>
    <row r="19" spans="1:8">
      <c r="A19" s="10" t="s">
        <v>18</v>
      </c>
      <c r="B19" s="11">
        <f>(VALORES_NOMINAIS!B19/'IGP-DI'!$F$36)*'IGP-DI'!$B$339</f>
        <v>5426751976.103549</v>
      </c>
      <c r="C19" s="12">
        <f>(VALORES_NOMINAIS!C19/'IGP-DI'!$F$37)*'IGP-DI'!$B$339</f>
        <v>5026536415.6699142</v>
      </c>
      <c r="D19" s="13">
        <f>(VALORES_NOMINAIS!D19/'IGP-DI'!$F$38)*'IGP-DI'!$B$339</f>
        <v>5755177761.7917042</v>
      </c>
      <c r="E19" s="13">
        <f>(VALORES_NOMINAIS!E19/'IGP-DI'!$F$39)*'IGP-DI'!$B$339</f>
        <v>6418328559.0594578</v>
      </c>
      <c r="F19" s="13">
        <f>(VALORES_NOMINAIS!F19/'IGP-DI'!$F$40)*'IGP-DI'!$B$339</f>
        <v>6054407658.7215805</v>
      </c>
      <c r="G19" s="14">
        <f>(VALORES_NOMINAIS!G19/'IGP-DI'!$F$41)*'IGP-DI'!$B$339</f>
        <v>5644111079.0318966</v>
      </c>
      <c r="H19" s="15"/>
    </row>
    <row r="20" spans="1:8">
      <c r="A20" s="10" t="s">
        <v>19</v>
      </c>
      <c r="B20" s="11">
        <f>(VALORES_NOMINAIS!B20/'IGP-DI'!$F$36)*'IGP-DI'!$B$339</f>
        <v>55624303984.586082</v>
      </c>
      <c r="C20" s="12">
        <f>(VALORES_NOMINAIS!C20/'IGP-DI'!$F$37)*'IGP-DI'!$B$339</f>
        <v>48614860205.558952</v>
      </c>
      <c r="D20" s="13">
        <f>(VALORES_NOMINAIS!D20/'IGP-DI'!$F$38)*'IGP-DI'!$B$339</f>
        <v>49296513095.630188</v>
      </c>
      <c r="E20" s="13">
        <f>(VALORES_NOMINAIS!E20/'IGP-DI'!$F$39)*'IGP-DI'!$B$339</f>
        <v>52519539215.122414</v>
      </c>
      <c r="F20" s="13">
        <f>(VALORES_NOMINAIS!F20/'IGP-DI'!$F$40)*'IGP-DI'!$B$339</f>
        <v>49927204711.501045</v>
      </c>
      <c r="G20" s="14">
        <f>(VALORES_NOMINAIS!G20/'IGP-DI'!$F$41)*'IGP-DI'!$B$339</f>
        <v>46598270584.674675</v>
      </c>
      <c r="H20" s="15"/>
    </row>
    <row r="21" spans="1:8" ht="37.5">
      <c r="A21" s="10" t="s">
        <v>20</v>
      </c>
      <c r="B21" s="11">
        <f>(VALORES_NOMINAIS!B21/'IGP-DI'!$F$36)*'IGP-DI'!$B$339</f>
        <v>7621873927.098279</v>
      </c>
      <c r="C21" s="12">
        <f>(VALORES_NOMINAIS!C21/'IGP-DI'!$F$37)*'IGP-DI'!$B$339</f>
        <v>7544013022.9576464</v>
      </c>
      <c r="D21" s="13">
        <f>(VALORES_NOMINAIS!D21/'IGP-DI'!$F$38)*'IGP-DI'!$B$339</f>
        <v>7855501867.8451862</v>
      </c>
      <c r="E21" s="13">
        <f>(VALORES_NOMINAIS!E21/'IGP-DI'!$F$39)*'IGP-DI'!$B$339</f>
        <v>8113309128.2560253</v>
      </c>
      <c r="F21" s="13">
        <f>(VALORES_NOMINAIS!F21/'IGP-DI'!$F$40)*'IGP-DI'!$B$339</f>
        <v>7721447505.4886837</v>
      </c>
      <c r="G21" s="14">
        <f>(VALORES_NOMINAIS!G21/'IGP-DI'!$F$41)*'IGP-DI'!$B$339</f>
        <v>6958630154.4643393</v>
      </c>
      <c r="H21" s="15"/>
    </row>
    <row r="22" spans="1:8" ht="37.5">
      <c r="A22" s="10" t="s">
        <v>21</v>
      </c>
      <c r="B22" s="11">
        <f>(VALORES_NOMINAIS!B22/'IGP-DI'!$F$36)*'IGP-DI'!$B$339</f>
        <v>45675945499.47464</v>
      </c>
      <c r="C22" s="12">
        <f>(VALORES_NOMINAIS!C22/'IGP-DI'!$F$37)*'IGP-DI'!$B$339</f>
        <v>46433349817.629974</v>
      </c>
      <c r="D22" s="13">
        <f>(VALORES_NOMINAIS!D22/'IGP-DI'!$F$38)*'IGP-DI'!$B$339</f>
        <v>48332897946.717445</v>
      </c>
      <c r="E22" s="13">
        <f>(VALORES_NOMINAIS!E22/'IGP-DI'!$F$39)*'IGP-DI'!$B$339</f>
        <v>49784085613.335327</v>
      </c>
      <c r="F22" s="13">
        <f>(VALORES_NOMINAIS!F22/'IGP-DI'!$F$40)*'IGP-DI'!$B$339</f>
        <v>48210842669.109367</v>
      </c>
      <c r="G22" s="14">
        <f>(VALORES_NOMINAIS!G22/'IGP-DI'!$F$41)*'IGP-DI'!$B$339</f>
        <v>43201924501.10202</v>
      </c>
      <c r="H22" s="15"/>
    </row>
    <row r="23" spans="1:8">
      <c r="A23" s="10" t="s">
        <v>22</v>
      </c>
      <c r="B23" s="11">
        <f>(VALORES_NOMINAIS!B23/'IGP-DI'!$F$36)*'IGP-DI'!$B$339</f>
        <v>5302613476.2794352</v>
      </c>
      <c r="C23" s="12">
        <f>(VALORES_NOMINAIS!C23/'IGP-DI'!$F$37)*'IGP-DI'!$B$339</f>
        <v>4796191514.181632</v>
      </c>
      <c r="D23" s="13">
        <f>(VALORES_NOMINAIS!D23/'IGP-DI'!$F$38)*'IGP-DI'!$B$339</f>
        <v>4950295632.0244703</v>
      </c>
      <c r="E23" s="13">
        <f>(VALORES_NOMINAIS!E23/'IGP-DI'!$F$39)*'IGP-DI'!$B$339</f>
        <v>5191733996.3410444</v>
      </c>
      <c r="F23" s="13">
        <f>(VALORES_NOMINAIS!F23/'IGP-DI'!$F$40)*'IGP-DI'!$B$339</f>
        <v>5413102899.5090256</v>
      </c>
      <c r="G23" s="14">
        <f>(VALORES_NOMINAIS!G23/'IGP-DI'!$F$41)*'IGP-DI'!$B$339</f>
        <v>5222022770.04387</v>
      </c>
      <c r="H23" s="15"/>
    </row>
    <row r="24" spans="1:8">
      <c r="A24" s="10" t="s">
        <v>23</v>
      </c>
      <c r="B24" s="11">
        <f>(VALORES_NOMINAIS!B24/'IGP-DI'!$F$36)*'IGP-DI'!$B$339</f>
        <v>1092150195.0140774</v>
      </c>
      <c r="C24" s="12">
        <f>(VALORES_NOMINAIS!C24/'IGP-DI'!$F$37)*'IGP-DI'!$B$339</f>
        <v>1089713655.5666642</v>
      </c>
      <c r="D24" s="13">
        <f>(VALORES_NOMINAIS!D24/'IGP-DI'!$F$38)*'IGP-DI'!$B$339</f>
        <v>1178228594.0185966</v>
      </c>
      <c r="E24" s="13">
        <f>(VALORES_NOMINAIS!E24/'IGP-DI'!$F$39)*'IGP-DI'!$B$339</f>
        <v>1258093886.7376175</v>
      </c>
      <c r="F24" s="13">
        <f>(VALORES_NOMINAIS!F24/'IGP-DI'!$F$40)*'IGP-DI'!$B$339</f>
        <v>1506778954.9691415</v>
      </c>
      <c r="G24" s="14">
        <f>(VALORES_NOMINAIS!G24/'IGP-DI'!$F$41)*'IGP-DI'!$B$339</f>
        <v>1479510238.3480723</v>
      </c>
      <c r="H24" s="15"/>
    </row>
    <row r="25" spans="1:8">
      <c r="A25" s="10" t="s">
        <v>27</v>
      </c>
      <c r="B25" s="11">
        <f>(VALORES_NOMINAIS!B25/'IGP-DI'!$F$36)*'IGP-DI'!$B$339</f>
        <v>212148708607.60379</v>
      </c>
      <c r="C25" s="12">
        <f>(VALORES_NOMINAIS!C25/'IGP-DI'!$F$37)*'IGP-DI'!$B$339</f>
        <v>192342227714.02094</v>
      </c>
      <c r="D25" s="13">
        <f>(VALORES_NOMINAIS!D25/'IGP-DI'!$F$38)*'IGP-DI'!$B$339</f>
        <v>200181228150.21783</v>
      </c>
      <c r="E25" s="13">
        <f>(VALORES_NOMINAIS!E25/'IGP-DI'!$F$39)*'IGP-DI'!$B$339</f>
        <v>199981505784.24377</v>
      </c>
      <c r="F25" s="13">
        <f>(VALORES_NOMINAIS!F25/'IGP-DI'!$F$40)*'IGP-DI'!$B$339</f>
        <v>202019614488.07178</v>
      </c>
      <c r="G25" s="14">
        <f>(VALORES_NOMINAIS!G25/'IGP-DI'!$F$41)*'IGP-DI'!$B$339</f>
        <v>178763358362.95758</v>
      </c>
      <c r="H25" s="15"/>
    </row>
    <row r="26" spans="1:8">
      <c r="A26" s="10" t="s">
        <v>24</v>
      </c>
      <c r="B26" s="11">
        <f>(VALORES_NOMINAIS!B26/'IGP-DI'!$F$36)*'IGP-DI'!$B$339</f>
        <v>27061241441.36858</v>
      </c>
      <c r="C26" s="12">
        <f>(VALORES_NOMINAIS!C26/'IGP-DI'!$F$37)*'IGP-DI'!$B$339</f>
        <v>25867214341.547791</v>
      </c>
      <c r="D26" s="13">
        <f>(VALORES_NOMINAIS!D26/'IGP-DI'!$F$38)*'IGP-DI'!$B$339</f>
        <v>29334091448.276497</v>
      </c>
      <c r="E26" s="13">
        <f>(VALORES_NOMINAIS!E26/'IGP-DI'!$F$39)*'IGP-DI'!$B$339</f>
        <v>30596793919.862392</v>
      </c>
      <c r="F26" s="13">
        <f>(VALORES_NOMINAIS!F26/'IGP-DI'!$F$40)*'IGP-DI'!$B$339</f>
        <v>31395851404.078442</v>
      </c>
      <c r="G26" s="14">
        <f>(VALORES_NOMINAIS!G26/'IGP-DI'!$F$41)*'IGP-DI'!$B$339</f>
        <v>27556414813.552727</v>
      </c>
      <c r="H26" s="15"/>
    </row>
    <row r="27" spans="1:8">
      <c r="A27" s="10" t="s">
        <v>25</v>
      </c>
      <c r="B27" s="11">
        <f>(VALORES_NOMINAIS!B27/'IGP-DI'!$F$36)*'IGP-DI'!$B$339</f>
        <v>4912904154.5861206</v>
      </c>
      <c r="C27" s="12">
        <f>(VALORES_NOMINAIS!C27/'IGP-DI'!$F$37)*'IGP-DI'!$B$339</f>
        <v>4551860766.9084206</v>
      </c>
      <c r="D27" s="13">
        <f>(VALORES_NOMINAIS!D27/'IGP-DI'!$F$38)*'IGP-DI'!$B$339</f>
        <v>4845742864.3227482</v>
      </c>
      <c r="E27" s="13">
        <f>(VALORES_NOMINAIS!E27/'IGP-DI'!$F$39)*'IGP-DI'!$B$339</f>
        <v>5015280642.4821644</v>
      </c>
      <c r="F27" s="13">
        <f>(VALORES_NOMINAIS!F27/'IGP-DI'!$F$40)*'IGP-DI'!$B$339</f>
        <v>4785258384.066865</v>
      </c>
      <c r="G27" s="14">
        <f>(VALORES_NOMINAIS!G27/'IGP-DI'!$F$41)*'IGP-DI'!$B$339</f>
        <v>4207305592.3208427</v>
      </c>
      <c r="H27" s="15"/>
    </row>
    <row r="28" spans="1:8">
      <c r="A28" s="10" t="s">
        <v>26</v>
      </c>
      <c r="B28" s="11">
        <f>(VALORES_NOMINAIS!B28/'IGP-DI'!$F$36)*'IGP-DI'!$B$339</f>
        <v>3467431939.5341454</v>
      </c>
      <c r="C28" s="12">
        <f>(VALORES_NOMINAIS!C28/'IGP-DI'!$F$37)*'IGP-DI'!$B$339</f>
        <v>3608833046.2538199</v>
      </c>
      <c r="D28" s="13">
        <f>(VALORES_NOMINAIS!D28/'IGP-DI'!$F$38)*'IGP-DI'!$B$339</f>
        <v>3838976991.6118593</v>
      </c>
      <c r="E28" s="13">
        <f>(VALORES_NOMINAIS!E28/'IGP-DI'!$F$39)*'IGP-DI'!$B$339</f>
        <v>4090789933.9963503</v>
      </c>
      <c r="F28" s="13">
        <f>(VALORES_NOMINAIS!F28/'IGP-DI'!$F$40)*'IGP-DI'!$B$339</f>
        <v>4073334376.4376535</v>
      </c>
      <c r="G28" s="14">
        <f>(VALORES_NOMINAIS!G28/'IGP-DI'!$F$41)*'IGP-DI'!$B$339</f>
        <v>3931483088.1264248</v>
      </c>
      <c r="H28" s="15"/>
    </row>
    <row r="29" spans="1:8" s="71" customFormat="1">
      <c r="A29" s="10" t="s">
        <v>28</v>
      </c>
      <c r="B29" s="69">
        <f t="shared" ref="B29:F29" si="0">SUM(B2:B28)</f>
        <v>675719571617.91504</v>
      </c>
      <c r="C29" s="69">
        <f t="shared" si="0"/>
        <v>635468990860.9425</v>
      </c>
      <c r="D29" s="69">
        <f t="shared" si="0"/>
        <v>674519142487.72913</v>
      </c>
      <c r="E29" s="69">
        <f t="shared" si="0"/>
        <v>686047516087.73083</v>
      </c>
      <c r="F29" s="69">
        <f t="shared" si="0"/>
        <v>687557374417.05688</v>
      </c>
      <c r="G29" s="69">
        <f>SUM(G2:G28)</f>
        <v>620516870012.15112</v>
      </c>
      <c r="H29" s="7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1A59-2A4A-401D-A336-8C8B5A71D2A0}">
  <dimension ref="A1:I74"/>
  <sheetViews>
    <sheetView workbookViewId="0">
      <selection activeCell="B5" sqref="B5"/>
    </sheetView>
  </sheetViews>
  <sheetFormatPr defaultRowHeight="15"/>
  <cols>
    <col min="1" max="1" width="7.7109375" customWidth="1"/>
    <col min="2" max="2" width="28" style="31" bestFit="1" customWidth="1"/>
    <col min="3" max="3" width="20.5703125" style="32" bestFit="1" customWidth="1"/>
  </cols>
  <sheetData>
    <row r="1" spans="1:9">
      <c r="A1" s="117" t="s">
        <v>376</v>
      </c>
      <c r="B1" s="117"/>
      <c r="C1" s="117"/>
      <c r="G1" s="117" t="s">
        <v>376</v>
      </c>
      <c r="H1" s="117"/>
      <c r="I1" s="117"/>
    </row>
    <row r="2" spans="1:9">
      <c r="A2" t="s">
        <v>375</v>
      </c>
      <c r="B2" s="31" t="s">
        <v>377</v>
      </c>
      <c r="C2" s="32" t="s">
        <v>378</v>
      </c>
      <c r="G2" t="s">
        <v>375</v>
      </c>
      <c r="H2" s="30" t="s">
        <v>377</v>
      </c>
      <c r="I2" t="s">
        <v>378</v>
      </c>
    </row>
    <row r="3" spans="1:9">
      <c r="A3" s="29">
        <v>42005</v>
      </c>
      <c r="B3" s="30">
        <v>34053881437</v>
      </c>
      <c r="C3" s="30">
        <f>(B3*'IGP-DI'!B266)/'IGP-DI'!$B$339</f>
        <v>19336451953.928375</v>
      </c>
      <c r="G3" s="29">
        <v>42005</v>
      </c>
      <c r="H3">
        <f>LN(B3)</f>
        <v>24.25120985532137</v>
      </c>
      <c r="I3">
        <f>LN(C3)</f>
        <v>23.685257853777802</v>
      </c>
    </row>
    <row r="4" spans="1:9">
      <c r="A4" s="29">
        <v>42036</v>
      </c>
      <c r="B4" s="30">
        <v>31545353394</v>
      </c>
      <c r="C4" s="30">
        <f>(B4*'IGP-DI'!B267)/'IGP-DI'!$B$339</f>
        <v>18007878926.649067</v>
      </c>
      <c r="G4" s="29">
        <v>42036</v>
      </c>
      <c r="H4">
        <f t="shared" ref="H4:H67" si="0">LN(B4)</f>
        <v>24.1746921375595</v>
      </c>
      <c r="I4">
        <f t="shared" ref="I4:I67" si="1">LN(C4)</f>
        <v>23.614075217219103</v>
      </c>
    </row>
    <row r="5" spans="1:9">
      <c r="A5" s="29">
        <v>42064</v>
      </c>
      <c r="B5" s="30">
        <v>30945961383</v>
      </c>
      <c r="C5" s="30">
        <f>(B5*'IGP-DI'!B268)/'IGP-DI'!$B$339</f>
        <v>17879960584.769466</v>
      </c>
      <c r="G5" s="29">
        <v>42064</v>
      </c>
      <c r="H5">
        <f t="shared" si="0"/>
        <v>24.155508339129703</v>
      </c>
      <c r="I5">
        <f t="shared" si="1"/>
        <v>23.60694640225811</v>
      </c>
    </row>
    <row r="6" spans="1:9">
      <c r="A6" s="29">
        <v>42095</v>
      </c>
      <c r="B6" s="30">
        <v>33712589273</v>
      </c>
      <c r="C6" s="30">
        <f>(B6*'IGP-DI'!B269)/'IGP-DI'!$B$339</f>
        <v>19656836057.343754</v>
      </c>
      <c r="G6" s="29">
        <v>42095</v>
      </c>
      <c r="H6">
        <f t="shared" si="0"/>
        <v>24.241137173476979</v>
      </c>
      <c r="I6">
        <f t="shared" si="1"/>
        <v>23.701691005720622</v>
      </c>
    </row>
    <row r="7" spans="1:9">
      <c r="A7" s="29">
        <v>42125</v>
      </c>
      <c r="B7" s="30">
        <v>32199857296</v>
      </c>
      <c r="C7" s="30">
        <f>(B7*'IGP-DI'!B270)/'IGP-DI'!$B$339</f>
        <v>18850466792.606598</v>
      </c>
      <c r="G7" s="29">
        <v>42125</v>
      </c>
      <c r="H7">
        <f t="shared" si="0"/>
        <v>24.195227857685712</v>
      </c>
      <c r="I7">
        <f t="shared" si="1"/>
        <v>23.659803514067328</v>
      </c>
    </row>
    <row r="8" spans="1:9">
      <c r="A8" s="29">
        <v>42156</v>
      </c>
      <c r="B8" s="30">
        <v>33009237088</v>
      </c>
      <c r="C8" s="30">
        <f>(B8*'IGP-DI'!B271)/'IGP-DI'!$B$339</f>
        <v>19456178421.963585</v>
      </c>
      <c r="G8" s="29">
        <v>42156</v>
      </c>
      <c r="H8">
        <f t="shared" si="0"/>
        <v>24.220053271002481</v>
      </c>
      <c r="I8">
        <f t="shared" si="1"/>
        <v>23.691430513224898</v>
      </c>
    </row>
    <row r="9" spans="1:9">
      <c r="A9" s="29">
        <v>42186</v>
      </c>
      <c r="B9" s="30">
        <v>33284248470</v>
      </c>
      <c r="C9" s="30">
        <f>(B9*'IGP-DI'!B272)/'IGP-DI'!$B$339</f>
        <v>19732556518.848213</v>
      </c>
      <c r="G9" s="29">
        <v>42186</v>
      </c>
      <c r="H9">
        <f t="shared" si="0"/>
        <v>24.22835010310515</v>
      </c>
      <c r="I9">
        <f t="shared" si="1"/>
        <v>23.705535723794508</v>
      </c>
    </row>
    <row r="10" spans="1:9">
      <c r="A10" s="29">
        <v>42217</v>
      </c>
      <c r="B10" s="30">
        <v>32572269219</v>
      </c>
      <c r="C10" s="30">
        <f>(B10*'IGP-DI'!B273)/'IGP-DI'!$B$339</f>
        <v>19387962619.844322</v>
      </c>
      <c r="G10" s="29">
        <v>42217</v>
      </c>
      <c r="H10">
        <f t="shared" si="0"/>
        <v>24.206727125867747</v>
      </c>
      <c r="I10">
        <f t="shared" si="1"/>
        <v>23.687918226922953</v>
      </c>
    </row>
    <row r="11" spans="1:9">
      <c r="A11" s="29">
        <v>42248</v>
      </c>
      <c r="B11" s="30">
        <v>34571916967</v>
      </c>
      <c r="C11" s="30">
        <f>(B11*'IGP-DI'!B274)/'IGP-DI'!$B$339</f>
        <v>20871130238.240242</v>
      </c>
      <c r="G11" s="29">
        <v>42248</v>
      </c>
      <c r="H11">
        <f t="shared" si="0"/>
        <v>24.266307541092626</v>
      </c>
      <c r="I11">
        <f t="shared" si="1"/>
        <v>23.761632712689888</v>
      </c>
    </row>
    <row r="12" spans="1:9">
      <c r="A12" s="29">
        <v>42278</v>
      </c>
      <c r="B12" s="30">
        <v>34519642090</v>
      </c>
      <c r="C12" s="30">
        <f>(B12*'IGP-DI'!B275)/'IGP-DI'!$B$339</f>
        <v>21205988373.867435</v>
      </c>
      <c r="G12" s="29">
        <v>42278</v>
      </c>
      <c r="H12">
        <f t="shared" si="0"/>
        <v>24.264794334915536</v>
      </c>
      <c r="I12">
        <f t="shared" si="1"/>
        <v>23.777549449202553</v>
      </c>
    </row>
    <row r="13" spans="1:9">
      <c r="A13" s="29">
        <v>42309</v>
      </c>
      <c r="B13" s="30">
        <v>34506214710</v>
      </c>
      <c r="C13" s="30">
        <f>(B13*'IGP-DI'!B276)/'IGP-DI'!$B$339</f>
        <v>21451009811.005367</v>
      </c>
      <c r="G13" s="29">
        <v>42309</v>
      </c>
      <c r="H13">
        <f t="shared" si="0"/>
        <v>24.26440528128283</v>
      </c>
      <c r="I13">
        <f t="shared" si="1"/>
        <v>23.789037558648477</v>
      </c>
    </row>
    <row r="14" spans="1:9">
      <c r="A14" s="29">
        <v>42339</v>
      </c>
      <c r="B14" s="30">
        <v>36373130582</v>
      </c>
      <c r="C14" s="30">
        <f>(B14*'IGP-DI'!B277)/'IGP-DI'!$B$339</f>
        <v>22711611843.765888</v>
      </c>
      <c r="G14" s="29">
        <v>42339</v>
      </c>
      <c r="H14">
        <f t="shared" si="0"/>
        <v>24.317096168182697</v>
      </c>
      <c r="I14">
        <f t="shared" si="1"/>
        <v>23.846142165612019</v>
      </c>
    </row>
    <row r="15" spans="1:9">
      <c r="A15" s="29">
        <v>42370</v>
      </c>
      <c r="B15" s="30">
        <v>35915703939</v>
      </c>
      <c r="C15" s="30">
        <f>(B15*'IGP-DI'!B278)/'IGP-DI'!$B$339</f>
        <v>22769588800.415054</v>
      </c>
      <c r="G15" s="29">
        <v>42370</v>
      </c>
      <c r="H15">
        <f t="shared" si="0"/>
        <v>24.304440472420314</v>
      </c>
      <c r="I15">
        <f t="shared" si="1"/>
        <v>23.84869165802786</v>
      </c>
    </row>
    <row r="16" spans="1:9">
      <c r="A16" s="29">
        <v>42401</v>
      </c>
      <c r="B16" s="30">
        <v>33170265039</v>
      </c>
      <c r="C16" s="30">
        <f>(B16*'IGP-DI'!B279)/'IGP-DI'!$B$339</f>
        <v>21195052977.783241</v>
      </c>
      <c r="G16" s="29">
        <v>42401</v>
      </c>
      <c r="H16">
        <f t="shared" si="0"/>
        <v>24.224919680196031</v>
      </c>
      <c r="I16">
        <f t="shared" si="1"/>
        <v>23.777033641289442</v>
      </c>
    </row>
    <row r="17" spans="1:9">
      <c r="A17" s="29">
        <v>42430</v>
      </c>
      <c r="B17" s="30">
        <v>33469989265</v>
      </c>
      <c r="C17" s="30">
        <f>(B17*'IGP-DI'!B280)/'IGP-DI'!$B$339</f>
        <v>21478848292.413517</v>
      </c>
      <c r="G17" s="29">
        <v>42430</v>
      </c>
      <c r="H17">
        <f t="shared" si="0"/>
        <v>24.233915031434609</v>
      </c>
      <c r="I17">
        <f t="shared" si="1"/>
        <v>23.790334487477974</v>
      </c>
    </row>
    <row r="18" spans="1:9">
      <c r="A18" s="29">
        <v>42461</v>
      </c>
      <c r="B18" s="30">
        <v>34305724613</v>
      </c>
      <c r="C18" s="30">
        <f>(B18*'IGP-DI'!B281)/'IGP-DI'!$B$339</f>
        <v>22095391575.730717</v>
      </c>
      <c r="G18" s="29">
        <v>42461</v>
      </c>
      <c r="H18">
        <f t="shared" si="0"/>
        <v>24.258578075530519</v>
      </c>
      <c r="I18">
        <f t="shared" si="1"/>
        <v>23.818634897740516</v>
      </c>
    </row>
    <row r="19" spans="1:9">
      <c r="A19" s="29">
        <v>42491</v>
      </c>
      <c r="B19" s="30">
        <v>33938800729</v>
      </c>
      <c r="C19" s="30">
        <f>(B19*'IGP-DI'!B282)/'IGP-DI'!$B$339</f>
        <v>22106469254.835495</v>
      </c>
      <c r="G19" s="29">
        <v>42491</v>
      </c>
      <c r="H19">
        <f t="shared" si="0"/>
        <v>24.247824761095785</v>
      </c>
      <c r="I19">
        <f t="shared" si="1"/>
        <v>23.819136129097231</v>
      </c>
    </row>
    <row r="20" spans="1:9">
      <c r="A20" s="29">
        <v>42522</v>
      </c>
      <c r="B20" s="30">
        <v>33805772008</v>
      </c>
      <c r="C20" s="30">
        <f>(B20*'IGP-DI'!B283)/'IGP-DI'!$B$339</f>
        <v>22379627059.234459</v>
      </c>
      <c r="G20" s="29">
        <v>42522</v>
      </c>
      <c r="H20">
        <f t="shared" si="0"/>
        <v>24.243897394323394</v>
      </c>
      <c r="I20">
        <f t="shared" si="1"/>
        <v>23.831416875671437</v>
      </c>
    </row>
    <row r="21" spans="1:9">
      <c r="A21" s="29">
        <v>42552</v>
      </c>
      <c r="B21" s="30">
        <v>33898423769</v>
      </c>
      <c r="C21" s="30">
        <f>(B21*'IGP-DI'!B284)/'IGP-DI'!$B$339</f>
        <v>22353817490.656609</v>
      </c>
      <c r="G21" s="29">
        <v>42552</v>
      </c>
      <c r="H21">
        <f t="shared" si="0"/>
        <v>24.246634353762143</v>
      </c>
      <c r="I21">
        <f t="shared" si="1"/>
        <v>23.830262948371562</v>
      </c>
    </row>
    <row r="22" spans="1:9">
      <c r="A22" s="29">
        <v>42583</v>
      </c>
      <c r="B22" s="30">
        <v>34559026987</v>
      </c>
      <c r="C22" s="30">
        <f>(B22*'IGP-DI'!B285)/'IGP-DI'!$B$339</f>
        <v>22888366263.055298</v>
      </c>
      <c r="G22" s="29">
        <v>42583</v>
      </c>
      <c r="H22">
        <f t="shared" si="0"/>
        <v>24.265934626174584</v>
      </c>
      <c r="I22">
        <f t="shared" si="1"/>
        <v>23.853894594971607</v>
      </c>
    </row>
    <row r="23" spans="1:9">
      <c r="A23" s="29">
        <v>42614</v>
      </c>
      <c r="B23" s="30">
        <v>34657902291</v>
      </c>
      <c r="C23" s="30">
        <f>(B23*'IGP-DI'!B286)/'IGP-DI'!$B$339</f>
        <v>22961193232.755173</v>
      </c>
      <c r="G23" s="29">
        <v>42614</v>
      </c>
      <c r="H23">
        <f t="shared" si="0"/>
        <v>24.268791596926835</v>
      </c>
      <c r="I23">
        <f t="shared" si="1"/>
        <v>23.857071377115112</v>
      </c>
    </row>
    <row r="24" spans="1:9">
      <c r="A24" s="29">
        <v>42644</v>
      </c>
      <c r="B24" s="30">
        <v>34619049297</v>
      </c>
      <c r="C24" s="30">
        <f>(B24*'IGP-DI'!B287)/'IGP-DI'!$B$339</f>
        <v>22965673866.255936</v>
      </c>
      <c r="G24" s="29">
        <v>42644</v>
      </c>
      <c r="H24">
        <f t="shared" si="0"/>
        <v>24.267669925225558</v>
      </c>
      <c r="I24">
        <f t="shared" si="1"/>
        <v>23.857266497479205</v>
      </c>
    </row>
    <row r="25" spans="1:9">
      <c r="A25" s="29">
        <v>42675</v>
      </c>
      <c r="B25" s="30">
        <v>36181084238</v>
      </c>
      <c r="C25" s="30">
        <f>(B25*'IGP-DI'!B288)/'IGP-DI'!$B$339</f>
        <v>24014786292.635208</v>
      </c>
      <c r="G25" s="29">
        <v>42675</v>
      </c>
      <c r="H25">
        <f t="shared" si="0"/>
        <v>24.31180228434734</v>
      </c>
      <c r="I25">
        <f t="shared" si="1"/>
        <v>23.901935573111889</v>
      </c>
    </row>
    <row r="26" spans="1:9">
      <c r="A26" s="29">
        <v>42705</v>
      </c>
      <c r="B26" s="30">
        <v>37326281055</v>
      </c>
      <c r="C26" s="30">
        <f>(B26*'IGP-DI'!B289)/'IGP-DI'!$B$339</f>
        <v>24980794653.540821</v>
      </c>
      <c r="G26" s="29">
        <v>42705</v>
      </c>
      <c r="H26">
        <f t="shared" si="0"/>
        <v>24.342963501416985</v>
      </c>
      <c r="I26">
        <f t="shared" si="1"/>
        <v>23.941373152728769</v>
      </c>
    </row>
    <row r="27" spans="1:9">
      <c r="A27" s="29">
        <v>42736</v>
      </c>
      <c r="B27" s="30">
        <v>39197912693</v>
      </c>
      <c r="C27" s="30">
        <f>(B27*'IGP-DI'!B290)/'IGP-DI'!$B$339</f>
        <v>26346798954.372799</v>
      </c>
      <c r="G27" s="29">
        <v>42736</v>
      </c>
      <c r="H27">
        <f t="shared" si="0"/>
        <v>24.39188933469757</v>
      </c>
      <c r="I27">
        <f t="shared" si="1"/>
        <v>23.994612622746786</v>
      </c>
    </row>
    <row r="28" spans="1:9">
      <c r="A28" s="29">
        <v>42767</v>
      </c>
      <c r="B28" s="30">
        <v>32566007742</v>
      </c>
      <c r="C28" s="30">
        <f>(B28*'IGP-DI'!B291)/'IGP-DI'!$B$339</f>
        <v>21902941763.273499</v>
      </c>
      <c r="G28" s="29">
        <v>42767</v>
      </c>
      <c r="H28">
        <f t="shared" si="0"/>
        <v>24.206534874021017</v>
      </c>
      <c r="I28">
        <f t="shared" si="1"/>
        <v>23.809886791837904</v>
      </c>
    </row>
    <row r="29" spans="1:9">
      <c r="A29" s="29">
        <v>42795</v>
      </c>
      <c r="B29" s="30">
        <v>35031877580</v>
      </c>
      <c r="C29" s="30">
        <f>(B29*'IGP-DI'!B292)/'IGP-DI'!$B$339</f>
        <v>23472429585.864174</v>
      </c>
      <c r="G29" s="29">
        <v>42795</v>
      </c>
      <c r="H29">
        <f t="shared" si="0"/>
        <v>24.279524271920106</v>
      </c>
      <c r="I29">
        <f t="shared" si="1"/>
        <v>23.879092360235802</v>
      </c>
    </row>
    <row r="30" spans="1:9">
      <c r="A30" s="29">
        <v>42826</v>
      </c>
      <c r="B30" s="30">
        <v>36892881986</v>
      </c>
      <c r="C30" s="30">
        <f>(B30*'IGP-DI'!B293)/'IGP-DI'!$B$339</f>
        <v>24412174580.465481</v>
      </c>
      <c r="G30" s="29">
        <v>42826</v>
      </c>
      <c r="H30">
        <f t="shared" si="0"/>
        <v>24.331284469276873</v>
      </c>
      <c r="I30">
        <f t="shared" si="1"/>
        <v>23.918347803023106</v>
      </c>
    </row>
    <row r="31" spans="1:9">
      <c r="A31" s="29">
        <v>42856</v>
      </c>
      <c r="B31" s="30">
        <v>35098747641</v>
      </c>
      <c r="C31" s="30">
        <f>(B31*'IGP-DI'!B294)/'IGP-DI'!$B$339</f>
        <v>23105984965.761734</v>
      </c>
      <c r="G31" s="29">
        <v>42856</v>
      </c>
      <c r="H31">
        <f t="shared" si="0"/>
        <v>24.281431287038103</v>
      </c>
      <c r="I31">
        <f t="shared" si="1"/>
        <v>23.863357510343203</v>
      </c>
    </row>
    <row r="32" spans="1:9">
      <c r="A32" s="29">
        <v>42887</v>
      </c>
      <c r="B32" s="30">
        <v>36215256760</v>
      </c>
      <c r="C32" s="30">
        <f>(B32*'IGP-DI'!B295)/'IGP-DI'!$B$339</f>
        <v>23611913180.093231</v>
      </c>
      <c r="G32" s="29">
        <v>42887</v>
      </c>
      <c r="H32">
        <f t="shared" si="0"/>
        <v>24.312746324448451</v>
      </c>
      <c r="I32">
        <f t="shared" si="1"/>
        <v>23.885017217378117</v>
      </c>
    </row>
    <row r="33" spans="1:9">
      <c r="A33" s="29">
        <v>42917</v>
      </c>
      <c r="B33" s="30">
        <v>35891613140</v>
      </c>
      <c r="C33" s="30">
        <f>(B33*'IGP-DI'!B296)/'IGP-DI'!$B$339</f>
        <v>23331809368.122578</v>
      </c>
      <c r="G33" s="29">
        <v>42917</v>
      </c>
      <c r="H33">
        <f t="shared" si="0"/>
        <v>24.303769487877684</v>
      </c>
      <c r="I33">
        <f t="shared" si="1"/>
        <v>23.873083475399941</v>
      </c>
    </row>
    <row r="34" spans="1:9">
      <c r="A34" s="29">
        <v>42948</v>
      </c>
      <c r="B34" s="30">
        <v>38180851884</v>
      </c>
      <c r="C34" s="30">
        <f>(B34*'IGP-DI'!B297)/'IGP-DI'!$B$339</f>
        <v>24879195489.732903</v>
      </c>
      <c r="G34" s="29">
        <v>42948</v>
      </c>
      <c r="H34">
        <f t="shared" si="0"/>
        <v>24.365599967305208</v>
      </c>
      <c r="I34">
        <f t="shared" si="1"/>
        <v>23.937297768672913</v>
      </c>
    </row>
    <row r="35" spans="1:9">
      <c r="A35" s="29">
        <v>42979</v>
      </c>
      <c r="B35" s="30">
        <v>38164568221</v>
      </c>
      <c r="C35" s="30">
        <f>(B35*'IGP-DI'!B298)/'IGP-DI'!$B$339</f>
        <v>25022472159.937832</v>
      </c>
      <c r="G35" s="29">
        <v>42979</v>
      </c>
      <c r="H35">
        <f t="shared" si="0"/>
        <v>24.365173388651908</v>
      </c>
      <c r="I35">
        <f t="shared" si="1"/>
        <v>23.943040144455683</v>
      </c>
    </row>
    <row r="36" spans="1:9">
      <c r="A36" s="29">
        <v>43009</v>
      </c>
      <c r="B36" s="30">
        <v>38161740117</v>
      </c>
      <c r="C36" s="30">
        <f>(B36*'IGP-DI'!B299)/'IGP-DI'!$B$339</f>
        <v>25045027176.944839</v>
      </c>
      <c r="G36" s="29">
        <v>43009</v>
      </c>
      <c r="H36">
        <f t="shared" si="0"/>
        <v>24.365099283037139</v>
      </c>
      <c r="I36">
        <f t="shared" si="1"/>
        <v>23.94394112887997</v>
      </c>
    </row>
    <row r="37" spans="1:9">
      <c r="A37" s="29">
        <v>43040</v>
      </c>
      <c r="B37" s="30">
        <v>39214367852</v>
      </c>
      <c r="C37" s="30">
        <f>(B37*'IGP-DI'!B300)/'IGP-DI'!$B$339</f>
        <v>25942251562.095997</v>
      </c>
      <c r="G37" s="29">
        <v>43040</v>
      </c>
      <c r="H37">
        <f t="shared" si="0"/>
        <v>24.392309043425012</v>
      </c>
      <c r="I37">
        <f t="shared" si="1"/>
        <v>23.979138810915092</v>
      </c>
    </row>
    <row r="38" spans="1:9">
      <c r="A38" s="29">
        <v>43070</v>
      </c>
      <c r="B38" s="30">
        <v>41037264634</v>
      </c>
      <c r="C38" s="30">
        <f>(B38*'IGP-DI'!B301)/'IGP-DI'!$B$339</f>
        <v>27349440916.810383</v>
      </c>
      <c r="G38" s="29">
        <v>43070</v>
      </c>
      <c r="H38">
        <f t="shared" si="0"/>
        <v>24.437746384369312</v>
      </c>
      <c r="I38">
        <f t="shared" si="1"/>
        <v>24.031961923806943</v>
      </c>
    </row>
    <row r="39" spans="1:9">
      <c r="A39" s="29">
        <v>43101</v>
      </c>
      <c r="B39" s="30">
        <v>41526236795.790001</v>
      </c>
      <c r="C39" s="30">
        <f>(B39*'IGP-DI'!B302)/'IGP-DI'!$B$339</f>
        <v>27834855911.800117</v>
      </c>
      <c r="G39" s="29">
        <v>43101</v>
      </c>
      <c r="H39">
        <f t="shared" si="0"/>
        <v>24.449591276368029</v>
      </c>
      <c r="I39">
        <f t="shared" si="1"/>
        <v>24.049554882056903</v>
      </c>
    </row>
    <row r="40" spans="1:9">
      <c r="A40" s="29">
        <v>43132</v>
      </c>
      <c r="B40" s="30">
        <v>36877070000.059998</v>
      </c>
      <c r="C40" s="30">
        <f>(B40*'IGP-DI'!B303)/'IGP-DI'!$B$339</f>
        <v>24756543882.244648</v>
      </c>
      <c r="G40" s="29">
        <v>43132</v>
      </c>
      <c r="H40">
        <f t="shared" si="0"/>
        <v>24.330855785625698</v>
      </c>
      <c r="I40">
        <f t="shared" si="1"/>
        <v>23.932355690296394</v>
      </c>
    </row>
    <row r="41" spans="1:9">
      <c r="A41" s="29">
        <v>43160</v>
      </c>
      <c r="B41" s="30">
        <v>35849884155.040001</v>
      </c>
      <c r="C41" s="30">
        <f>(B41*'IGP-DI'!B304)/'IGP-DI'!$B$339</f>
        <v>24202348944.447132</v>
      </c>
      <c r="G41" s="29">
        <v>43160</v>
      </c>
      <c r="H41">
        <f t="shared" si="0"/>
        <v>24.302606172607181</v>
      </c>
      <c r="I41">
        <f t="shared" si="1"/>
        <v>23.909715529218794</v>
      </c>
    </row>
    <row r="42" spans="1:9">
      <c r="A42" s="29">
        <v>43191</v>
      </c>
      <c r="B42" s="30">
        <v>39122317654.860001</v>
      </c>
      <c r="C42" s="30">
        <f>(B42*'IGP-DI'!B305)/'IGP-DI'!$B$339</f>
        <v>26656008368.437191</v>
      </c>
      <c r="G42" s="29">
        <v>43191</v>
      </c>
      <c r="H42">
        <f t="shared" si="0"/>
        <v>24.389958925114261</v>
      </c>
      <c r="I42">
        <f t="shared" si="1"/>
        <v>24.006280416872766</v>
      </c>
    </row>
    <row r="43" spans="1:9">
      <c r="A43" s="29">
        <v>43221</v>
      </c>
      <c r="B43" s="30">
        <v>38373558519.769997</v>
      </c>
      <c r="C43" s="30">
        <f>(B43*'IGP-DI'!B306)/'IGP-DI'!$B$339</f>
        <v>26574883032.847893</v>
      </c>
      <c r="G43" s="29">
        <v>43221</v>
      </c>
      <c r="H43">
        <f t="shared" si="0"/>
        <v>24.370634479145529</v>
      </c>
      <c r="I43">
        <f t="shared" si="1"/>
        <v>24.003232359766727</v>
      </c>
    </row>
    <row r="44" spans="1:9">
      <c r="A44" s="29">
        <v>43252</v>
      </c>
      <c r="B44" s="30">
        <v>36470922001.540001</v>
      </c>
      <c r="C44" s="30">
        <f>(B44*'IGP-DI'!B307)/'IGP-DI'!$B$339</f>
        <v>25630529574.550762</v>
      </c>
      <c r="G44" s="29">
        <v>43252</v>
      </c>
      <c r="H44">
        <f t="shared" si="0"/>
        <v>24.319781122542587</v>
      </c>
      <c r="I44">
        <f t="shared" si="1"/>
        <v>23.967050039401194</v>
      </c>
    </row>
    <row r="45" spans="1:9">
      <c r="A45" s="29">
        <v>43282</v>
      </c>
      <c r="B45" s="30">
        <v>40519736862.019997</v>
      </c>
      <c r="C45" s="30">
        <f>(B45*'IGP-DI'!B308)/'IGP-DI'!$B$339</f>
        <v>28602376975.939655</v>
      </c>
      <c r="G45" s="29">
        <v>43282</v>
      </c>
      <c r="H45">
        <f t="shared" si="0"/>
        <v>24.425055022278659</v>
      </c>
      <c r="I45">
        <f t="shared" si="1"/>
        <v>24.076755662365528</v>
      </c>
    </row>
    <row r="46" spans="1:9">
      <c r="A46" s="29">
        <v>43313</v>
      </c>
      <c r="B46" s="30">
        <v>40782051289.379997</v>
      </c>
      <c r="C46" s="30">
        <f>(B46*'IGP-DI'!B309)/'IGP-DI'!$B$339</f>
        <v>28982367153.768749</v>
      </c>
      <c r="G46" s="29">
        <v>43313</v>
      </c>
      <c r="H46">
        <f t="shared" si="0"/>
        <v>24.431507902185668</v>
      </c>
      <c r="I46">
        <f t="shared" si="1"/>
        <v>24.089953452827793</v>
      </c>
    </row>
    <row r="47" spans="1:9">
      <c r="A47" s="29">
        <v>43344</v>
      </c>
      <c r="B47" s="30">
        <v>42499473515.889999</v>
      </c>
      <c r="C47" s="30">
        <f>(B47*'IGP-DI'!B310)/'IGP-DI'!$B$339</f>
        <v>30743074753.519314</v>
      </c>
      <c r="G47" s="29">
        <v>43344</v>
      </c>
      <c r="H47">
        <f t="shared" si="0"/>
        <v>24.47275752493864</v>
      </c>
      <c r="I47">
        <f t="shared" si="1"/>
        <v>24.148930594567407</v>
      </c>
    </row>
    <row r="48" spans="1:9">
      <c r="A48" s="29">
        <v>43374</v>
      </c>
      <c r="B48" s="30">
        <v>41159944862.970001</v>
      </c>
      <c r="C48" s="30">
        <f>(B48*'IGP-DI'!B311)/'IGP-DI'!$B$339</f>
        <v>29852441750.21994</v>
      </c>
      <c r="G48" s="29">
        <v>43374</v>
      </c>
      <c r="H48">
        <f t="shared" si="0"/>
        <v>24.440731408333374</v>
      </c>
      <c r="I48">
        <f t="shared" si="1"/>
        <v>24.119532474116916</v>
      </c>
    </row>
    <row r="49" spans="1:9">
      <c r="A49" s="29">
        <v>43405</v>
      </c>
      <c r="B49" s="30">
        <v>42807136546.529999</v>
      </c>
      <c r="C49" s="30">
        <f>(B49*'IGP-DI'!B312)/'IGP-DI'!$B$339</f>
        <v>30692569662.098675</v>
      </c>
      <c r="G49" s="29">
        <v>43405</v>
      </c>
      <c r="H49">
        <f t="shared" si="0"/>
        <v>24.479970667375657</v>
      </c>
      <c r="I49">
        <f t="shared" si="1"/>
        <v>24.147286431694912</v>
      </c>
    </row>
    <row r="50" spans="1:9">
      <c r="A50" s="29">
        <v>43435</v>
      </c>
      <c r="B50" s="30">
        <v>43635644513.43</v>
      </c>
      <c r="C50" s="30">
        <f>(B50*'IGP-DI'!B313)/'IGP-DI'!$B$339</f>
        <v>31145714783.262562</v>
      </c>
      <c r="G50" s="29">
        <v>43435</v>
      </c>
      <c r="H50">
        <f t="shared" si="0"/>
        <v>24.499140188013619</v>
      </c>
      <c r="I50">
        <f t="shared" si="1"/>
        <v>24.161942505566167</v>
      </c>
    </row>
    <row r="51" spans="1:9">
      <c r="A51" s="29">
        <v>43466</v>
      </c>
      <c r="B51" s="30">
        <v>42904779380.649902</v>
      </c>
      <c r="C51" s="30">
        <f>(B51*'IGP-DI'!B314)/'IGP-DI'!$B$339</f>
        <v>30644991357.042816</v>
      </c>
      <c r="G51" s="29">
        <v>43466</v>
      </c>
      <c r="H51">
        <f t="shared" si="0"/>
        <v>24.482249064149386</v>
      </c>
      <c r="I51">
        <f t="shared" si="1"/>
        <v>24.145735071849241</v>
      </c>
    </row>
    <row r="52" spans="1:9">
      <c r="A52" s="29">
        <v>43497</v>
      </c>
      <c r="B52" s="30">
        <v>39947674514.659897</v>
      </c>
      <c r="C52" s="30">
        <f>(B52*'IGP-DI'!B315)/'IGP-DI'!$B$339</f>
        <v>28890052503.11837</v>
      </c>
      <c r="G52" s="29">
        <v>43497</v>
      </c>
      <c r="H52">
        <f t="shared" si="0"/>
        <v>24.410836297568562</v>
      </c>
      <c r="I52">
        <f t="shared" si="1"/>
        <v>24.086763168768641</v>
      </c>
    </row>
    <row r="53" spans="1:9">
      <c r="A53" s="29">
        <v>43525</v>
      </c>
      <c r="B53" s="30">
        <v>39100796587.7799</v>
      </c>
      <c r="C53" s="30">
        <f>(B53*'IGP-DI'!B316)/'IGP-DI'!$B$339</f>
        <v>28581032732.745365</v>
      </c>
      <c r="G53" s="29">
        <v>43525</v>
      </c>
      <c r="H53">
        <f t="shared" si="0"/>
        <v>24.389408676819201</v>
      </c>
      <c r="I53">
        <f t="shared" si="1"/>
        <v>24.076009143600931</v>
      </c>
    </row>
    <row r="54" spans="1:9">
      <c r="A54" s="29">
        <v>43556</v>
      </c>
      <c r="B54" s="30">
        <v>41956521648.199997</v>
      </c>
      <c r="C54" s="30">
        <f>(B54*'IGP-DI'!B317)/'IGP-DI'!$B$339</f>
        <v>30945485792.875175</v>
      </c>
      <c r="G54" s="29">
        <v>43556</v>
      </c>
      <c r="H54">
        <f t="shared" si="0"/>
        <v>24.459899720188993</v>
      </c>
      <c r="I54">
        <f t="shared" si="1"/>
        <v>24.155492970604762</v>
      </c>
    </row>
    <row r="55" spans="1:9">
      <c r="A55" s="29">
        <v>43586</v>
      </c>
      <c r="B55" s="30">
        <v>40836371421.919998</v>
      </c>
      <c r="C55" s="30">
        <f>(B55*'IGP-DI'!B318)/'IGP-DI'!$B$339</f>
        <v>30239751522.421825</v>
      </c>
      <c r="G55" s="29">
        <v>43586</v>
      </c>
      <c r="H55">
        <f t="shared" si="0"/>
        <v>24.432838977664847</v>
      </c>
      <c r="I55">
        <f t="shared" si="1"/>
        <v>24.132423171372857</v>
      </c>
    </row>
    <row r="56" spans="1:9">
      <c r="A56" s="29">
        <v>43617</v>
      </c>
      <c r="B56" s="30">
        <v>39939064987.900002</v>
      </c>
      <c r="C56" s="30">
        <f>(B56*'IGP-DI'!B319)/'IGP-DI'!$B$339</f>
        <v>29761875464.670094</v>
      </c>
      <c r="G56" s="29">
        <v>43617</v>
      </c>
      <c r="H56">
        <f t="shared" si="0"/>
        <v>24.410620754241926</v>
      </c>
      <c r="I56">
        <f t="shared" si="1"/>
        <v>24.116494064571821</v>
      </c>
    </row>
    <row r="57" spans="1:9">
      <c r="A57" s="29">
        <v>43647</v>
      </c>
      <c r="B57" s="30">
        <v>41010578326.769997</v>
      </c>
      <c r="C57" s="30">
        <f>(B57*'IGP-DI'!B320)/'IGP-DI'!$B$339</f>
        <v>30557913723.585228</v>
      </c>
      <c r="G57" s="29">
        <v>43647</v>
      </c>
      <c r="H57">
        <f t="shared" si="0"/>
        <v>24.437095878342387</v>
      </c>
      <c r="I57">
        <f t="shared" si="1"/>
        <v>24.142889530707063</v>
      </c>
    </row>
    <row r="58" spans="1:9">
      <c r="A58" s="29">
        <v>43678</v>
      </c>
      <c r="B58" s="30">
        <v>42280705610.449997</v>
      </c>
      <c r="C58" s="30">
        <f>(B58*'IGP-DI'!B321)/'IGP-DI'!$B$339</f>
        <v>31344690784.859303</v>
      </c>
      <c r="G58" s="29">
        <v>43678</v>
      </c>
      <c r="H58">
        <f t="shared" si="0"/>
        <v>24.467596686798071</v>
      </c>
      <c r="I58">
        <f t="shared" si="1"/>
        <v>24.168310736728465</v>
      </c>
    </row>
    <row r="59" spans="1:9">
      <c r="A59" s="29">
        <v>43709</v>
      </c>
      <c r="B59" s="30">
        <v>42673193990.449997</v>
      </c>
      <c r="C59" s="30">
        <f>(B59*'IGP-DI'!B322)/'IGP-DI'!$B$339</f>
        <v>31794844870.460022</v>
      </c>
      <c r="G59" s="29">
        <v>43709</v>
      </c>
      <c r="H59">
        <f t="shared" si="0"/>
        <v>24.47683678464821</v>
      </c>
      <c r="I59">
        <f t="shared" si="1"/>
        <v>24.182570002599313</v>
      </c>
    </row>
    <row r="60" spans="1:9">
      <c r="A60" s="29">
        <v>43739</v>
      </c>
      <c r="B60" s="30">
        <v>43342351053.409897</v>
      </c>
      <c r="C60" s="30">
        <f>(B60*'IGP-DI'!B323)/'IGP-DI'!$B$339</f>
        <v>32470889845.588306</v>
      </c>
      <c r="G60" s="29">
        <v>43739</v>
      </c>
      <c r="H60">
        <f t="shared" si="0"/>
        <v>24.492396078316361</v>
      </c>
      <c r="I60">
        <f t="shared" si="1"/>
        <v>24.203609827846979</v>
      </c>
    </row>
    <row r="61" spans="1:9">
      <c r="A61" s="29">
        <v>43770</v>
      </c>
      <c r="B61" s="30">
        <v>45203702644.190002</v>
      </c>
      <c r="C61" s="30">
        <f>(B61*'IGP-DI'!B324)/'IGP-DI'!$B$339</f>
        <v>34153248666.159355</v>
      </c>
      <c r="G61" s="29">
        <v>43770</v>
      </c>
      <c r="H61">
        <f t="shared" si="0"/>
        <v>24.534444837336448</v>
      </c>
      <c r="I61">
        <f t="shared" si="1"/>
        <v>24.254123547755231</v>
      </c>
    </row>
    <row r="62" spans="1:9">
      <c r="A62" s="29">
        <v>43800</v>
      </c>
      <c r="B62" s="30">
        <v>50549230701.900002</v>
      </c>
      <c r="C62" s="30">
        <f>(B62*'IGP-DI'!B325)/'IGP-DI'!$B$339</f>
        <v>38857134815.876472</v>
      </c>
      <c r="G62" s="29">
        <v>43800</v>
      </c>
      <c r="H62">
        <f t="shared" si="0"/>
        <v>24.646213563739224</v>
      </c>
      <c r="I62">
        <f t="shared" si="1"/>
        <v>24.383157547242718</v>
      </c>
    </row>
    <row r="63" spans="1:9">
      <c r="A63" s="29">
        <v>43831</v>
      </c>
      <c r="B63" s="30">
        <v>46819724690.099899</v>
      </c>
      <c r="C63" s="30">
        <f>(B63*'IGP-DI'!B326)/'IGP-DI'!$B$339</f>
        <v>36023760753.664963</v>
      </c>
      <c r="G63" s="29">
        <v>43831</v>
      </c>
      <c r="H63">
        <f t="shared" si="0"/>
        <v>24.56957041881461</v>
      </c>
      <c r="I63">
        <f t="shared" si="1"/>
        <v>24.307444578619634</v>
      </c>
    </row>
    <row r="64" spans="1:9">
      <c r="A64" s="29">
        <v>43862</v>
      </c>
      <c r="B64" s="30">
        <v>42746694767.139999</v>
      </c>
      <c r="C64" s="30">
        <f>(B64*'IGP-DI'!B327)/'IGP-DI'!$B$339</f>
        <v>32893850952.081482</v>
      </c>
      <c r="G64" s="29">
        <v>43862</v>
      </c>
      <c r="H64">
        <f t="shared" si="0"/>
        <v>24.478557713951652</v>
      </c>
      <c r="I64">
        <f t="shared" si="1"/>
        <v>24.216551576097</v>
      </c>
    </row>
    <row r="65" spans="1:9">
      <c r="A65" s="29">
        <v>43891</v>
      </c>
      <c r="B65" s="30">
        <v>41535489425.330002</v>
      </c>
      <c r="C65" s="30">
        <f>(B65*'IGP-DI'!B328)/'IGP-DI'!$B$339</f>
        <v>32487468661.925766</v>
      </c>
      <c r="G65" s="29">
        <v>43891</v>
      </c>
      <c r="H65">
        <f t="shared" si="0"/>
        <v>24.449814065611623</v>
      </c>
      <c r="I65">
        <f t="shared" si="1"/>
        <v>24.204120272294109</v>
      </c>
    </row>
    <row r="66" spans="1:9">
      <c r="A66" s="29">
        <v>43922</v>
      </c>
      <c r="B66" s="30">
        <v>36596873014.7799</v>
      </c>
      <c r="C66" s="30">
        <f>(B66*'IGP-DI'!B329)/'IGP-DI'!$B$339</f>
        <v>28638904357.942608</v>
      </c>
      <c r="G66" s="29">
        <v>43922</v>
      </c>
      <c r="H66">
        <f t="shared" si="0"/>
        <v>24.323228636949157</v>
      </c>
      <c r="I66">
        <f t="shared" si="1"/>
        <v>24.078031922648663</v>
      </c>
    </row>
    <row r="67" spans="1:9">
      <c r="A67" s="29">
        <v>43952</v>
      </c>
      <c r="B67" s="30">
        <v>31510892072.02</v>
      </c>
      <c r="C67" s="30">
        <f>(B67*'IGP-DI'!B330)/'IGP-DI'!$B$339</f>
        <v>24922883948.875076</v>
      </c>
      <c r="G67" s="29">
        <v>43952</v>
      </c>
      <c r="H67">
        <f t="shared" si="0"/>
        <v>24.173599103073975</v>
      </c>
      <c r="I67">
        <f t="shared" si="1"/>
        <v>23.939052252455181</v>
      </c>
    </row>
    <row r="68" spans="1:9">
      <c r="A68" s="29">
        <v>43983</v>
      </c>
      <c r="B68" s="30">
        <v>36193809846.779999</v>
      </c>
      <c r="C68" s="30">
        <f>(B68*'IGP-DI'!B331)/'IGP-DI'!$B$339</f>
        <v>29085231551.588612</v>
      </c>
      <c r="G68" s="29">
        <v>43983</v>
      </c>
      <c r="H68">
        <f t="shared" ref="H68:H74" si="2">LN(B68)</f>
        <v>24.312153942448457</v>
      </c>
      <c r="I68">
        <f t="shared" ref="I68:I74" si="3">LN(C68)</f>
        <v>24.093496375480424</v>
      </c>
    </row>
    <row r="69" spans="1:9">
      <c r="A69" s="29">
        <v>44013</v>
      </c>
      <c r="B69" s="30">
        <v>40676689136.580002</v>
      </c>
      <c r="C69" s="30">
        <f>(B69*'IGP-DI'!B332)/'IGP-DI'!$B$339</f>
        <v>33452085399.970631</v>
      </c>
      <c r="G69" s="29">
        <v>44013</v>
      </c>
      <c r="H69">
        <f t="shared" si="2"/>
        <v>24.428921016824912</v>
      </c>
      <c r="I69">
        <f t="shared" si="3"/>
        <v>24.233379965373189</v>
      </c>
    </row>
    <row r="70" spans="1:9">
      <c r="A70" s="29">
        <v>44044</v>
      </c>
      <c r="B70" s="30">
        <v>44836817376.339996</v>
      </c>
      <c r="C70" s="30">
        <f>(B70*'IGP-DI'!B333)/'IGP-DI'!$B$339</f>
        <v>38301719768.605583</v>
      </c>
      <c r="G70" s="29">
        <v>44044</v>
      </c>
      <c r="H70">
        <f t="shared" si="2"/>
        <v>24.526295455297284</v>
      </c>
      <c r="I70">
        <f t="shared" si="3"/>
        <v>24.368760634699481</v>
      </c>
    </row>
    <row r="71" spans="1:9">
      <c r="A71" s="29">
        <v>44075</v>
      </c>
      <c r="B71" s="30">
        <v>46914004570.149902</v>
      </c>
      <c r="C71" s="30">
        <f>(B71*'IGP-DI'!B334)/'IGP-DI'!$B$339</f>
        <v>41398686429.230087</v>
      </c>
      <c r="G71" s="29">
        <v>44075</v>
      </c>
      <c r="H71">
        <f t="shared" si="2"/>
        <v>24.571582072732319</v>
      </c>
      <c r="I71">
        <f t="shared" si="3"/>
        <v>24.446514988511755</v>
      </c>
    </row>
    <row r="72" spans="1:9">
      <c r="A72" s="29">
        <v>44105</v>
      </c>
      <c r="B72" s="30">
        <v>49982981102.209999</v>
      </c>
      <c r="C72" s="30">
        <f>(B72*'IGP-DI'!B335)/'IGP-DI'!$B$339</f>
        <v>45729328041.126839</v>
      </c>
      <c r="G72" s="29">
        <v>44105</v>
      </c>
      <c r="H72">
        <f t="shared" si="2"/>
        <v>24.634948406477033</v>
      </c>
      <c r="I72">
        <f t="shared" si="3"/>
        <v>24.546005680459146</v>
      </c>
    </row>
    <row r="73" spans="1:9">
      <c r="A73" s="29">
        <v>44136</v>
      </c>
      <c r="B73" s="30">
        <v>51706483512.389999</v>
      </c>
      <c r="C73" s="30">
        <f>(B73*'IGP-DI'!B336)/'IGP-DI'!$B$339</f>
        <v>48552923162.958672</v>
      </c>
      <c r="G73" s="29">
        <v>44136</v>
      </c>
      <c r="H73">
        <f t="shared" si="2"/>
        <v>24.668849017027274</v>
      </c>
      <c r="I73">
        <f t="shared" si="3"/>
        <v>24.605920239200973</v>
      </c>
    </row>
    <row r="74" spans="1:9">
      <c r="A74" s="29">
        <v>44166</v>
      </c>
      <c r="B74" s="30">
        <v>50539957323.099998</v>
      </c>
      <c r="C74" s="30">
        <f>(B74*'IGP-DI'!B337)/'IGP-DI'!$B$339</f>
        <v>47817843328.426369</v>
      </c>
      <c r="G74" s="29">
        <v>44166</v>
      </c>
      <c r="H74">
        <f t="shared" si="2"/>
        <v>24.64603009448782</v>
      </c>
      <c r="I74">
        <f t="shared" si="3"/>
        <v>24.590664698177598</v>
      </c>
    </row>
  </sheetData>
  <mergeCells count="2">
    <mergeCell ref="A1:C1"/>
    <mergeCell ref="G1:I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B03A-8D69-4ABE-85C8-4037771C8061}">
  <dimension ref="A1:R34"/>
  <sheetViews>
    <sheetView zoomScale="59" zoomScaleNormal="50" workbookViewId="0">
      <selection activeCell="B18" sqref="B18"/>
    </sheetView>
  </sheetViews>
  <sheetFormatPr defaultRowHeight="18.75"/>
  <cols>
    <col min="1" max="1" width="36.28515625" style="36" bestFit="1" customWidth="1"/>
    <col min="2" max="2" width="33.28515625" style="25" bestFit="1" customWidth="1"/>
    <col min="3" max="3" width="43.5703125" style="25" customWidth="1"/>
    <col min="4" max="6" width="33.28515625" style="25" bestFit="1" customWidth="1"/>
    <col min="7" max="7" width="35.140625" style="25" customWidth="1"/>
    <col min="8" max="8" width="33.140625" style="25" bestFit="1" customWidth="1"/>
    <col min="9" max="11" width="9.140625" style="27"/>
    <col min="12" max="12" width="23.140625" style="23" customWidth="1"/>
    <col min="13" max="18" width="31.42578125" style="23" customWidth="1"/>
    <col min="19" max="16384" width="9.140625" style="23"/>
  </cols>
  <sheetData>
    <row r="1" spans="1:18">
      <c r="B1" s="7">
        <v>2015</v>
      </c>
      <c r="C1" s="7">
        <v>2016</v>
      </c>
      <c r="D1" s="8">
        <v>2017</v>
      </c>
      <c r="E1" s="8">
        <v>2018</v>
      </c>
      <c r="F1" s="8">
        <v>2019</v>
      </c>
      <c r="G1" s="7">
        <v>2020</v>
      </c>
      <c r="H1" s="7" t="s">
        <v>28</v>
      </c>
    </row>
    <row r="2" spans="1:18">
      <c r="A2" s="6" t="s">
        <v>379</v>
      </c>
      <c r="B2" s="44">
        <f>SUM(B3:B6)</f>
        <v>37201083441</v>
      </c>
      <c r="C2" s="44">
        <f t="shared" ref="C2:G2" si="0">SUM(C3:C6)</f>
        <v>39567667037</v>
      </c>
      <c r="D2" s="44">
        <f t="shared" si="0"/>
        <v>42616783090</v>
      </c>
      <c r="E2" s="44">
        <f t="shared" si="0"/>
        <v>45871532960</v>
      </c>
      <c r="F2" s="44">
        <f t="shared" si="0"/>
        <v>48721741913.729889</v>
      </c>
      <c r="G2" s="44">
        <f t="shared" si="0"/>
        <v>51336096802.080002</v>
      </c>
      <c r="H2" s="34">
        <f>SUM(H3:H6)</f>
        <v>265314905243.80988</v>
      </c>
      <c r="L2" s="6" t="s">
        <v>0</v>
      </c>
      <c r="M2" s="7">
        <v>2015</v>
      </c>
      <c r="N2" s="7">
        <v>2016</v>
      </c>
      <c r="O2" s="8">
        <v>2017</v>
      </c>
      <c r="P2" s="8">
        <v>2018</v>
      </c>
      <c r="Q2" s="8">
        <v>2019</v>
      </c>
      <c r="R2" s="7">
        <v>2020</v>
      </c>
    </row>
    <row r="3" spans="1:18">
      <c r="A3" s="33" t="s">
        <v>371</v>
      </c>
      <c r="B3" s="45">
        <v>6798522613</v>
      </c>
      <c r="C3" s="46">
        <v>7436028431</v>
      </c>
      <c r="D3" s="47">
        <v>7893709586</v>
      </c>
      <c r="E3" s="47">
        <v>8353696257</v>
      </c>
      <c r="F3" s="47">
        <v>8181619122.7599897</v>
      </c>
      <c r="G3" s="46">
        <v>8680628690.3999996</v>
      </c>
      <c r="H3" s="35">
        <f t="shared" ref="H3:H6" si="1">SUM(B3:G3)</f>
        <v>47344204700.159988</v>
      </c>
      <c r="L3" s="10" t="s">
        <v>1</v>
      </c>
      <c r="M3" s="11">
        <v>979177636</v>
      </c>
      <c r="N3" s="12">
        <v>1015866517</v>
      </c>
      <c r="O3" s="13">
        <v>1179511880</v>
      </c>
      <c r="P3" s="13">
        <v>1413094145.5899999</v>
      </c>
      <c r="Q3" s="13">
        <v>1413047877.27</v>
      </c>
      <c r="R3" s="14">
        <v>1374411190.8199999</v>
      </c>
    </row>
    <row r="4" spans="1:18">
      <c r="A4" s="33" t="s">
        <v>372</v>
      </c>
      <c r="B4" s="45">
        <v>13745216755</v>
      </c>
      <c r="C4" s="46">
        <v>14334660654</v>
      </c>
      <c r="D4" s="47">
        <v>15022541274</v>
      </c>
      <c r="E4" s="47">
        <v>15754652381</v>
      </c>
      <c r="F4" s="47">
        <v>17125875095.329901</v>
      </c>
      <c r="G4" s="46">
        <v>16225956435.950001</v>
      </c>
      <c r="H4" s="35">
        <f t="shared" si="1"/>
        <v>92208902595.279892</v>
      </c>
      <c r="L4" s="10" t="s">
        <v>2</v>
      </c>
      <c r="M4" s="12">
        <v>3120601804</v>
      </c>
      <c r="N4" s="14">
        <v>3588383223</v>
      </c>
      <c r="O4" s="13">
        <v>3676879990</v>
      </c>
      <c r="P4" s="13">
        <v>4006743422</v>
      </c>
      <c r="Q4" s="13">
        <v>4207569343.6599998</v>
      </c>
      <c r="R4" s="14">
        <v>4368864099.5699997</v>
      </c>
    </row>
    <row r="5" spans="1:18">
      <c r="A5" s="33" t="s">
        <v>373</v>
      </c>
      <c r="B5" s="45">
        <v>9078001984</v>
      </c>
      <c r="C5" s="46">
        <v>9670681316</v>
      </c>
      <c r="D5" s="47">
        <v>10916005246</v>
      </c>
      <c r="E5" s="47">
        <v>12171365140</v>
      </c>
      <c r="F5" s="47">
        <v>13365994567.32</v>
      </c>
      <c r="G5" s="46">
        <v>15334820379.75</v>
      </c>
      <c r="H5" s="35">
        <f t="shared" si="1"/>
        <v>70536868633.070007</v>
      </c>
      <c r="L5" s="10" t="s">
        <v>3</v>
      </c>
      <c r="M5" s="12">
        <v>785714971</v>
      </c>
      <c r="N5" s="14">
        <v>700311920</v>
      </c>
      <c r="O5" s="13">
        <v>753646864</v>
      </c>
      <c r="P5" s="13">
        <v>855278726</v>
      </c>
      <c r="Q5" s="13">
        <v>944821025.77999997</v>
      </c>
      <c r="R5" s="14">
        <v>1015615591.9199899</v>
      </c>
    </row>
    <row r="6" spans="1:18">
      <c r="A6" s="33" t="s">
        <v>374</v>
      </c>
      <c r="B6" s="45">
        <v>7579342089</v>
      </c>
      <c r="C6" s="46">
        <v>8126296636</v>
      </c>
      <c r="D6" s="47">
        <v>8784526984</v>
      </c>
      <c r="E6" s="47">
        <v>9591819182</v>
      </c>
      <c r="F6" s="47">
        <v>10048253128.32</v>
      </c>
      <c r="G6" s="46">
        <v>11094691295.98</v>
      </c>
      <c r="H6" s="35">
        <f t="shared" si="1"/>
        <v>55224929315.300003</v>
      </c>
      <c r="L6" s="10" t="s">
        <v>4</v>
      </c>
      <c r="M6" s="12">
        <v>7485087103</v>
      </c>
      <c r="N6" s="14">
        <v>7149125114</v>
      </c>
      <c r="O6" s="13">
        <v>8217346091</v>
      </c>
      <c r="P6" s="13">
        <v>9216022647.1299992</v>
      </c>
      <c r="Q6" s="13">
        <v>10039289959.0299</v>
      </c>
      <c r="R6" s="14">
        <v>10807269434.43</v>
      </c>
    </row>
    <row r="7" spans="1:18">
      <c r="A7" s="6" t="s">
        <v>380</v>
      </c>
      <c r="B7" s="44">
        <f>SUM(B8:B14)</f>
        <v>24846933094</v>
      </c>
      <c r="C7" s="44">
        <f t="shared" ref="C7:H7" si="2">SUM(C8:C14)</f>
        <v>25162828860</v>
      </c>
      <c r="D7" s="44">
        <f t="shared" si="2"/>
        <v>26993957990</v>
      </c>
      <c r="E7" s="44">
        <f t="shared" si="2"/>
        <v>29774853212.720001</v>
      </c>
      <c r="F7" s="44">
        <f t="shared" si="2"/>
        <v>32749725647.0499</v>
      </c>
      <c r="G7" s="44">
        <f t="shared" si="2"/>
        <v>35946282462.679993</v>
      </c>
      <c r="H7" s="34">
        <f t="shared" si="2"/>
        <v>175474581266.44989</v>
      </c>
      <c r="L7" s="10" t="s">
        <v>5</v>
      </c>
      <c r="M7" s="12">
        <v>18634858077</v>
      </c>
      <c r="N7" s="14">
        <v>19507768962</v>
      </c>
      <c r="O7" s="13">
        <v>21208497104</v>
      </c>
      <c r="P7" s="13">
        <v>23568159537</v>
      </c>
      <c r="Q7" s="13">
        <v>24717852211.720001</v>
      </c>
      <c r="R7" s="14">
        <v>24978684972</v>
      </c>
    </row>
    <row r="8" spans="1:18">
      <c r="A8" s="33" t="s">
        <v>1</v>
      </c>
      <c r="B8" s="46">
        <v>979177636</v>
      </c>
      <c r="C8" s="45">
        <v>1015866517</v>
      </c>
      <c r="D8" s="47">
        <v>1179511880</v>
      </c>
      <c r="E8" s="47">
        <v>1413094145.5899999</v>
      </c>
      <c r="F8" s="47">
        <v>1413047877.27</v>
      </c>
      <c r="G8" s="46">
        <v>1374411190.8199999</v>
      </c>
      <c r="H8" s="35">
        <f>SUM(B8:G8)</f>
        <v>7375109246.6800003</v>
      </c>
      <c r="L8" s="10" t="s">
        <v>6</v>
      </c>
      <c r="M8" s="12">
        <v>9859113146</v>
      </c>
      <c r="N8" s="14">
        <v>10436149948</v>
      </c>
      <c r="O8" s="13">
        <v>11353930871</v>
      </c>
      <c r="P8" s="13">
        <v>11978962409</v>
      </c>
      <c r="Q8" s="13">
        <v>13151857594.65</v>
      </c>
      <c r="R8" s="14">
        <v>13228678047.66</v>
      </c>
    </row>
    <row r="9" spans="1:18" ht="37.5">
      <c r="A9" s="33" t="s">
        <v>3</v>
      </c>
      <c r="B9" s="45">
        <v>785714971</v>
      </c>
      <c r="C9" s="46">
        <v>700311920</v>
      </c>
      <c r="D9" s="47">
        <v>753646864</v>
      </c>
      <c r="E9" s="47">
        <v>855278726</v>
      </c>
      <c r="F9" s="47">
        <v>944821025.77999997</v>
      </c>
      <c r="G9" s="46">
        <v>1015615591.9199899</v>
      </c>
      <c r="H9" s="35">
        <f t="shared" ref="H9:H14" si="3">SUM(B9:G9)</f>
        <v>5055389098.6999893</v>
      </c>
      <c r="L9" s="10" t="s">
        <v>7</v>
      </c>
      <c r="M9" s="12">
        <v>6798522613</v>
      </c>
      <c r="N9" s="14">
        <v>7436028431</v>
      </c>
      <c r="O9" s="13">
        <v>7893709586</v>
      </c>
      <c r="P9" s="13">
        <v>8353696257</v>
      </c>
      <c r="Q9" s="13">
        <v>8181619122.7599897</v>
      </c>
      <c r="R9" s="14">
        <v>8680628690.3999996</v>
      </c>
    </row>
    <row r="10" spans="1:18" ht="37.5">
      <c r="A10" s="33" t="s">
        <v>4</v>
      </c>
      <c r="B10" s="45">
        <v>7485087103</v>
      </c>
      <c r="C10" s="46">
        <v>7149125114</v>
      </c>
      <c r="D10" s="47">
        <v>8217346091</v>
      </c>
      <c r="E10" s="47">
        <v>9216022647.1299992</v>
      </c>
      <c r="F10" s="47">
        <v>10039289959.0299</v>
      </c>
      <c r="G10" s="46">
        <v>10807269434.43</v>
      </c>
      <c r="H10" s="35">
        <f t="shared" si="3"/>
        <v>52914140348.589897</v>
      </c>
      <c r="L10" s="10" t="s">
        <v>8</v>
      </c>
      <c r="M10" s="12">
        <v>9455542725</v>
      </c>
      <c r="N10" s="14">
        <v>8812157616</v>
      </c>
      <c r="O10" s="13">
        <v>9262578028</v>
      </c>
      <c r="P10" s="13">
        <v>10214185288</v>
      </c>
      <c r="Q10" s="13">
        <v>11451867102.58</v>
      </c>
      <c r="R10" s="14">
        <v>12001997177.959999</v>
      </c>
    </row>
    <row r="11" spans="1:18">
      <c r="A11" s="33" t="s">
        <v>14</v>
      </c>
      <c r="B11" s="45">
        <v>9740022389</v>
      </c>
      <c r="C11" s="46">
        <v>10084211717</v>
      </c>
      <c r="D11" s="47">
        <v>10257950328</v>
      </c>
      <c r="E11" s="47">
        <v>10921386433</v>
      </c>
      <c r="F11" s="47">
        <v>12202357223</v>
      </c>
      <c r="G11" s="46">
        <v>13837365868</v>
      </c>
      <c r="H11" s="35">
        <f t="shared" si="3"/>
        <v>67043293958</v>
      </c>
      <c r="L11" s="10" t="s">
        <v>9</v>
      </c>
      <c r="M11" s="12">
        <v>13745216755</v>
      </c>
      <c r="N11" s="14">
        <v>14334660654</v>
      </c>
      <c r="O11" s="13">
        <v>15022541274</v>
      </c>
      <c r="P11" s="13">
        <v>15754652381</v>
      </c>
      <c r="Q11" s="13">
        <v>17125875095.329901</v>
      </c>
      <c r="R11" s="14">
        <v>16225956435.950001</v>
      </c>
    </row>
    <row r="12" spans="1:18">
      <c r="A12" s="33" t="s">
        <v>22</v>
      </c>
      <c r="B12" s="45">
        <v>3149100104</v>
      </c>
      <c r="C12" s="46">
        <v>3138605957</v>
      </c>
      <c r="D12" s="47">
        <v>3270647795</v>
      </c>
      <c r="E12" s="47">
        <v>3629602975</v>
      </c>
      <c r="F12" s="47">
        <v>4013195236.48</v>
      </c>
      <c r="G12" s="46">
        <v>4376621281.0100002</v>
      </c>
      <c r="H12" s="35">
        <f t="shared" si="3"/>
        <v>21577773348.489998</v>
      </c>
      <c r="L12" s="10" t="s">
        <v>10</v>
      </c>
      <c r="M12" s="12">
        <v>5018955387</v>
      </c>
      <c r="N12" s="14">
        <v>6008379641</v>
      </c>
      <c r="O12" s="13">
        <v>6290560225</v>
      </c>
      <c r="P12" s="13">
        <v>7022347840</v>
      </c>
      <c r="Q12" s="13">
        <v>7883486025.6400003</v>
      </c>
      <c r="R12" s="14">
        <v>8170481410.2999897</v>
      </c>
    </row>
    <row r="13" spans="1:18" ht="37.5">
      <c r="A13" s="33" t="s">
        <v>23</v>
      </c>
      <c r="B13" s="45">
        <v>648602865</v>
      </c>
      <c r="C13" s="46">
        <v>713103670</v>
      </c>
      <c r="D13" s="47">
        <v>778452650</v>
      </c>
      <c r="E13" s="47">
        <v>879548397</v>
      </c>
      <c r="F13" s="47">
        <v>1117103856.47</v>
      </c>
      <c r="G13" s="46">
        <v>1239989996.1700001</v>
      </c>
      <c r="H13" s="35">
        <f t="shared" si="3"/>
        <v>5376801434.6400003</v>
      </c>
      <c r="L13" s="10" t="s">
        <v>11</v>
      </c>
      <c r="M13" s="12">
        <v>9078001984</v>
      </c>
      <c r="N13" s="14">
        <v>9670681316</v>
      </c>
      <c r="O13" s="13">
        <v>10916005246</v>
      </c>
      <c r="P13" s="13">
        <v>12171365140</v>
      </c>
      <c r="Q13" s="13">
        <v>13365994567.32</v>
      </c>
      <c r="R13" s="14">
        <v>15334820379.75</v>
      </c>
    </row>
    <row r="14" spans="1:18" ht="37.5">
      <c r="A14" s="33" t="s">
        <v>26</v>
      </c>
      <c r="B14" s="45">
        <v>2059228026</v>
      </c>
      <c r="C14" s="46">
        <v>2361603965</v>
      </c>
      <c r="D14" s="47">
        <v>2536402382</v>
      </c>
      <c r="E14" s="47">
        <v>2859919889</v>
      </c>
      <c r="F14" s="47">
        <v>3019910469.02</v>
      </c>
      <c r="G14" s="46">
        <v>3295009100.3299999</v>
      </c>
      <c r="H14" s="35">
        <f t="shared" si="3"/>
        <v>16132073831.35</v>
      </c>
      <c r="L14" s="10" t="s">
        <v>12</v>
      </c>
      <c r="M14" s="12">
        <v>7579342089</v>
      </c>
      <c r="N14" s="14">
        <v>8126296636</v>
      </c>
      <c r="O14" s="13">
        <v>8784526984</v>
      </c>
      <c r="P14" s="13">
        <v>9591819182</v>
      </c>
      <c r="Q14" s="13">
        <v>10048253128.32</v>
      </c>
      <c r="R14" s="14">
        <v>11094691295.98</v>
      </c>
    </row>
    <row r="15" spans="1:18" ht="37.5">
      <c r="A15" s="6" t="s">
        <v>381</v>
      </c>
      <c r="B15" s="44">
        <f>SUM(B16:B24)</f>
        <v>64680985171</v>
      </c>
      <c r="C15" s="44">
        <f t="shared" ref="C15:H15" si="4">SUM(C16:C24)</f>
        <v>69268984408</v>
      </c>
      <c r="D15" s="44">
        <f t="shared" si="4"/>
        <v>74377464867</v>
      </c>
      <c r="E15" s="44">
        <f t="shared" si="4"/>
        <v>81772004203</v>
      </c>
      <c r="F15" s="44">
        <f t="shared" si="4"/>
        <v>87564798338.149979</v>
      </c>
      <c r="G15" s="44">
        <f t="shared" si="4"/>
        <v>88616536955.049957</v>
      </c>
      <c r="H15" s="34">
        <f t="shared" si="4"/>
        <v>466280773942.20007</v>
      </c>
      <c r="L15" s="10" t="s">
        <v>13</v>
      </c>
      <c r="M15" s="12">
        <v>37946744435</v>
      </c>
      <c r="N15" s="14">
        <v>41889822032</v>
      </c>
      <c r="O15" s="13">
        <v>46672269585</v>
      </c>
      <c r="P15" s="13">
        <v>49064520050</v>
      </c>
      <c r="Q15" s="13">
        <v>51945190597.050003</v>
      </c>
      <c r="R15" s="14">
        <v>52460606146.190002</v>
      </c>
    </row>
    <row r="16" spans="1:18">
      <c r="A16" s="33" t="s">
        <v>2</v>
      </c>
      <c r="B16" s="45">
        <v>3120601804</v>
      </c>
      <c r="C16" s="46">
        <v>3588383223</v>
      </c>
      <c r="D16" s="47">
        <v>3676879990</v>
      </c>
      <c r="E16" s="47">
        <v>4006743422</v>
      </c>
      <c r="F16" s="47">
        <v>4207569343.6599998</v>
      </c>
      <c r="G16" s="46">
        <v>4368864099.5699997</v>
      </c>
      <c r="H16" s="35">
        <f>SUM(B16:G16)</f>
        <v>22969041882.23</v>
      </c>
      <c r="L16" s="10" t="s">
        <v>14</v>
      </c>
      <c r="M16" s="12">
        <v>9740022389</v>
      </c>
      <c r="N16" s="14">
        <v>10084211717</v>
      </c>
      <c r="O16" s="13">
        <v>10257950328</v>
      </c>
      <c r="P16" s="13">
        <v>10921386433</v>
      </c>
      <c r="Q16" s="13">
        <v>12202357223</v>
      </c>
      <c r="R16" s="14">
        <v>13837365868</v>
      </c>
    </row>
    <row r="17" spans="1:18">
      <c r="A17" s="33" t="s">
        <v>5</v>
      </c>
      <c r="B17" s="45">
        <v>18634858077</v>
      </c>
      <c r="C17" s="46">
        <v>19507768962</v>
      </c>
      <c r="D17" s="47">
        <v>21208497104</v>
      </c>
      <c r="E17" s="47">
        <v>23568159537</v>
      </c>
      <c r="F17" s="47">
        <v>24717852211.720001</v>
      </c>
      <c r="G17" s="46">
        <v>24978684972</v>
      </c>
      <c r="H17" s="35">
        <f t="shared" ref="H17:H24" si="5">SUM(B17:G17)</f>
        <v>132615820863.72</v>
      </c>
      <c r="L17" s="10" t="s">
        <v>15</v>
      </c>
      <c r="M17" s="12">
        <v>4540289440</v>
      </c>
      <c r="N17" s="14">
        <v>4724970775</v>
      </c>
      <c r="O17" s="13">
        <v>5187127420</v>
      </c>
      <c r="P17" s="13">
        <v>5629994538</v>
      </c>
      <c r="Q17" s="13">
        <v>5904253102.1300001</v>
      </c>
      <c r="R17" s="14">
        <v>6108081767.0099897</v>
      </c>
    </row>
    <row r="18" spans="1:18">
      <c r="A18" s="33" t="s">
        <v>6</v>
      </c>
      <c r="B18" s="45">
        <v>9859113146</v>
      </c>
      <c r="C18" s="46">
        <v>10436149948</v>
      </c>
      <c r="D18" s="47">
        <v>11353930871</v>
      </c>
      <c r="E18" s="47">
        <v>11978962409</v>
      </c>
      <c r="F18" s="47">
        <v>13151857594.65</v>
      </c>
      <c r="G18" s="46">
        <v>13228678047.66</v>
      </c>
      <c r="H18" s="35">
        <f t="shared" si="5"/>
        <v>70008692016.309998</v>
      </c>
      <c r="L18" s="10" t="s">
        <v>16</v>
      </c>
      <c r="M18" s="12">
        <v>24941842377</v>
      </c>
      <c r="N18" s="14">
        <v>26152177631</v>
      </c>
      <c r="O18" s="13">
        <v>29586341151</v>
      </c>
      <c r="P18" s="13">
        <v>30205169055.560001</v>
      </c>
      <c r="Q18" s="13">
        <v>31502726802.84</v>
      </c>
      <c r="R18" s="14">
        <v>31518256974.18</v>
      </c>
    </row>
    <row r="19" spans="1:18">
      <c r="A19" s="33" t="s">
        <v>10</v>
      </c>
      <c r="B19" s="45">
        <v>5018955387</v>
      </c>
      <c r="C19" s="46">
        <v>6008379641</v>
      </c>
      <c r="D19" s="47">
        <v>6290560225</v>
      </c>
      <c r="E19" s="47">
        <v>7022347840</v>
      </c>
      <c r="F19" s="47">
        <v>7883486025.6400003</v>
      </c>
      <c r="G19" s="46">
        <v>8170481410.2999897</v>
      </c>
      <c r="H19" s="35">
        <f t="shared" si="5"/>
        <v>40394210528.939987</v>
      </c>
      <c r="L19" s="10" t="s">
        <v>17</v>
      </c>
      <c r="M19" s="12">
        <v>12840228000</v>
      </c>
      <c r="N19" s="14">
        <v>13798504339</v>
      </c>
      <c r="O19" s="13">
        <v>14466357628</v>
      </c>
      <c r="P19" s="13">
        <v>15900313408</v>
      </c>
      <c r="Q19" s="13">
        <v>17938842228.84</v>
      </c>
      <c r="R19" s="14">
        <v>17673104783.049999</v>
      </c>
    </row>
    <row r="20" spans="1:18">
      <c r="A20" s="33" t="s">
        <v>15</v>
      </c>
      <c r="B20" s="45">
        <v>4540289440</v>
      </c>
      <c r="C20" s="46">
        <v>4724970775</v>
      </c>
      <c r="D20" s="47">
        <v>5187127420</v>
      </c>
      <c r="E20" s="47">
        <v>5629994538</v>
      </c>
      <c r="F20" s="47">
        <v>5904253102.1300001</v>
      </c>
      <c r="G20" s="46">
        <v>6108081767.0099897</v>
      </c>
      <c r="H20" s="35">
        <f t="shared" si="5"/>
        <v>32094717042.139992</v>
      </c>
      <c r="L20" s="10" t="s">
        <v>18</v>
      </c>
      <c r="M20" s="12">
        <v>3222823102</v>
      </c>
      <c r="N20" s="14">
        <v>3289342615</v>
      </c>
      <c r="O20" s="13">
        <v>3802431381</v>
      </c>
      <c r="P20" s="13">
        <v>4487129820</v>
      </c>
      <c r="Q20" s="13">
        <v>4488649195.6199999</v>
      </c>
      <c r="R20" s="14">
        <v>4730377049.01999</v>
      </c>
    </row>
    <row r="21" spans="1:18" ht="37.5">
      <c r="A21" s="33" t="s">
        <v>17</v>
      </c>
      <c r="B21" s="45">
        <v>12840228000</v>
      </c>
      <c r="C21" s="46">
        <v>13798504339</v>
      </c>
      <c r="D21" s="47">
        <v>14466357628</v>
      </c>
      <c r="E21" s="47">
        <v>15900313408</v>
      </c>
      <c r="F21" s="47">
        <v>17938842228.84</v>
      </c>
      <c r="G21" s="46">
        <v>17673104783.049999</v>
      </c>
      <c r="H21" s="35">
        <f t="shared" si="5"/>
        <v>92617350386.889999</v>
      </c>
      <c r="L21" s="10" t="s">
        <v>19</v>
      </c>
      <c r="M21" s="12">
        <v>33033993944</v>
      </c>
      <c r="N21" s="14">
        <v>31813343856</v>
      </c>
      <c r="O21" s="13">
        <v>32570081434</v>
      </c>
      <c r="P21" s="13">
        <v>36717034408</v>
      </c>
      <c r="Q21" s="13">
        <v>37015298589.120003</v>
      </c>
      <c r="R21" s="14">
        <v>39054403184.349998</v>
      </c>
    </row>
    <row r="22" spans="1:18" ht="37.5">
      <c r="A22" s="33" t="s">
        <v>18</v>
      </c>
      <c r="B22" s="45">
        <v>3222823102</v>
      </c>
      <c r="C22" s="46">
        <v>3289342615</v>
      </c>
      <c r="D22" s="47">
        <v>3802431381</v>
      </c>
      <c r="E22" s="47">
        <v>4487129820</v>
      </c>
      <c r="F22" s="47">
        <v>4488649195.6199999</v>
      </c>
      <c r="G22" s="46">
        <v>4730377049.01999</v>
      </c>
      <c r="H22" s="35">
        <f t="shared" si="5"/>
        <v>24020753162.639988</v>
      </c>
      <c r="L22" s="10" t="s">
        <v>20</v>
      </c>
      <c r="M22" s="12">
        <v>4526455508</v>
      </c>
      <c r="N22" s="14">
        <v>4936767880</v>
      </c>
      <c r="O22" s="13">
        <v>5190110202</v>
      </c>
      <c r="P22" s="13">
        <v>5672110892</v>
      </c>
      <c r="Q22" s="13">
        <v>5724568130.8899899</v>
      </c>
      <c r="R22" s="14">
        <v>5832086561.4399996</v>
      </c>
    </row>
    <row r="23" spans="1:18" ht="37.5">
      <c r="A23" s="33" t="s">
        <v>20</v>
      </c>
      <c r="B23" s="45">
        <v>4526455508</v>
      </c>
      <c r="C23" s="46">
        <v>4936767880</v>
      </c>
      <c r="D23" s="47">
        <v>5190110202</v>
      </c>
      <c r="E23" s="47">
        <v>5672110892</v>
      </c>
      <c r="F23" s="47">
        <v>5724568130.8899899</v>
      </c>
      <c r="G23" s="46">
        <v>5832086561.4399996</v>
      </c>
      <c r="H23" s="35">
        <f>SUM(B23:G23)</f>
        <v>31882099174.32999</v>
      </c>
      <c r="L23" s="10" t="s">
        <v>21</v>
      </c>
      <c r="M23" s="12">
        <v>27125892801</v>
      </c>
      <c r="N23" s="14">
        <v>30385773360</v>
      </c>
      <c r="O23" s="13">
        <v>31933423344</v>
      </c>
      <c r="P23" s="13">
        <v>34804646266</v>
      </c>
      <c r="Q23" s="13">
        <v>35742812900.139999</v>
      </c>
      <c r="R23" s="14">
        <v>36207896916.259903</v>
      </c>
    </row>
    <row r="24" spans="1:18">
      <c r="A24" s="33" t="s">
        <v>25</v>
      </c>
      <c r="B24" s="45">
        <v>2917660707</v>
      </c>
      <c r="C24" s="46">
        <v>2978717025</v>
      </c>
      <c r="D24" s="47">
        <v>3201570046</v>
      </c>
      <c r="E24" s="47">
        <v>3506242337</v>
      </c>
      <c r="F24" s="47">
        <v>3547720505</v>
      </c>
      <c r="G24" s="46">
        <v>3526178265</v>
      </c>
      <c r="H24" s="35">
        <f t="shared" si="5"/>
        <v>19678088885</v>
      </c>
      <c r="L24" s="10" t="s">
        <v>22</v>
      </c>
      <c r="M24" s="12">
        <v>3149100104</v>
      </c>
      <c r="N24" s="14">
        <v>3138605957</v>
      </c>
      <c r="O24" s="13">
        <v>3270647795</v>
      </c>
      <c r="P24" s="13">
        <v>3629602975</v>
      </c>
      <c r="Q24" s="13">
        <v>4013195236.48</v>
      </c>
      <c r="R24" s="14">
        <v>4376621281.0100002</v>
      </c>
    </row>
    <row r="25" spans="1:18">
      <c r="A25" s="6" t="s">
        <v>382</v>
      </c>
      <c r="B25" s="44">
        <f>SUM(B26:B29)</f>
        <v>206426516547</v>
      </c>
      <c r="C25" s="44">
        <f t="shared" ref="C25:H25" si="6">SUM(C26:C29)</f>
        <v>208383204280</v>
      </c>
      <c r="D25" s="44">
        <f t="shared" si="6"/>
        <v>220764159832</v>
      </c>
      <c r="E25" s="44">
        <f t="shared" si="6"/>
        <v>235805188545</v>
      </c>
      <c r="F25" s="44">
        <f t="shared" si="6"/>
        <v>250186740701.91</v>
      </c>
      <c r="G25" s="44">
        <f t="shared" si="6"/>
        <v>253340083298.63901</v>
      </c>
      <c r="H25" s="34">
        <f t="shared" si="6"/>
        <v>1374905893204.5491</v>
      </c>
      <c r="L25" s="10" t="s">
        <v>23</v>
      </c>
      <c r="M25" s="12">
        <v>648602865</v>
      </c>
      <c r="N25" s="14">
        <v>713103670</v>
      </c>
      <c r="O25" s="13">
        <v>778452650</v>
      </c>
      <c r="P25" s="13">
        <v>879548397</v>
      </c>
      <c r="Q25" s="13">
        <v>1117103856.47</v>
      </c>
      <c r="R25" s="14">
        <v>1239989996.1700001</v>
      </c>
    </row>
    <row r="26" spans="1:18">
      <c r="A26" s="33" t="s">
        <v>8</v>
      </c>
      <c r="B26" s="45">
        <v>9455542725</v>
      </c>
      <c r="C26" s="46">
        <v>8812157616</v>
      </c>
      <c r="D26" s="47">
        <v>9262578028</v>
      </c>
      <c r="E26" s="47">
        <v>10214185288</v>
      </c>
      <c r="F26" s="47">
        <v>11451867102.58</v>
      </c>
      <c r="G26" s="46">
        <v>12001997177.959999</v>
      </c>
      <c r="H26" s="35">
        <f t="shared" ref="H26:H33" si="7">SUM(B26:G26)</f>
        <v>61198327937.540001</v>
      </c>
      <c r="L26" s="10" t="s">
        <v>27</v>
      </c>
      <c r="M26" s="12">
        <v>125990235443</v>
      </c>
      <c r="N26" s="14">
        <v>125867880776</v>
      </c>
      <c r="O26" s="13">
        <v>132259230785</v>
      </c>
      <c r="P26" s="13">
        <v>139809448799</v>
      </c>
      <c r="Q26" s="13">
        <v>149774384413.16</v>
      </c>
      <c r="R26" s="14">
        <v>149823076790.13901</v>
      </c>
    </row>
    <row r="27" spans="1:18" ht="37.5">
      <c r="A27" s="33" t="s">
        <v>13</v>
      </c>
      <c r="B27" s="45">
        <v>37946744435</v>
      </c>
      <c r="C27" s="46">
        <v>41889822032</v>
      </c>
      <c r="D27" s="47">
        <v>46672269585</v>
      </c>
      <c r="E27" s="47">
        <v>49064520050</v>
      </c>
      <c r="F27" s="47">
        <v>51945190597.050003</v>
      </c>
      <c r="G27" s="46">
        <v>52460606146.190002</v>
      </c>
      <c r="H27" s="35">
        <f>SUM(B27:G27)</f>
        <v>279979152845.23999</v>
      </c>
      <c r="L27" s="10" t="s">
        <v>24</v>
      </c>
      <c r="M27" s="12">
        <v>16071048478</v>
      </c>
      <c r="N27" s="14">
        <v>16927387654</v>
      </c>
      <c r="O27" s="13">
        <v>19380959976</v>
      </c>
      <c r="P27" s="13">
        <v>21390582475</v>
      </c>
      <c r="Q27" s="13">
        <v>23276424564.459999</v>
      </c>
      <c r="R27" s="14">
        <v>23095263428.029999</v>
      </c>
    </row>
    <row r="28" spans="1:18">
      <c r="A28" s="33" t="s">
        <v>19</v>
      </c>
      <c r="B28" s="45">
        <v>33033993944</v>
      </c>
      <c r="C28" s="46">
        <v>31813343856</v>
      </c>
      <c r="D28" s="47">
        <v>32570081434</v>
      </c>
      <c r="E28" s="47">
        <v>36717034408</v>
      </c>
      <c r="F28" s="47">
        <v>37015298589.120003</v>
      </c>
      <c r="G28" s="46">
        <v>39054403184.349998</v>
      </c>
      <c r="H28" s="35">
        <f t="shared" si="7"/>
        <v>210204155415.47</v>
      </c>
      <c r="L28" s="10" t="s">
        <v>25</v>
      </c>
      <c r="M28" s="12">
        <v>2917660707</v>
      </c>
      <c r="N28" s="14">
        <v>2978717025</v>
      </c>
      <c r="O28" s="13">
        <v>3201570046</v>
      </c>
      <c r="P28" s="13">
        <v>3506242337</v>
      </c>
      <c r="Q28" s="13">
        <v>3547720505</v>
      </c>
      <c r="R28" s="14">
        <v>3526178265</v>
      </c>
    </row>
    <row r="29" spans="1:18">
      <c r="A29" s="33" t="s">
        <v>27</v>
      </c>
      <c r="B29" s="45">
        <v>125990235443</v>
      </c>
      <c r="C29" s="46">
        <v>125867880776</v>
      </c>
      <c r="D29" s="47">
        <v>132259230785</v>
      </c>
      <c r="E29" s="47">
        <v>139809448799</v>
      </c>
      <c r="F29" s="47">
        <v>149774384413.16</v>
      </c>
      <c r="G29" s="46">
        <v>149823076790.13901</v>
      </c>
      <c r="H29" s="35">
        <f t="shared" si="7"/>
        <v>823524257006.29907</v>
      </c>
      <c r="L29" s="10" t="s">
        <v>26</v>
      </c>
      <c r="M29" s="12">
        <v>2059228026</v>
      </c>
      <c r="N29" s="14">
        <v>2361603965</v>
      </c>
      <c r="O29" s="13">
        <v>2536402382</v>
      </c>
      <c r="P29" s="13">
        <v>2859919889</v>
      </c>
      <c r="Q29" s="13">
        <v>3019910469.02</v>
      </c>
      <c r="R29" s="14">
        <v>3295009100.3299999</v>
      </c>
    </row>
    <row r="30" spans="1:18">
      <c r="A30" s="6" t="s">
        <v>383</v>
      </c>
      <c r="B30" s="44">
        <f>SUM(B31:B33)</f>
        <v>68138783656</v>
      </c>
      <c r="C30" s="44">
        <f t="shared" ref="C30:H30" si="8">SUM(C31:C33)</f>
        <v>73465338645</v>
      </c>
      <c r="D30" s="44">
        <f t="shared" si="8"/>
        <v>80900724471</v>
      </c>
      <c r="E30" s="44">
        <f t="shared" si="8"/>
        <v>86400397796.559998</v>
      </c>
      <c r="F30" s="44">
        <f t="shared" si="8"/>
        <v>90521964267.440002</v>
      </c>
      <c r="G30" s="44">
        <f t="shared" si="8"/>
        <v>90821417318.46991</v>
      </c>
      <c r="H30" s="34">
        <f t="shared" si="8"/>
        <v>490248626154.46985</v>
      </c>
      <c r="L30" s="10" t="s">
        <v>28</v>
      </c>
      <c r="M30" s="14">
        <f t="shared" ref="M30:R30" si="9">SUM(M3:M29)</f>
        <v>401294301909</v>
      </c>
      <c r="N30" s="14">
        <f t="shared" si="9"/>
        <v>415848023230</v>
      </c>
      <c r="O30" s="14">
        <f t="shared" si="9"/>
        <v>445653090250</v>
      </c>
      <c r="P30" s="14">
        <f t="shared" si="9"/>
        <v>479623976717.28003</v>
      </c>
      <c r="Q30" s="14">
        <f t="shared" si="9"/>
        <v>509744970868.27985</v>
      </c>
      <c r="R30" s="14">
        <f t="shared" si="9"/>
        <v>520060416836.91888</v>
      </c>
    </row>
    <row r="31" spans="1:18">
      <c r="A31" s="33" t="s">
        <v>16</v>
      </c>
      <c r="B31" s="45">
        <v>24941842377</v>
      </c>
      <c r="C31" s="46">
        <v>26152177631</v>
      </c>
      <c r="D31" s="47">
        <v>29586341151</v>
      </c>
      <c r="E31" s="47">
        <v>30205169055.560001</v>
      </c>
      <c r="F31" s="47">
        <v>31502726802.84</v>
      </c>
      <c r="G31" s="46">
        <v>31518256974.18</v>
      </c>
      <c r="H31" s="35">
        <f t="shared" si="7"/>
        <v>173906513991.57999</v>
      </c>
    </row>
    <row r="32" spans="1:18">
      <c r="A32" s="33" t="s">
        <v>21</v>
      </c>
      <c r="B32" s="45">
        <v>27125892801</v>
      </c>
      <c r="C32" s="46">
        <v>30385773360</v>
      </c>
      <c r="D32" s="47">
        <v>31933423344</v>
      </c>
      <c r="E32" s="47">
        <v>34804646266</v>
      </c>
      <c r="F32" s="47">
        <v>35742812900.139999</v>
      </c>
      <c r="G32" s="46">
        <v>36207896916.259903</v>
      </c>
      <c r="H32" s="35">
        <f>SUM(B32:G32)</f>
        <v>196200445587.3999</v>
      </c>
    </row>
    <row r="33" spans="1:8">
      <c r="A33" s="33" t="s">
        <v>24</v>
      </c>
      <c r="B33" s="45">
        <v>16071048478</v>
      </c>
      <c r="C33" s="46">
        <v>16927387654</v>
      </c>
      <c r="D33" s="47">
        <v>19380959976</v>
      </c>
      <c r="E33" s="47">
        <v>21390582475</v>
      </c>
      <c r="F33" s="47">
        <v>23276424564.459999</v>
      </c>
      <c r="G33" s="46">
        <v>23095263428.029999</v>
      </c>
      <c r="H33" s="35">
        <f t="shared" si="7"/>
        <v>120141666575.48999</v>
      </c>
    </row>
    <row r="34" spans="1:8">
      <c r="A34" s="6" t="s">
        <v>384</v>
      </c>
      <c r="B34" s="48">
        <f>SUM(B30,B25,B15,B7,B2)</f>
        <v>401294301909</v>
      </c>
      <c r="C34" s="48">
        <f t="shared" ref="C34:G34" si="10">SUM(C30,C25,C15,C7,C2)</f>
        <v>415848023230</v>
      </c>
      <c r="D34" s="48">
        <f t="shared" si="10"/>
        <v>445653090250</v>
      </c>
      <c r="E34" s="48">
        <f t="shared" si="10"/>
        <v>479623976717.28003</v>
      </c>
      <c r="F34" s="48">
        <f t="shared" si="10"/>
        <v>509744970868.27979</v>
      </c>
      <c r="G34" s="48">
        <f t="shared" si="10"/>
        <v>520060416836.91882</v>
      </c>
      <c r="H34" s="2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5853-0AA5-4F11-A08F-009EF2FBF258}">
  <dimension ref="A1:R58"/>
  <sheetViews>
    <sheetView zoomScale="63" workbookViewId="0">
      <pane xSplit="1" topLeftCell="B1" activePane="topRight" state="frozen"/>
      <selection pane="topRight" activeCell="B3" sqref="B3"/>
    </sheetView>
  </sheetViews>
  <sheetFormatPr defaultColWidth="31" defaultRowHeight="18.75"/>
  <cols>
    <col min="1" max="1" width="31" style="36"/>
    <col min="2" max="7" width="32.140625" style="26" bestFit="1" customWidth="1"/>
    <col min="8" max="8" width="32.28515625" style="26" bestFit="1" customWidth="1"/>
    <col min="9" max="9" width="28.42578125" style="27" bestFit="1" customWidth="1"/>
    <col min="10" max="10" width="31" style="27" customWidth="1"/>
    <col min="11" max="11" width="20.5703125" style="27" customWidth="1"/>
    <col min="12" max="12" width="31" style="6"/>
    <col min="13" max="16384" width="31" style="36"/>
  </cols>
  <sheetData>
    <row r="1" spans="1:18">
      <c r="B1" s="7">
        <v>2015</v>
      </c>
      <c r="C1" s="7">
        <v>2016</v>
      </c>
      <c r="D1" s="8">
        <v>2017</v>
      </c>
      <c r="E1" s="8">
        <v>2018</v>
      </c>
      <c r="F1" s="8">
        <v>2019</v>
      </c>
      <c r="G1" s="7">
        <v>2020</v>
      </c>
      <c r="H1" s="7" t="s">
        <v>28</v>
      </c>
    </row>
    <row r="2" spans="1:18">
      <c r="A2" s="6" t="s">
        <v>379</v>
      </c>
      <c r="B2" s="44">
        <f>SUM(B3:B6)</f>
        <v>62641059309.571686</v>
      </c>
      <c r="C2" s="44">
        <f t="shared" ref="C2:G2" si="0">SUM(C3:C6)</f>
        <v>60464458259.111023</v>
      </c>
      <c r="D2" s="44">
        <f t="shared" si="0"/>
        <v>64502718850.949005</v>
      </c>
      <c r="E2" s="44">
        <f t="shared" si="0"/>
        <v>65614007585.143867</v>
      </c>
      <c r="F2" s="44">
        <f t="shared" si="0"/>
        <v>65717162231.4757</v>
      </c>
      <c r="G2" s="44">
        <f t="shared" si="0"/>
        <v>61252333526.965149</v>
      </c>
      <c r="H2" s="34">
        <f>SUM(H3:H6)</f>
        <v>380191739763.21643</v>
      </c>
      <c r="L2" s="6" t="s">
        <v>370</v>
      </c>
      <c r="M2" s="7">
        <v>2015</v>
      </c>
      <c r="N2" s="7">
        <v>2016</v>
      </c>
      <c r="O2" s="8">
        <v>2017</v>
      </c>
      <c r="P2" s="8">
        <v>2018</v>
      </c>
      <c r="Q2" s="8">
        <v>2019</v>
      </c>
      <c r="R2" s="7">
        <v>2020</v>
      </c>
    </row>
    <row r="3" spans="1:18">
      <c r="A3" s="33" t="s">
        <v>371</v>
      </c>
      <c r="B3" s="49">
        <v>11447695035.382807</v>
      </c>
      <c r="C3" s="50">
        <v>11363202946.974957</v>
      </c>
      <c r="D3" s="51">
        <v>11947540222.393616</v>
      </c>
      <c r="E3" s="51">
        <v>11949011820.658936</v>
      </c>
      <c r="F3" s="51">
        <v>11035582269.587223</v>
      </c>
      <c r="G3" s="50">
        <v>10357405351.989677</v>
      </c>
      <c r="H3" s="35">
        <f t="shared" ref="H3:H6" si="1">SUM(B3:G3)</f>
        <v>68100437646.987221</v>
      </c>
      <c r="L3" s="10" t="s">
        <v>1</v>
      </c>
      <c r="M3" s="37">
        <v>1648788656.076663</v>
      </c>
      <c r="N3" s="12">
        <v>1552374026.9179165</v>
      </c>
      <c r="O3" s="38">
        <v>1785252608.4927988</v>
      </c>
      <c r="P3" s="38">
        <v>2021270361.0344887</v>
      </c>
      <c r="Q3" s="38">
        <v>1905956005.3460729</v>
      </c>
      <c r="R3" s="39">
        <v>1639896640.1335173</v>
      </c>
    </row>
    <row r="4" spans="1:18">
      <c r="A4" s="33" t="s">
        <v>372</v>
      </c>
      <c r="B4" s="49">
        <v>23144888759.447609</v>
      </c>
      <c r="C4" s="50">
        <v>21905195723.614735</v>
      </c>
      <c r="D4" s="51">
        <v>22737397944.308311</v>
      </c>
      <c r="E4" s="51">
        <v>22535237305.665112</v>
      </c>
      <c r="F4" s="51">
        <v>23099829106.861763</v>
      </c>
      <c r="G4" s="50">
        <v>19360211572.776741</v>
      </c>
      <c r="H4" s="35">
        <f t="shared" si="1"/>
        <v>132782760412.67426</v>
      </c>
      <c r="L4" s="10" t="s">
        <v>2</v>
      </c>
      <c r="M4" s="12">
        <v>5254626602.3661213</v>
      </c>
      <c r="N4" s="39">
        <v>5483508729.5363646</v>
      </c>
      <c r="O4" s="38">
        <v>5565149198.2111073</v>
      </c>
      <c r="P4" s="38">
        <v>5731190486.0925608</v>
      </c>
      <c r="Q4" s="38">
        <v>5675279788.7870054</v>
      </c>
      <c r="R4" s="39">
        <v>5212767187.824131</v>
      </c>
    </row>
    <row r="5" spans="1:18">
      <c r="A5" s="33" t="s">
        <v>373</v>
      </c>
      <c r="B5" s="49">
        <v>15285997290.751686</v>
      </c>
      <c r="C5" s="50">
        <v>14778038498.495739</v>
      </c>
      <c r="D5" s="51">
        <v>16521941974.626467</v>
      </c>
      <c r="E5" s="51">
        <v>17409752695.94556</v>
      </c>
      <c r="F5" s="51">
        <v>18028403724.171104</v>
      </c>
      <c r="G5" s="50">
        <v>18296940963.351383</v>
      </c>
      <c r="H5" s="35">
        <f t="shared" si="1"/>
        <v>100321075147.34195</v>
      </c>
      <c r="L5" s="10" t="s">
        <v>3</v>
      </c>
      <c r="M5" s="12">
        <v>1323026469.8308573</v>
      </c>
      <c r="N5" s="39">
        <v>1070166224.7511773</v>
      </c>
      <c r="O5" s="38">
        <v>1140683746.0920002</v>
      </c>
      <c r="P5" s="38">
        <v>1223378884.3314073</v>
      </c>
      <c r="Q5" s="38">
        <v>1274399358.3159676</v>
      </c>
      <c r="R5" s="39">
        <v>1211794991.1795559</v>
      </c>
    </row>
    <row r="6" spans="1:18">
      <c r="A6" s="33" t="s">
        <v>374</v>
      </c>
      <c r="B6" s="49">
        <v>12762478223.989582</v>
      </c>
      <c r="C6" s="50">
        <v>12418021090.025589</v>
      </c>
      <c r="D6" s="51">
        <v>13295838709.620609</v>
      </c>
      <c r="E6" s="51">
        <v>13720005762.874258</v>
      </c>
      <c r="F6" s="51">
        <v>13553347130.855612</v>
      </c>
      <c r="G6" s="50">
        <v>13237775638.847355</v>
      </c>
      <c r="H6" s="35">
        <f t="shared" si="1"/>
        <v>78987466556.213013</v>
      </c>
      <c r="L6" s="10" t="s">
        <v>4</v>
      </c>
      <c r="M6" s="12">
        <v>12603766927.916368</v>
      </c>
      <c r="N6" s="39">
        <v>10924777966.828281</v>
      </c>
      <c r="O6" s="38">
        <v>12437380913.743618</v>
      </c>
      <c r="P6" s="38">
        <v>13182471586.483589</v>
      </c>
      <c r="Q6" s="38">
        <v>13541257373.240036</v>
      </c>
      <c r="R6" s="39">
        <v>12894834495.610918</v>
      </c>
    </row>
    <row r="7" spans="1:18">
      <c r="A7" s="6" t="s">
        <v>380</v>
      </c>
      <c r="B7" s="44">
        <f>SUM(B8:B14)</f>
        <v>41838518280.541107</v>
      </c>
      <c r="C7" s="44">
        <f t="shared" ref="C7:H7" si="2">SUM(C8:C14)</f>
        <v>38452022300.528847</v>
      </c>
      <c r="D7" s="44">
        <f t="shared" si="2"/>
        <v>40856760099.095001</v>
      </c>
      <c r="E7" s="44">
        <f t="shared" si="2"/>
        <v>42589539055.72628</v>
      </c>
      <c r="F7" s="44">
        <f t="shared" si="2"/>
        <v>44173688149.212059</v>
      </c>
      <c r="G7" s="44">
        <f t="shared" si="2"/>
        <v>42889775803.316681</v>
      </c>
      <c r="H7" s="34">
        <f t="shared" si="2"/>
        <v>250800303688.41998</v>
      </c>
      <c r="L7" s="10" t="s">
        <v>5</v>
      </c>
      <c r="M7" s="12">
        <v>31378313265.475948</v>
      </c>
      <c r="N7" s="39">
        <v>29810367162.366356</v>
      </c>
      <c r="O7" s="38">
        <v>32100163990.826416</v>
      </c>
      <c r="P7" s="38">
        <v>33711570092.437534</v>
      </c>
      <c r="Q7" s="38">
        <v>33340086786.870155</v>
      </c>
      <c r="R7" s="39">
        <v>29803643796.073425</v>
      </c>
    </row>
    <row r="8" spans="1:18">
      <c r="A8" s="33" t="s">
        <v>1</v>
      </c>
      <c r="B8" s="52">
        <v>1648788656.076663</v>
      </c>
      <c r="C8" s="49">
        <v>1552374026.9179165</v>
      </c>
      <c r="D8" s="51">
        <v>1785252608.4927988</v>
      </c>
      <c r="E8" s="51">
        <v>2021270361.0344887</v>
      </c>
      <c r="F8" s="51">
        <v>1905956005.3460729</v>
      </c>
      <c r="G8" s="50">
        <v>1639896640.1335173</v>
      </c>
      <c r="H8" s="35">
        <f>SUM(B8:G8)</f>
        <v>10553538298.001457</v>
      </c>
      <c r="L8" s="10" t="s">
        <v>6</v>
      </c>
      <c r="M8" s="12">
        <v>16601271634.94684</v>
      </c>
      <c r="N8" s="39">
        <v>15947772516.54999</v>
      </c>
      <c r="O8" s="38">
        <v>17184765196.345173</v>
      </c>
      <c r="P8" s="38">
        <v>17134542485.241575</v>
      </c>
      <c r="Q8" s="38">
        <v>17739570164.040409</v>
      </c>
      <c r="R8" s="39">
        <v>15783969767.317448</v>
      </c>
    </row>
    <row r="9" spans="1:18">
      <c r="A9" s="33" t="s">
        <v>3</v>
      </c>
      <c r="B9" s="49">
        <v>1323026469.8308573</v>
      </c>
      <c r="C9" s="50">
        <v>1070166224.7511773</v>
      </c>
      <c r="D9" s="51">
        <v>1140683746.0920002</v>
      </c>
      <c r="E9" s="51">
        <v>1223378884.3314073</v>
      </c>
      <c r="F9" s="51">
        <v>1274399358.3159676</v>
      </c>
      <c r="G9" s="50">
        <v>1211794991.1795559</v>
      </c>
      <c r="H9" s="35">
        <f t="shared" ref="H9:H14" si="3">SUM(B9:G9)</f>
        <v>7243449674.5009661</v>
      </c>
      <c r="L9" s="10" t="s">
        <v>7</v>
      </c>
      <c r="M9" s="12">
        <v>11447695035.382807</v>
      </c>
      <c r="N9" s="39">
        <v>11363202946.974957</v>
      </c>
      <c r="O9" s="38">
        <v>11947540222.393616</v>
      </c>
      <c r="P9" s="38">
        <v>11949011820.658936</v>
      </c>
      <c r="Q9" s="38">
        <v>11035582269.587223</v>
      </c>
      <c r="R9" s="39">
        <v>10357405351.989677</v>
      </c>
    </row>
    <row r="10" spans="1:18">
      <c r="A10" s="33" t="s">
        <v>4</v>
      </c>
      <c r="B10" s="49">
        <v>12603766927.916368</v>
      </c>
      <c r="C10" s="50">
        <v>10924777966.828281</v>
      </c>
      <c r="D10" s="51">
        <v>12437380913.743618</v>
      </c>
      <c r="E10" s="51">
        <v>13182471586.483589</v>
      </c>
      <c r="F10" s="51">
        <v>13541257373.240036</v>
      </c>
      <c r="G10" s="50">
        <v>12894834495.610918</v>
      </c>
      <c r="H10" s="35">
        <f t="shared" si="3"/>
        <v>75584489263.822815</v>
      </c>
      <c r="L10" s="10" t="s">
        <v>8</v>
      </c>
      <c r="M10" s="12">
        <v>15921719419.282385</v>
      </c>
      <c r="N10" s="39">
        <v>13466104429.333511</v>
      </c>
      <c r="O10" s="38">
        <v>14019393840.997248</v>
      </c>
      <c r="P10" s="38">
        <v>14610229650.430609</v>
      </c>
      <c r="Q10" s="38">
        <v>15446578440.609276</v>
      </c>
      <c r="R10" s="39">
        <v>14320339486.821175</v>
      </c>
    </row>
    <row r="11" spans="1:18">
      <c r="A11" s="33" t="s">
        <v>14</v>
      </c>
      <c r="B11" s="49">
        <v>16400740615.889557</v>
      </c>
      <c r="C11" s="50">
        <v>15409965866.02935</v>
      </c>
      <c r="D11" s="51">
        <v>15525941613.111656</v>
      </c>
      <c r="E11" s="51">
        <v>15621800406.801781</v>
      </c>
      <c r="F11" s="51">
        <v>16458859181.394169</v>
      </c>
      <c r="G11" s="50">
        <v>16510233579.874317</v>
      </c>
      <c r="H11" s="35">
        <f t="shared" si="3"/>
        <v>95927541263.10083</v>
      </c>
      <c r="L11" s="10" t="s">
        <v>9</v>
      </c>
      <c r="M11" s="12">
        <v>23144888759.447609</v>
      </c>
      <c r="N11" s="39">
        <v>21905195723.614735</v>
      </c>
      <c r="O11" s="38">
        <v>22737397944.308311</v>
      </c>
      <c r="P11" s="38">
        <v>22535237305.665112</v>
      </c>
      <c r="Q11" s="38">
        <v>23099829106.861763</v>
      </c>
      <c r="R11" s="39">
        <v>19360211572.776741</v>
      </c>
    </row>
    <row r="12" spans="1:18">
      <c r="A12" s="33" t="s">
        <v>22</v>
      </c>
      <c r="B12" s="46">
        <v>5302613476.2794352</v>
      </c>
      <c r="C12" s="46">
        <v>4796191514.181632</v>
      </c>
      <c r="D12" s="46">
        <v>4950295632.0244703</v>
      </c>
      <c r="E12" s="46">
        <v>5191733996.3410444</v>
      </c>
      <c r="F12" s="46">
        <v>5413102899.5090256</v>
      </c>
      <c r="G12" s="46">
        <v>5222022770.04387</v>
      </c>
      <c r="H12" s="35">
        <f t="shared" si="3"/>
        <v>30875960288.379478</v>
      </c>
      <c r="L12" s="10" t="s">
        <v>10</v>
      </c>
      <c r="M12" s="12">
        <v>8451170046.371912</v>
      </c>
      <c r="N12" s="39">
        <v>9181572915.7955837</v>
      </c>
      <c r="O12" s="38">
        <v>9521090241.6364803</v>
      </c>
      <c r="P12" s="38">
        <v>10044669421.470291</v>
      </c>
      <c r="Q12" s="38">
        <v>10633452535.705818</v>
      </c>
      <c r="R12" s="39">
        <v>9748716470.3820324</v>
      </c>
    </row>
    <row r="13" spans="1:18">
      <c r="A13" s="33" t="s">
        <v>23</v>
      </c>
      <c r="B13" s="46">
        <v>1092150195.0140774</v>
      </c>
      <c r="C13" s="46">
        <v>1089713655.5666642</v>
      </c>
      <c r="D13" s="46">
        <v>1178228594.0185966</v>
      </c>
      <c r="E13" s="46">
        <v>1258093886.7376175</v>
      </c>
      <c r="F13" s="46">
        <v>1506778954.9691415</v>
      </c>
      <c r="G13" s="46">
        <v>1479510238.3480723</v>
      </c>
      <c r="H13" s="35">
        <f t="shared" si="3"/>
        <v>7604475524.6541691</v>
      </c>
      <c r="L13" s="10" t="s">
        <v>11</v>
      </c>
      <c r="M13" s="12">
        <v>15285997290.751686</v>
      </c>
      <c r="N13" s="39">
        <v>14778038498.495739</v>
      </c>
      <c r="O13" s="38">
        <v>16521941974.626467</v>
      </c>
      <c r="P13" s="38">
        <v>17409752695.94556</v>
      </c>
      <c r="Q13" s="38">
        <v>18028403724.171104</v>
      </c>
      <c r="R13" s="39">
        <v>18296940963.351383</v>
      </c>
    </row>
    <row r="14" spans="1:18" ht="37.5">
      <c r="A14" s="33" t="s">
        <v>26</v>
      </c>
      <c r="B14" s="46">
        <v>3467431939.5341454</v>
      </c>
      <c r="C14" s="46">
        <v>3608833046.2538199</v>
      </c>
      <c r="D14" s="46">
        <v>3838976991.6118593</v>
      </c>
      <c r="E14" s="46">
        <v>4090789933.9963503</v>
      </c>
      <c r="F14" s="46">
        <v>4073334376.4376535</v>
      </c>
      <c r="G14" s="46">
        <v>3931483088.1264248</v>
      </c>
      <c r="H14" s="35">
        <f t="shared" si="3"/>
        <v>23010849375.960251</v>
      </c>
      <c r="L14" s="10" t="s">
        <v>12</v>
      </c>
      <c r="M14" s="12">
        <v>12762478223.989582</v>
      </c>
      <c r="N14" s="39">
        <v>12418021090.025589</v>
      </c>
      <c r="O14" s="38">
        <v>13295838709.620609</v>
      </c>
      <c r="P14" s="38">
        <v>13720005762.874258</v>
      </c>
      <c r="Q14" s="38">
        <v>13553347130.855612</v>
      </c>
      <c r="R14" s="39">
        <v>13237775638.847355</v>
      </c>
    </row>
    <row r="15" spans="1:18">
      <c r="A15" s="6" t="s">
        <v>381</v>
      </c>
      <c r="B15" s="44">
        <f>SUM(B16:B24)</f>
        <v>108913102886.47939</v>
      </c>
      <c r="C15" s="44">
        <f t="shared" ref="C15:H15" si="4">SUM(C16:C24)</f>
        <v>105851871743.46185</v>
      </c>
      <c r="D15" s="44">
        <f t="shared" si="4"/>
        <v>112574163447.08054</v>
      </c>
      <c r="E15" s="44">
        <f t="shared" si="4"/>
        <v>116965546120.00171</v>
      </c>
      <c r="F15" s="44">
        <f t="shared" si="4"/>
        <v>118109694607.06049</v>
      </c>
      <c r="G15" s="44">
        <f t="shared" si="4"/>
        <v>105733976981.19167</v>
      </c>
      <c r="H15" s="34">
        <f t="shared" si="4"/>
        <v>668148355785.27563</v>
      </c>
      <c r="L15" s="10" t="s">
        <v>13</v>
      </c>
      <c r="M15" s="12">
        <v>63896640874.126579</v>
      </c>
      <c r="N15" s="39">
        <v>64013008231.366577</v>
      </c>
      <c r="O15" s="38">
        <v>70640908695.977158</v>
      </c>
      <c r="P15" s="38">
        <v>70181212246.152573</v>
      </c>
      <c r="Q15" s="38">
        <v>70065034285.017548</v>
      </c>
      <c r="R15" s="39">
        <v>62594056518.979309</v>
      </c>
    </row>
    <row r="16" spans="1:18">
      <c r="A16" s="33" t="s">
        <v>2</v>
      </c>
      <c r="B16" s="49">
        <v>5254626602.3661213</v>
      </c>
      <c r="C16" s="50">
        <v>5483508729.5363646</v>
      </c>
      <c r="D16" s="51">
        <v>5565149198.2111073</v>
      </c>
      <c r="E16" s="51">
        <v>5731190486.0925608</v>
      </c>
      <c r="F16" s="51">
        <v>5675279788.7870054</v>
      </c>
      <c r="G16" s="50">
        <v>5212767187.824131</v>
      </c>
      <c r="H16" s="35">
        <f>SUM(B16:G16)</f>
        <v>32922521992.817291</v>
      </c>
      <c r="L16" s="10" t="s">
        <v>14</v>
      </c>
      <c r="M16" s="12">
        <v>16400740615.889557</v>
      </c>
      <c r="N16" s="39">
        <v>15409965866.02935</v>
      </c>
      <c r="O16" s="38">
        <v>15525941613.111656</v>
      </c>
      <c r="P16" s="38">
        <v>15621800406.801781</v>
      </c>
      <c r="Q16" s="38">
        <v>16458859181.394169</v>
      </c>
      <c r="R16" s="39">
        <v>16510233579.874317</v>
      </c>
    </row>
    <row r="17" spans="1:18">
      <c r="A17" s="33" t="s">
        <v>5</v>
      </c>
      <c r="B17" s="49">
        <v>31378313265.475948</v>
      </c>
      <c r="C17" s="50">
        <v>29810367162.366356</v>
      </c>
      <c r="D17" s="51">
        <v>32100163990.826416</v>
      </c>
      <c r="E17" s="51">
        <v>33711570092.437534</v>
      </c>
      <c r="F17" s="51">
        <v>33340086786.870155</v>
      </c>
      <c r="G17" s="50">
        <v>29803643796.073425</v>
      </c>
      <c r="H17" s="35">
        <f t="shared" ref="H17:H24" si="5">SUM(B17:G17)</f>
        <v>190144145094.04984</v>
      </c>
      <c r="L17" s="10" t="s">
        <v>15</v>
      </c>
      <c r="M17" s="12">
        <v>7645168199.0586891</v>
      </c>
      <c r="N17" s="39">
        <v>7220359945.238965</v>
      </c>
      <c r="O17" s="38">
        <v>7850987272.0735302</v>
      </c>
      <c r="P17" s="38">
        <v>8053066476.8228521</v>
      </c>
      <c r="Q17" s="38">
        <v>7963811303.2865238</v>
      </c>
      <c r="R17" s="39">
        <v>7287937434.0690365</v>
      </c>
    </row>
    <row r="18" spans="1:18">
      <c r="A18" s="33" t="s">
        <v>6</v>
      </c>
      <c r="B18" s="49">
        <v>16601271634.94684</v>
      </c>
      <c r="C18" s="50">
        <v>15947772516.54999</v>
      </c>
      <c r="D18" s="51">
        <v>17184765196.345173</v>
      </c>
      <c r="E18" s="51">
        <v>17134542485.241575</v>
      </c>
      <c r="F18" s="51">
        <v>17739570164.040409</v>
      </c>
      <c r="G18" s="50">
        <v>15783969767.317448</v>
      </c>
      <c r="H18" s="35">
        <f t="shared" si="5"/>
        <v>100391891764.44144</v>
      </c>
      <c r="L18" s="10" t="s">
        <v>16</v>
      </c>
      <c r="M18" s="12">
        <v>41998331314.880836</v>
      </c>
      <c r="N18" s="39">
        <v>39963873818.382896</v>
      </c>
      <c r="O18" s="38">
        <v>44780466912.788185</v>
      </c>
      <c r="P18" s="38">
        <v>43205056897.711899</v>
      </c>
      <c r="Q18" s="38">
        <v>42491703430.921211</v>
      </c>
      <c r="R18" s="39">
        <v>37606419432.590126</v>
      </c>
    </row>
    <row r="19" spans="1:18">
      <c r="A19" s="33" t="s">
        <v>10</v>
      </c>
      <c r="B19" s="49">
        <v>8451170046.371912</v>
      </c>
      <c r="C19" s="50">
        <v>9181572915.7955837</v>
      </c>
      <c r="D19" s="51">
        <v>9521090241.6364803</v>
      </c>
      <c r="E19" s="51">
        <v>10044669421.470291</v>
      </c>
      <c r="F19" s="51">
        <v>10633452535.705818</v>
      </c>
      <c r="G19" s="50">
        <v>9748716470.3820324</v>
      </c>
      <c r="H19" s="35">
        <f t="shared" si="5"/>
        <v>57580671631.362122</v>
      </c>
      <c r="L19" s="10" t="s">
        <v>17</v>
      </c>
      <c r="M19" s="12">
        <v>21621023080.471928</v>
      </c>
      <c r="N19" s="39">
        <v>21085880268.438625</v>
      </c>
      <c r="O19" s="38">
        <v>21895585054.028194</v>
      </c>
      <c r="P19" s="38">
        <v>22743588828.139236</v>
      </c>
      <c r="Q19" s="38">
        <v>24196380480.093464</v>
      </c>
      <c r="R19" s="39">
        <v>21086895499.708523</v>
      </c>
    </row>
    <row r="20" spans="1:18">
      <c r="A20" s="33" t="s">
        <v>15</v>
      </c>
      <c r="B20" s="49">
        <v>7645168199.0586891</v>
      </c>
      <c r="C20" s="50">
        <v>7220359945.238965</v>
      </c>
      <c r="D20" s="51">
        <v>7850987272.0735302</v>
      </c>
      <c r="E20" s="51">
        <v>8053066476.8228521</v>
      </c>
      <c r="F20" s="51">
        <v>7963811303.2865238</v>
      </c>
      <c r="G20" s="50">
        <v>7287937434.0690365</v>
      </c>
      <c r="H20" s="35">
        <f t="shared" si="5"/>
        <v>46021330630.549599</v>
      </c>
      <c r="L20" s="10" t="s">
        <v>18</v>
      </c>
      <c r="M20" s="12">
        <v>5426751976.103549</v>
      </c>
      <c r="N20" s="39">
        <v>5026536415.6699142</v>
      </c>
      <c r="O20" s="38">
        <v>5755177761.7917042</v>
      </c>
      <c r="P20" s="38">
        <v>6418328559.0594578</v>
      </c>
      <c r="Q20" s="38">
        <v>6054407658.7215805</v>
      </c>
      <c r="R20" s="39">
        <v>5644111079.0318966</v>
      </c>
    </row>
    <row r="21" spans="1:18">
      <c r="A21" s="33" t="s">
        <v>17</v>
      </c>
      <c r="B21" s="49">
        <v>21621023080.471928</v>
      </c>
      <c r="C21" s="50">
        <v>21085880268.438625</v>
      </c>
      <c r="D21" s="51">
        <v>21895585054.028194</v>
      </c>
      <c r="E21" s="51">
        <v>22743588828.139236</v>
      </c>
      <c r="F21" s="51">
        <v>24196380480.093464</v>
      </c>
      <c r="G21" s="50">
        <v>21086895499.708523</v>
      </c>
      <c r="H21" s="35">
        <f t="shared" si="5"/>
        <v>132629353210.87997</v>
      </c>
      <c r="L21" s="10" t="s">
        <v>19</v>
      </c>
      <c r="M21" s="12">
        <v>55624303984.586082</v>
      </c>
      <c r="N21" s="39">
        <v>48614860205.558952</v>
      </c>
      <c r="O21" s="38">
        <v>49296513095.630188</v>
      </c>
      <c r="P21" s="38">
        <v>52519539215.122414</v>
      </c>
      <c r="Q21" s="38">
        <v>49927204711.501045</v>
      </c>
      <c r="R21" s="39">
        <v>46598270584.674675</v>
      </c>
    </row>
    <row r="22" spans="1:18" ht="37.5">
      <c r="A22" s="33" t="s">
        <v>18</v>
      </c>
      <c r="B22" s="49">
        <v>5426751976.103549</v>
      </c>
      <c r="C22" s="50">
        <v>5026536415.6699142</v>
      </c>
      <c r="D22" s="51">
        <v>5755177761.7917042</v>
      </c>
      <c r="E22" s="51">
        <v>6418328559.0594578</v>
      </c>
      <c r="F22" s="51">
        <v>6054407658.7215805</v>
      </c>
      <c r="G22" s="50">
        <v>5644111079.0318966</v>
      </c>
      <c r="H22" s="35">
        <f t="shared" si="5"/>
        <v>34325313450.378105</v>
      </c>
      <c r="L22" s="10" t="s">
        <v>20</v>
      </c>
      <c r="M22" s="39">
        <v>7621873927.098279</v>
      </c>
      <c r="N22" s="39">
        <v>7544013022.9576464</v>
      </c>
      <c r="O22" s="39">
        <v>7855501867.8451862</v>
      </c>
      <c r="P22" s="39">
        <v>8113309128.2560253</v>
      </c>
      <c r="Q22" s="39">
        <v>7721447505.4886837</v>
      </c>
      <c r="R22" s="39">
        <v>6958630154.4643393</v>
      </c>
    </row>
    <row r="23" spans="1:18">
      <c r="A23" s="33" t="s">
        <v>20</v>
      </c>
      <c r="B23" s="50">
        <v>7621873927.098279</v>
      </c>
      <c r="C23" s="50">
        <v>7544013022.9576464</v>
      </c>
      <c r="D23" s="50">
        <v>7855501867.8451862</v>
      </c>
      <c r="E23" s="50">
        <v>8113309128.2560253</v>
      </c>
      <c r="F23" s="50">
        <v>7721447505.4886837</v>
      </c>
      <c r="G23" s="50">
        <v>6958630154.4643393</v>
      </c>
      <c r="H23" s="35">
        <f>SUM(B23:G23)</f>
        <v>45814775606.110161</v>
      </c>
      <c r="L23" s="6" t="s">
        <v>21</v>
      </c>
      <c r="M23" s="35">
        <v>45675945499.47464</v>
      </c>
      <c r="N23" s="35">
        <v>46433349817.629974</v>
      </c>
      <c r="O23" s="35">
        <v>48332897946.717445</v>
      </c>
      <c r="P23" s="35">
        <v>49784085613.335327</v>
      </c>
      <c r="Q23" s="35">
        <v>48210842669.109367</v>
      </c>
      <c r="R23" s="35">
        <v>43201924501.10202</v>
      </c>
    </row>
    <row r="24" spans="1:18">
      <c r="A24" s="33" t="s">
        <v>25</v>
      </c>
      <c r="B24" s="46">
        <v>4912904154.5861206</v>
      </c>
      <c r="C24" s="46">
        <v>4551860766.9084206</v>
      </c>
      <c r="D24" s="46">
        <v>4845742864.3227482</v>
      </c>
      <c r="E24" s="46">
        <v>5015280642.4821644</v>
      </c>
      <c r="F24" s="46">
        <v>4785258384.066865</v>
      </c>
      <c r="G24" s="46">
        <v>4207305592.3208427</v>
      </c>
      <c r="H24" s="35">
        <f t="shared" si="5"/>
        <v>28318352404.68716</v>
      </c>
      <c r="L24" s="6" t="s">
        <v>22</v>
      </c>
      <c r="M24" s="35">
        <v>5302613476.2794352</v>
      </c>
      <c r="N24" s="35">
        <v>4796191514.181632</v>
      </c>
      <c r="O24" s="35">
        <v>4950295632.0244703</v>
      </c>
      <c r="P24" s="35">
        <v>5191733996.3410444</v>
      </c>
      <c r="Q24" s="35">
        <v>5413102899.5090256</v>
      </c>
      <c r="R24" s="35">
        <v>5222022770.04387</v>
      </c>
    </row>
    <row r="25" spans="1:18">
      <c r="A25" s="6" t="s">
        <v>382</v>
      </c>
      <c r="B25" s="44">
        <f>SUM(B26:B29)</f>
        <v>347591372885.59888</v>
      </c>
      <c r="C25" s="44">
        <f t="shared" ref="C25:H25" si="6">SUM(C26:C29)</f>
        <v>318436200580.27997</v>
      </c>
      <c r="D25" s="44">
        <f t="shared" si="6"/>
        <v>334138043782.82245</v>
      </c>
      <c r="E25" s="44">
        <f t="shared" si="6"/>
        <v>337292486895.94934</v>
      </c>
      <c r="F25" s="44">
        <f t="shared" si="6"/>
        <v>337458431925.19965</v>
      </c>
      <c r="G25" s="44">
        <f t="shared" si="6"/>
        <v>302276024953.43274</v>
      </c>
      <c r="H25" s="34">
        <f t="shared" si="6"/>
        <v>1977192561023.283</v>
      </c>
      <c r="L25" s="6" t="s">
        <v>23</v>
      </c>
      <c r="M25" s="35">
        <v>1092150195.0140774</v>
      </c>
      <c r="N25" s="35">
        <v>1089713655.5666642</v>
      </c>
      <c r="O25" s="35">
        <v>1178228594.0185966</v>
      </c>
      <c r="P25" s="35">
        <v>1258093886.7376175</v>
      </c>
      <c r="Q25" s="35">
        <v>1506778954.9691415</v>
      </c>
      <c r="R25" s="35">
        <v>1479510238.3480723</v>
      </c>
    </row>
    <row r="26" spans="1:18">
      <c r="A26" s="33" t="s">
        <v>8</v>
      </c>
      <c r="B26" s="49">
        <v>15921719419.282385</v>
      </c>
      <c r="C26" s="50">
        <v>13466104429.333511</v>
      </c>
      <c r="D26" s="51">
        <v>14019393840.997248</v>
      </c>
      <c r="E26" s="51">
        <v>14610229650.430609</v>
      </c>
      <c r="F26" s="51">
        <v>15446578440.609276</v>
      </c>
      <c r="G26" s="50">
        <v>14320339486.821175</v>
      </c>
      <c r="H26" s="35">
        <f t="shared" ref="H26:H33" si="7">SUM(B26:G26)</f>
        <v>87784365267.474213</v>
      </c>
      <c r="L26" s="6" t="s">
        <v>27</v>
      </c>
      <c r="M26" s="35">
        <v>212148708607.60379</v>
      </c>
      <c r="N26" s="35">
        <v>192342227714.02094</v>
      </c>
      <c r="O26" s="35">
        <v>200181228150.21783</v>
      </c>
      <c r="P26" s="35">
        <v>199981505784.24377</v>
      </c>
      <c r="Q26" s="35">
        <v>202019614488.07178</v>
      </c>
      <c r="R26" s="35">
        <v>178763358362.95758</v>
      </c>
    </row>
    <row r="27" spans="1:18">
      <c r="A27" s="33" t="s">
        <v>13</v>
      </c>
      <c r="B27" s="49">
        <v>63896640874.126579</v>
      </c>
      <c r="C27" s="50">
        <v>64013008231.366577</v>
      </c>
      <c r="D27" s="51">
        <v>70640908695.977158</v>
      </c>
      <c r="E27" s="51">
        <v>70181212246.152573</v>
      </c>
      <c r="F27" s="51">
        <v>70065034285.017548</v>
      </c>
      <c r="G27" s="50">
        <v>62594056518.979309</v>
      </c>
      <c r="H27" s="35">
        <f>SUM(B27:G27)</f>
        <v>401390860851.61981</v>
      </c>
      <c r="L27" s="6" t="s">
        <v>24</v>
      </c>
      <c r="M27" s="35">
        <v>27061241441.36858</v>
      </c>
      <c r="N27" s="35">
        <v>25867214341.547791</v>
      </c>
      <c r="O27" s="35">
        <v>29334091448.276497</v>
      </c>
      <c r="P27" s="35">
        <v>30596793919.862392</v>
      </c>
      <c r="Q27" s="35">
        <v>31395851404.078442</v>
      </c>
      <c r="R27" s="35">
        <v>27556414813.552727</v>
      </c>
    </row>
    <row r="28" spans="1:18">
      <c r="A28" s="33" t="s">
        <v>19</v>
      </c>
      <c r="B28" s="49">
        <v>55624303984.586082</v>
      </c>
      <c r="C28" s="50">
        <v>48614860205.558952</v>
      </c>
      <c r="D28" s="51">
        <v>49296513095.630188</v>
      </c>
      <c r="E28" s="51">
        <v>52519539215.122414</v>
      </c>
      <c r="F28" s="51">
        <v>49927204711.501045</v>
      </c>
      <c r="G28" s="50">
        <v>46598270584.674675</v>
      </c>
      <c r="H28" s="35">
        <f t="shared" si="7"/>
        <v>302580691797.0733</v>
      </c>
      <c r="L28" s="6" t="s">
        <v>25</v>
      </c>
      <c r="M28" s="35">
        <v>4912904154.5861206</v>
      </c>
      <c r="N28" s="35">
        <v>4551860766.9084206</v>
      </c>
      <c r="O28" s="35">
        <v>4845742864.3227482</v>
      </c>
      <c r="P28" s="35">
        <v>5015280642.4821644</v>
      </c>
      <c r="Q28" s="35">
        <v>4785258384.066865</v>
      </c>
      <c r="R28" s="35">
        <v>4207305592.3208427</v>
      </c>
    </row>
    <row r="29" spans="1:18">
      <c r="A29" s="33" t="s">
        <v>27</v>
      </c>
      <c r="B29" s="46">
        <v>212148708607.60379</v>
      </c>
      <c r="C29" s="46">
        <v>192342227714.02094</v>
      </c>
      <c r="D29" s="46">
        <v>200181228150.21783</v>
      </c>
      <c r="E29" s="46">
        <v>199981505784.24377</v>
      </c>
      <c r="F29" s="46">
        <v>202019614488.07178</v>
      </c>
      <c r="G29" s="46">
        <v>178763358362.95758</v>
      </c>
      <c r="H29" s="35">
        <f t="shared" si="7"/>
        <v>1185436643107.1157</v>
      </c>
      <c r="L29" s="6" t="s">
        <v>26</v>
      </c>
      <c r="M29" s="35">
        <v>3467431939.5341454</v>
      </c>
      <c r="N29" s="35">
        <v>3608833046.2538199</v>
      </c>
      <c r="O29" s="35">
        <v>3838976991.6118593</v>
      </c>
      <c r="P29" s="35">
        <v>4090789933.9963503</v>
      </c>
      <c r="Q29" s="35">
        <v>4073334376.4376535</v>
      </c>
      <c r="R29" s="35">
        <v>3931483088.1264248</v>
      </c>
    </row>
    <row r="30" spans="1:18">
      <c r="A30" s="6" t="s">
        <v>383</v>
      </c>
      <c r="B30" s="44">
        <f>SUM(B31:B33)</f>
        <v>114735518255.72404</v>
      </c>
      <c r="C30" s="44">
        <f t="shared" ref="C30:H30" si="8">SUM(C31:C33)</f>
        <v>112264437977.56067</v>
      </c>
      <c r="D30" s="44">
        <f t="shared" si="8"/>
        <v>122447456307.78214</v>
      </c>
      <c r="E30" s="44">
        <f t="shared" si="8"/>
        <v>123585936430.90962</v>
      </c>
      <c r="F30" s="44">
        <f t="shared" si="8"/>
        <v>122098397504.10902</v>
      </c>
      <c r="G30" s="44">
        <f t="shared" si="8"/>
        <v>108364758747.24487</v>
      </c>
      <c r="H30" s="34">
        <f t="shared" si="8"/>
        <v>703496505223.33032</v>
      </c>
      <c r="L30" s="6" t="s">
        <v>28</v>
      </c>
      <c r="M30" s="35">
        <f>SUM(M3:M29)</f>
        <v>675719571617.91504</v>
      </c>
      <c r="N30" s="35">
        <f t="shared" ref="N30:R30" si="9">SUM(N3:N29)</f>
        <v>635468990860.9425</v>
      </c>
      <c r="O30" s="35">
        <f t="shared" si="9"/>
        <v>674519142487.72913</v>
      </c>
      <c r="P30" s="35">
        <f t="shared" si="9"/>
        <v>686047516087.73083</v>
      </c>
      <c r="Q30" s="35">
        <f t="shared" si="9"/>
        <v>687557374417.05688</v>
      </c>
      <c r="R30" s="35">
        <f t="shared" si="9"/>
        <v>620516870012.15112</v>
      </c>
    </row>
    <row r="31" spans="1:18">
      <c r="A31" s="33" t="s">
        <v>16</v>
      </c>
      <c r="B31" s="49">
        <v>41998331314.880836</v>
      </c>
      <c r="C31" s="50">
        <v>39963873818.382896</v>
      </c>
      <c r="D31" s="51">
        <v>44780466912.788185</v>
      </c>
      <c r="E31" s="51">
        <v>43205056897.711899</v>
      </c>
      <c r="F31" s="51">
        <v>42491703430.921211</v>
      </c>
      <c r="G31" s="50">
        <v>37606419432.590126</v>
      </c>
      <c r="H31" s="35">
        <f t="shared" si="7"/>
        <v>250045851807.27512</v>
      </c>
    </row>
    <row r="32" spans="1:18">
      <c r="A32" s="33" t="s">
        <v>21</v>
      </c>
      <c r="B32" s="46">
        <v>45675945499.47464</v>
      </c>
      <c r="C32" s="46">
        <v>46433349817.629974</v>
      </c>
      <c r="D32" s="46">
        <v>48332897946.717445</v>
      </c>
      <c r="E32" s="46">
        <v>49784085613.335327</v>
      </c>
      <c r="F32" s="46">
        <v>48210842669.109367</v>
      </c>
      <c r="G32" s="46">
        <v>43201924501.10202</v>
      </c>
      <c r="H32" s="35">
        <f>SUM(B32:G32)</f>
        <v>281639046047.36877</v>
      </c>
    </row>
    <row r="33" spans="1:10">
      <c r="A33" s="33" t="s">
        <v>24</v>
      </c>
      <c r="B33" s="46">
        <v>27061241441.36858</v>
      </c>
      <c r="C33" s="46">
        <v>25867214341.547791</v>
      </c>
      <c r="D33" s="46">
        <v>29334091448.276497</v>
      </c>
      <c r="E33" s="46">
        <v>30596793919.862392</v>
      </c>
      <c r="F33" s="46">
        <v>31395851404.078442</v>
      </c>
      <c r="G33" s="46">
        <v>27556414813.552727</v>
      </c>
      <c r="H33" s="35">
        <f t="shared" si="7"/>
        <v>171811607368.68643</v>
      </c>
    </row>
    <row r="34" spans="1:10">
      <c r="A34" s="6" t="s">
        <v>384</v>
      </c>
      <c r="B34" s="53">
        <f>SUM(B30,B25,B15,B7,B2)</f>
        <v>675719571617.91516</v>
      </c>
      <c r="C34" s="53">
        <f t="shared" ref="C34:G34" si="10">SUM(C2,C7,C15,C25,C30)</f>
        <v>635468990860.94238</v>
      </c>
      <c r="D34" s="53">
        <f t="shared" si="10"/>
        <v>674519142487.72913</v>
      </c>
      <c r="E34" s="53">
        <f t="shared" si="10"/>
        <v>686047516087.73083</v>
      </c>
      <c r="F34" s="53">
        <f t="shared" si="10"/>
        <v>687557374417.05688</v>
      </c>
      <c r="G34" s="53">
        <f t="shared" si="10"/>
        <v>620516870012.15112</v>
      </c>
      <c r="H34" s="24"/>
    </row>
    <row r="35" spans="1:10">
      <c r="B35" s="24"/>
      <c r="C35" s="24"/>
      <c r="D35" s="24"/>
      <c r="E35" s="24"/>
      <c r="F35" s="24"/>
      <c r="G35" s="24"/>
    </row>
    <row r="46" spans="1:10">
      <c r="B46" s="7">
        <v>2015</v>
      </c>
      <c r="C46" s="7">
        <v>2016</v>
      </c>
      <c r="D46" s="8">
        <v>2017</v>
      </c>
      <c r="E46" s="8">
        <v>2018</v>
      </c>
      <c r="F46" s="8">
        <v>2019</v>
      </c>
      <c r="G46" s="7">
        <v>2020</v>
      </c>
      <c r="H46" s="8">
        <v>2021</v>
      </c>
      <c r="I46" s="7">
        <v>2022</v>
      </c>
      <c r="J46" s="8">
        <v>2023</v>
      </c>
    </row>
    <row r="47" spans="1:10">
      <c r="A47" s="6" t="s">
        <v>379</v>
      </c>
      <c r="B47" s="44">
        <v>62641059309.571686</v>
      </c>
      <c r="C47" s="44">
        <v>60464458259.111023</v>
      </c>
      <c r="D47" s="44">
        <v>64502718850.949005</v>
      </c>
      <c r="E47" s="44">
        <v>65614007585.143867</v>
      </c>
      <c r="F47" s="44">
        <v>65717162231.4757</v>
      </c>
      <c r="G47" s="44">
        <v>61252333526.965149</v>
      </c>
      <c r="H47" s="24">
        <f>TREND(D47:G47,$D$46:$G$46,$H$46:$J$46)</f>
        <v>61859555217.22876</v>
      </c>
      <c r="I47" s="24">
        <f t="shared" ref="I47:J47" si="11">TREND(E47:H47,$D$46:$G$46,$H$46:$J$46)</f>
        <v>59678718188.13916</v>
      </c>
      <c r="J47" s="24">
        <f t="shared" si="11"/>
        <v>57749914681.016113</v>
      </c>
    </row>
    <row r="48" spans="1:10">
      <c r="A48" s="6" t="s">
        <v>380</v>
      </c>
      <c r="B48" s="44">
        <v>41838518280.541107</v>
      </c>
      <c r="C48" s="44">
        <v>38452022300.528847</v>
      </c>
      <c r="D48" s="44">
        <v>40856760099.095001</v>
      </c>
      <c r="E48" s="44">
        <v>42589539055.72628</v>
      </c>
      <c r="F48" s="44">
        <v>44173688149.212059</v>
      </c>
      <c r="G48" s="44">
        <v>42889775803.316681</v>
      </c>
      <c r="H48" s="24">
        <f t="shared" ref="H48:H52" si="12">TREND(D48:G48,$D$46:$G$46,$H$46:$J$46)</f>
        <v>44548239828.375244</v>
      </c>
      <c r="I48" s="24">
        <f t="shared" ref="I48:I52" si="13">TREND(E48:H48,$D$46:$G$46,$H$46:$J$46)</f>
        <v>44698358202.170532</v>
      </c>
      <c r="J48" s="24">
        <f t="shared" ref="J48:J52" si="14">TREND(F48:I48,$D$46:$G$46,$H$46:$J$46)</f>
        <v>44885634041.752197</v>
      </c>
    </row>
    <row r="49" spans="1:10">
      <c r="A49" s="6" t="s">
        <v>381</v>
      </c>
      <c r="B49" s="44">
        <v>108913102886.47939</v>
      </c>
      <c r="C49" s="44">
        <v>105851871743.46185</v>
      </c>
      <c r="D49" s="44">
        <v>112574163447.08054</v>
      </c>
      <c r="E49" s="44">
        <v>116965546120.00171</v>
      </c>
      <c r="F49" s="44">
        <v>118109694607.06049</v>
      </c>
      <c r="G49" s="44">
        <v>105733976981.19167</v>
      </c>
      <c r="H49" s="24">
        <f t="shared" si="12"/>
        <v>108501742561.18164</v>
      </c>
      <c r="I49" s="24">
        <f t="shared" si="13"/>
        <v>102885957991.77539</v>
      </c>
      <c r="J49" s="24">
        <f t="shared" si="14"/>
        <v>98081981968.835938</v>
      </c>
    </row>
    <row r="50" spans="1:10">
      <c r="A50" s="6" t="s">
        <v>382</v>
      </c>
      <c r="B50" s="44">
        <v>347591372885.59888</v>
      </c>
      <c r="C50" s="44">
        <v>318436200580.27997</v>
      </c>
      <c r="D50" s="44">
        <v>334138043782.82245</v>
      </c>
      <c r="E50" s="44">
        <v>337292486895.94934</v>
      </c>
      <c r="F50" s="44">
        <v>337458431925.19965</v>
      </c>
      <c r="G50" s="44">
        <v>302276024953.43274</v>
      </c>
      <c r="H50" s="24">
        <f t="shared" si="12"/>
        <v>303936219024.625</v>
      </c>
      <c r="I50" s="24">
        <f t="shared" si="13"/>
        <v>286427988053.36328</v>
      </c>
      <c r="J50" s="24">
        <f t="shared" si="14"/>
        <v>269666881603.07813</v>
      </c>
    </row>
    <row r="51" spans="1:10">
      <c r="A51" s="6" t="s">
        <v>383</v>
      </c>
      <c r="B51" s="44">
        <v>114735518255.72404</v>
      </c>
      <c r="C51" s="44">
        <v>112264437977.56067</v>
      </c>
      <c r="D51" s="44">
        <v>122447456307.78214</v>
      </c>
      <c r="E51" s="44">
        <v>123585936430.90962</v>
      </c>
      <c r="F51" s="44">
        <v>122098397504.10902</v>
      </c>
      <c r="G51" s="44">
        <v>108364758747.24487</v>
      </c>
      <c r="H51" s="24">
        <f t="shared" si="12"/>
        <v>108190229345.4082</v>
      </c>
      <c r="I51" s="24">
        <f t="shared" si="13"/>
        <v>100579640503.57422</v>
      </c>
      <c r="J51" s="24">
        <f t="shared" si="14"/>
        <v>93625556424.224609</v>
      </c>
    </row>
    <row r="52" spans="1:10">
      <c r="A52" s="6" t="s">
        <v>384</v>
      </c>
      <c r="B52" s="53">
        <v>675719571617.91516</v>
      </c>
      <c r="C52" s="53">
        <v>635468990860.94238</v>
      </c>
      <c r="D52" s="53">
        <v>674519142487.72913</v>
      </c>
      <c r="E52" s="53">
        <v>686047516087.73083</v>
      </c>
      <c r="F52" s="53">
        <v>687557374417.05688</v>
      </c>
      <c r="G52" s="53">
        <v>620516870012.15112</v>
      </c>
      <c r="H52" s="24">
        <f t="shared" si="12"/>
        <v>627035985976.81641</v>
      </c>
      <c r="I52" s="24">
        <f t="shared" si="13"/>
        <v>594270662939.03125</v>
      </c>
      <c r="J52" s="24">
        <f t="shared" si="14"/>
        <v>564009968718.91406</v>
      </c>
    </row>
    <row r="56" spans="1:10">
      <c r="B56" s="7">
        <v>2015</v>
      </c>
      <c r="C56" s="7">
        <v>2016</v>
      </c>
      <c r="D56" s="8">
        <v>2017</v>
      </c>
      <c r="E56" s="8">
        <v>2018</v>
      </c>
      <c r="F56" s="8">
        <v>2019</v>
      </c>
      <c r="G56" s="7">
        <v>2020</v>
      </c>
      <c r="H56" s="8">
        <v>2021</v>
      </c>
      <c r="I56" s="7">
        <v>2022</v>
      </c>
      <c r="J56" s="8">
        <v>2023</v>
      </c>
    </row>
    <row r="57" spans="1:10">
      <c r="A57" s="6" t="s">
        <v>382</v>
      </c>
      <c r="B57" s="44">
        <v>347591372885.59888</v>
      </c>
      <c r="C57" s="44">
        <v>318436200580.27997</v>
      </c>
      <c r="D57" s="44">
        <v>334138043782.82245</v>
      </c>
      <c r="E57" s="44">
        <v>337292486895.94934</v>
      </c>
      <c r="F57" s="44">
        <v>337458431925.19965</v>
      </c>
      <c r="G57" s="44">
        <v>302276024953.43274</v>
      </c>
      <c r="H57" s="24">
        <f t="shared" ref="H57:H58" si="15">TREND(D57:G57,$D$46:$G$46,$H$46:$J$46)</f>
        <v>303936219024.625</v>
      </c>
      <c r="I57" s="24">
        <f t="shared" ref="I57:I58" si="16">TREND(E57:H57,$D$46:$G$46,$H$46:$J$46)</f>
        <v>286427988053.36328</v>
      </c>
      <c r="J57" s="24">
        <f t="shared" ref="J57:J58" si="17">TREND(F57:I57,$D$46:$G$46,$H$46:$J$46)</f>
        <v>269666881603.07813</v>
      </c>
    </row>
    <row r="58" spans="1:10">
      <c r="A58" s="6" t="s">
        <v>383</v>
      </c>
      <c r="B58" s="44">
        <v>114735518255.72404</v>
      </c>
      <c r="C58" s="44">
        <v>112264437977.56067</v>
      </c>
      <c r="D58" s="44">
        <v>122447456307.78214</v>
      </c>
      <c r="E58" s="44">
        <v>123585936430.90962</v>
      </c>
      <c r="F58" s="44">
        <v>122098397504.10902</v>
      </c>
      <c r="G58" s="44">
        <v>108364758747.24487</v>
      </c>
      <c r="H58" s="24">
        <f t="shared" si="15"/>
        <v>108190229345.4082</v>
      </c>
      <c r="I58" s="24">
        <f t="shared" si="16"/>
        <v>100579640503.57422</v>
      </c>
      <c r="J58" s="24">
        <f t="shared" si="17"/>
        <v>93625556424.224609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3C7C-1502-4A64-B349-BF9854D24068}">
  <dimension ref="A1:H87"/>
  <sheetViews>
    <sheetView topLeftCell="A20" zoomScale="59" zoomScaleNormal="90" workbookViewId="0">
      <selection activeCell="E60" sqref="E60:E86"/>
    </sheetView>
  </sheetViews>
  <sheetFormatPr defaultRowHeight="18.75"/>
  <cols>
    <col min="1" max="1" width="31" style="36"/>
    <col min="2" max="7" width="32" customWidth="1"/>
    <col min="8" max="8" width="35.7109375" customWidth="1"/>
  </cols>
  <sheetData>
    <row r="1" spans="1:8" ht="24.75" customHeight="1"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 t="s">
        <v>385</v>
      </c>
    </row>
    <row r="2" spans="1:8" s="42" customFormat="1">
      <c r="A2" s="6" t="s">
        <v>379</v>
      </c>
      <c r="B2" s="41">
        <f>(regiões_reais!B2)/regiões_reais!$B$34</f>
        <v>9.2702745252126573E-2</v>
      </c>
      <c r="C2" s="41">
        <f>(regiões_reais!C2)/regiões_reais!$C$34</f>
        <v>9.5149345017123368E-2</v>
      </c>
      <c r="D2" s="41">
        <f>(regiões_reais!D2)/regiões_reais!$D$34</f>
        <v>9.5627706892132333E-2</v>
      </c>
      <c r="E2" s="41">
        <f>(regiões_reais!E2)/regiões_reais!$E$34</f>
        <v>9.5640616788929878E-2</v>
      </c>
      <c r="F2" s="41">
        <f>(regiões_reais!F2)/regiões_reais!$F$34</f>
        <v>9.5580623053012514E-2</v>
      </c>
      <c r="G2" s="41">
        <f>(regiões_reais!G2)/regiões_reais!$G$34</f>
        <v>9.8711794130215497E-2</v>
      </c>
      <c r="H2" s="43">
        <f>SUM(B2:G2)/6</f>
        <v>9.5568805188923356E-2</v>
      </c>
    </row>
    <row r="3" spans="1:8">
      <c r="A3" s="33" t="s">
        <v>371</v>
      </c>
      <c r="B3" s="40">
        <f>(regiões_reais!B3)/regiões_reais!$B$34</f>
        <v>1.6941488031748018E-2</v>
      </c>
      <c r="C3" s="40">
        <f>(regiões_reais!C3)/regiões_reais!$C$34</f>
        <v>1.7881601007123774E-2</v>
      </c>
      <c r="D3" s="40">
        <f>(regiões_reais!D3)/regiões_reais!$D$34</f>
        <v>1.7712677772685991E-2</v>
      </c>
      <c r="E3" s="40">
        <f>(regiões_reais!E3)/regiões_reais!$E$34</f>
        <v>1.7417178169814862E-2</v>
      </c>
      <c r="F3" s="40">
        <f>(regiões_reais!F3)/regiões_reais!$F$34</f>
        <v>1.6050416561881404E-2</v>
      </c>
      <c r="G3" s="40">
        <f>(regiões_reais!G3)/regiões_reais!$G$34</f>
        <v>1.6691577380945108E-2</v>
      </c>
      <c r="H3" s="43">
        <f t="shared" ref="H3:H34" si="0">SUM(B3:G3)/6</f>
        <v>1.7115823154033195E-2</v>
      </c>
    </row>
    <row r="4" spans="1:8">
      <c r="A4" s="33" t="s">
        <v>372</v>
      </c>
      <c r="B4" s="40">
        <f>(regiões_reais!B4)/regiões_reais!$B$34</f>
        <v>3.4252210135086718E-2</v>
      </c>
      <c r="C4" s="40">
        <f>(regiões_reais!C4)/regiões_reais!$C$34</f>
        <v>3.4470912095863664E-2</v>
      </c>
      <c r="D4" s="40">
        <f>(regiões_reais!D4)/regiões_reais!$D$34</f>
        <v>3.3709047693515903E-2</v>
      </c>
      <c r="E4" s="40">
        <f>(regiões_reais!E4)/regiões_reais!$E$34</f>
        <v>3.2847924928254293E-2</v>
      </c>
      <c r="F4" s="40">
        <f>(regiões_reais!F4)/regiões_reais!$F$34</f>
        <v>3.3596947638656151E-2</v>
      </c>
      <c r="G4" s="40">
        <f>(regiões_reais!G4)/regiões_reais!$G$34</f>
        <v>3.1200137350653537E-2</v>
      </c>
      <c r="H4" s="43">
        <f t="shared" si="0"/>
        <v>3.3346196640338381E-2</v>
      </c>
    </row>
    <row r="5" spans="1:8">
      <c r="A5" s="33" t="s">
        <v>373</v>
      </c>
      <c r="B5" s="40">
        <f>(regiões_reais!B5)/regiões_reais!$B$34</f>
        <v>2.2621806342165762E-2</v>
      </c>
      <c r="C5" s="40">
        <f>(regiões_reais!C5)/regiões_reais!$C$34</f>
        <v>2.3255325926248963E-2</v>
      </c>
      <c r="D5" s="40">
        <f>(regiões_reais!D5)/regiões_reais!$D$34</f>
        <v>2.4494400431233181E-2</v>
      </c>
      <c r="E5" s="40">
        <f>(regiões_reais!E5)/regiões_reais!$E$34</f>
        <v>2.5376890503484056E-2</v>
      </c>
      <c r="F5" s="40">
        <f>(regiões_reais!F5)/regiões_reais!$F$34</f>
        <v>2.6220944454935741E-2</v>
      </c>
      <c r="G5" s="40">
        <f>(regiões_reais!G5)/regiões_reais!$G$34</f>
        <v>2.9486613253549558E-2</v>
      </c>
      <c r="H5" s="43">
        <f t="shared" si="0"/>
        <v>2.5242663485269545E-2</v>
      </c>
    </row>
    <row r="6" spans="1:8">
      <c r="A6" s="33" t="s">
        <v>374</v>
      </c>
      <c r="B6" s="40">
        <f>(regiões_reais!B6)/regiões_reais!$B$34</f>
        <v>1.8887240743126071E-2</v>
      </c>
      <c r="C6" s="40">
        <f>(regiões_reais!C6)/regiões_reais!$C$34</f>
        <v>1.954150598788696E-2</v>
      </c>
      <c r="D6" s="40">
        <f>(regiões_reais!D6)/regiões_reais!$D$34</f>
        <v>1.9711580994697251E-2</v>
      </c>
      <c r="E6" s="40">
        <f>(regiões_reais!E6)/regiões_reais!$E$34</f>
        <v>1.9998623187376663E-2</v>
      </c>
      <c r="F6" s="40">
        <f>(regiões_reais!F6)/regiões_reais!$F$34</f>
        <v>1.9712314397539215E-2</v>
      </c>
      <c r="G6" s="40">
        <f>(regiões_reais!G6)/regiões_reais!$G$34</f>
        <v>2.1333466145067304E-2</v>
      </c>
      <c r="H6" s="43">
        <f t="shared" si="0"/>
        <v>1.9864121909282242E-2</v>
      </c>
    </row>
    <row r="7" spans="1:8">
      <c r="A7" s="6" t="s">
        <v>380</v>
      </c>
      <c r="B7" s="41">
        <f>(regiões_reais!B7)/regiões_reais!$B$34</f>
        <v>6.1916984556721774E-2</v>
      </c>
      <c r="C7" s="41">
        <f>(regiões_reais!C7)/regiões_reais!$C$34</f>
        <v>6.0509675300494996E-2</v>
      </c>
      <c r="D7" s="41">
        <f>(regiões_reais!D7)/regiões_reais!$D$34</f>
        <v>6.0571683626959881E-2</v>
      </c>
      <c r="E7" s="41">
        <f>(regiões_reais!E7)/regiões_reais!$E$34</f>
        <v>6.2079576205739062E-2</v>
      </c>
      <c r="F7" s="41">
        <f>(regiões_reais!F7)/regiões_reais!$F$34</f>
        <v>6.4247275635236356E-2</v>
      </c>
      <c r="G7" s="41">
        <f>(regiões_reais!G7)/regiões_reais!$G$34</f>
        <v>6.9119435548104929E-2</v>
      </c>
      <c r="H7" s="43">
        <f t="shared" si="0"/>
        <v>6.3074105145542833E-2</v>
      </c>
    </row>
    <row r="8" spans="1:8">
      <c r="A8" s="33" t="s">
        <v>1</v>
      </c>
      <c r="B8" s="40">
        <f>(regiões_reais!B8)/regiões_reais!$B$34</f>
        <v>2.4400486908035994E-3</v>
      </c>
      <c r="C8" s="40">
        <f>(regiões_reais!C8)/regiões_reais!$C$34</f>
        <v>2.4428792738017606E-3</v>
      </c>
      <c r="D8" s="40">
        <f>(regiões_reais!D8)/regiões_reais!$D$34</f>
        <v>2.6467041423146507E-3</v>
      </c>
      <c r="E8" s="40">
        <f>(regiões_reais!E8)/regiões_reais!$E$34</f>
        <v>2.9462541786624752E-3</v>
      </c>
      <c r="F8" s="40">
        <f>(regiões_reais!F8)/regiões_reais!$F$34</f>
        <v>2.7720683047898816E-3</v>
      </c>
      <c r="G8" s="40">
        <f>(regiões_reais!G8)/regiões_reais!$G$34</f>
        <v>2.6427913879302017E-3</v>
      </c>
      <c r="H8" s="43">
        <f t="shared" si="0"/>
        <v>2.6484576630504283E-3</v>
      </c>
    </row>
    <row r="9" spans="1:8">
      <c r="A9" s="33" t="s">
        <v>3</v>
      </c>
      <c r="B9" s="40">
        <f>(regiões_reais!B9)/regiões_reais!$B$34</f>
        <v>1.9579519750523981E-3</v>
      </c>
      <c r="C9" s="40">
        <f>(regiões_reais!C9)/regiões_reais!$C$34</f>
        <v>1.6840573499916983E-3</v>
      </c>
      <c r="D9" s="40">
        <f>(regiões_reais!D9)/regiões_reais!$D$34</f>
        <v>1.6911065590888721E-3</v>
      </c>
      <c r="E9" s="40">
        <f>(regiões_reais!E9)/regiões_reais!$E$34</f>
        <v>1.7832276273047E-3</v>
      </c>
      <c r="F9" s="40">
        <f>(regiões_reais!F9)/regiões_reais!$F$34</f>
        <v>1.8535171110577683E-3</v>
      </c>
      <c r="G9" s="40">
        <f>(regiões_reais!G9)/regiões_reais!$G$34</f>
        <v>1.9528800097825321E-3</v>
      </c>
      <c r="H9" s="43">
        <f t="shared" si="0"/>
        <v>1.8204567720463284E-3</v>
      </c>
    </row>
    <row r="10" spans="1:8">
      <c r="A10" s="33" t="s">
        <v>4</v>
      </c>
      <c r="B10" s="40">
        <f>(regiões_reais!B10)/regiões_reais!$B$34</f>
        <v>1.8652363283985438E-2</v>
      </c>
      <c r="C10" s="40">
        <f>(regiões_reais!C10)/regiões_reais!$C$34</f>
        <v>1.7191677523127034E-2</v>
      </c>
      <c r="D10" s="40">
        <f>(regiões_reais!D10)/regiões_reais!$D$34</f>
        <v>1.8438885022406728E-2</v>
      </c>
      <c r="E10" s="40">
        <f>(regiões_reais!E10)/regiões_reais!$E$34</f>
        <v>1.9215099941849847E-2</v>
      </c>
      <c r="F10" s="40">
        <f>(regiões_reais!F10)/regiões_reais!$F$34</f>
        <v>1.9694730762972245E-2</v>
      </c>
      <c r="G10" s="40">
        <f>(regiões_reais!G10)/regiões_reais!$G$34</f>
        <v>2.0780796008589432E-2</v>
      </c>
      <c r="H10" s="43">
        <f t="shared" si="0"/>
        <v>1.8995592090488456E-2</v>
      </c>
    </row>
    <row r="11" spans="1:8">
      <c r="A11" s="33" t="s">
        <v>14</v>
      </c>
      <c r="B11" s="40">
        <f>(regiões_reais!B11)/regiões_reais!$B$34</f>
        <v>2.4271519288127614E-2</v>
      </c>
      <c r="C11" s="40">
        <f>(regiões_reais!C11)/regiões_reais!$C$34</f>
        <v>2.4249752682899146E-2</v>
      </c>
      <c r="D11" s="40">
        <f>(regiões_reais!D11)/regiões_reais!$D$34</f>
        <v>2.3017792431879135E-2</v>
      </c>
      <c r="E11" s="40">
        <f>(regiões_reais!E11)/regiões_reais!$E$34</f>
        <v>2.2770726575743604E-2</v>
      </c>
      <c r="F11" s="40">
        <f>(regiões_reais!F11)/regiões_reais!$F$34</f>
        <v>2.3938161081246138E-2</v>
      </c>
      <c r="G11" s="40">
        <f>(regiões_reais!G11)/regiões_reais!$G$34</f>
        <v>2.6607227583596574E-2</v>
      </c>
      <c r="H11" s="43">
        <f t="shared" si="0"/>
        <v>2.4142529940582035E-2</v>
      </c>
    </row>
    <row r="12" spans="1:8">
      <c r="A12" s="33" t="s">
        <v>22</v>
      </c>
      <c r="B12" s="40">
        <f>(regiões_reais!B12)/regiões_reais!$B$34</f>
        <v>7.847358133468112E-3</v>
      </c>
      <c r="C12" s="40">
        <f>(regiões_reais!C12)/regiões_reais!$C$34</f>
        <v>7.5474831709469942E-3</v>
      </c>
      <c r="D12" s="40">
        <f>(regiões_reais!D12)/regiões_reais!$D$34</f>
        <v>7.3389994741543249E-3</v>
      </c>
      <c r="E12" s="40">
        <f>(regiões_reais!E12)/regiões_reais!$E$34</f>
        <v>7.5676011859171759E-3</v>
      </c>
      <c r="F12" s="40">
        <f>(regiões_reais!F12)/regiões_reais!$F$34</f>
        <v>7.8729471909140761E-3</v>
      </c>
      <c r="G12" s="40">
        <f>(regiões_reais!G12)/regiões_reais!$G$34</f>
        <v>8.4156016095768855E-3</v>
      </c>
      <c r="H12" s="43">
        <f t="shared" si="0"/>
        <v>7.7649984608295945E-3</v>
      </c>
    </row>
    <row r="13" spans="1:8">
      <c r="A13" s="33" t="s">
        <v>23</v>
      </c>
      <c r="B13" s="40">
        <f>(regiões_reais!B13)/regiões_reais!$B$34</f>
        <v>1.616277285559567E-3</v>
      </c>
      <c r="C13" s="40">
        <f>(regiões_reais!C13)/regiões_reais!$C$34</f>
        <v>1.7148179867758845E-3</v>
      </c>
      <c r="D13" s="40">
        <f>(regiões_reais!D13)/regiões_reais!$D$34</f>
        <v>1.7467682083463346E-3</v>
      </c>
      <c r="E13" s="40">
        <f>(regiões_reais!E13)/regiões_reais!$E$34</f>
        <v>1.8338290821487853E-3</v>
      </c>
      <c r="F13" s="40">
        <f>(regiões_reais!F13)/regiões_reais!$F$34</f>
        <v>2.1914955915448638E-3</v>
      </c>
      <c r="G13" s="40">
        <f>(regiões_reais!G13)/regiões_reais!$G$34</f>
        <v>2.3843191214432255E-3</v>
      </c>
      <c r="H13" s="43">
        <f t="shared" si="0"/>
        <v>1.9145845459697768E-3</v>
      </c>
    </row>
    <row r="14" spans="1:8">
      <c r="A14" s="33" t="s">
        <v>26</v>
      </c>
      <c r="B14" s="40">
        <f>(regiões_reais!B14)/regiões_reais!$B$34</f>
        <v>5.1314658997250427E-3</v>
      </c>
      <c r="C14" s="40">
        <f>(regiões_reais!C14)/regiões_reais!$C$34</f>
        <v>5.6790073129524728E-3</v>
      </c>
      <c r="D14" s="40">
        <f>(regiões_reais!D14)/regiões_reais!$D$34</f>
        <v>5.6914277887698322E-3</v>
      </c>
      <c r="E14" s="40">
        <f>(regiões_reais!E14)/regiões_reais!$E$34</f>
        <v>5.9628376141124687E-3</v>
      </c>
      <c r="F14" s="40">
        <f>(regiões_reais!F14)/regiões_reais!$F$34</f>
        <v>5.9243555927113948E-3</v>
      </c>
      <c r="G14" s="40">
        <f>(regiões_reais!G14)/regiões_reais!$G$34</f>
        <v>6.3358198271860639E-3</v>
      </c>
      <c r="H14" s="43">
        <f t="shared" si="0"/>
        <v>5.7874856725762119E-3</v>
      </c>
    </row>
    <row r="15" spans="1:8">
      <c r="A15" s="6" t="s">
        <v>381</v>
      </c>
      <c r="B15" s="41">
        <f>(regiões_reais!B15)/regiões_reais!$B$34</f>
        <v>0.16118092099316042</v>
      </c>
      <c r="C15" s="41">
        <f>(regiões_reais!C15)/regiões_reais!$C$34</f>
        <v>0.16657283559981775</v>
      </c>
      <c r="D15" s="41">
        <f>(regiões_reais!D15)/regiões_reais!$D$34</f>
        <v>0.16689543165801035</v>
      </c>
      <c r="E15" s="41">
        <f>(regiões_reais!E15)/regiões_reais!$E$34</f>
        <v>0.17049190234958056</v>
      </c>
      <c r="F15" s="41">
        <f>(regiões_reais!F15)/regiões_reais!$F$34</f>
        <v>0.17178158362012971</v>
      </c>
      <c r="G15" s="41">
        <f>(regiões_reais!G15)/regiões_reais!$G$34</f>
        <v>0.17039661948130622</v>
      </c>
      <c r="H15" s="43">
        <f t="shared" si="0"/>
        <v>0.16788654895033417</v>
      </c>
    </row>
    <row r="16" spans="1:8">
      <c r="A16" s="33" t="s">
        <v>2</v>
      </c>
      <c r="B16" s="40">
        <f>(regiões_reais!B16)/regiões_reais!$B$34</f>
        <v>7.7763421736988603E-3</v>
      </c>
      <c r="C16" s="40">
        <f>(regiões_reais!C16)/regiões_reais!$C$34</f>
        <v>8.6290736580351933E-3</v>
      </c>
      <c r="D16" s="40">
        <f>(regiões_reais!D16)/regiões_reais!$D$34</f>
        <v>8.25054301303591E-3</v>
      </c>
      <c r="E16" s="40">
        <f>(regiões_reais!E16)/regiões_reais!$E$34</f>
        <v>8.3539264434267894E-3</v>
      </c>
      <c r="F16" s="40">
        <f>(regiões_reais!F16)/regiões_reais!$F$34</f>
        <v>8.2542635712383582E-3</v>
      </c>
      <c r="G16" s="40">
        <f>(regiões_reais!G16)/regiões_reais!$G$34</f>
        <v>8.4006856859863508E-3</v>
      </c>
      <c r="H16" s="43">
        <f t="shared" si="0"/>
        <v>8.2774724242369088E-3</v>
      </c>
    </row>
    <row r="17" spans="1:8">
      <c r="A17" s="33" t="s">
        <v>5</v>
      </c>
      <c r="B17" s="40">
        <f>(regiões_reais!B17)/regiões_reais!$B$34</f>
        <v>4.6436886814370353E-2</v>
      </c>
      <c r="C17" s="40">
        <f>(regiões_reais!C17)/regiões_reais!$C$34</f>
        <v>4.6910813259320248E-2</v>
      </c>
      <c r="D17" s="40">
        <f>(regiões_reais!D17)/regiões_reais!$D$34</f>
        <v>4.7589700527157955E-2</v>
      </c>
      <c r="E17" s="40">
        <f>(regiões_reais!E17)/regiões_reais!$E$34</f>
        <v>4.9138826833280955E-2</v>
      </c>
      <c r="F17" s="40">
        <f>(regiões_reais!F17)/regiões_reais!$F$34</f>
        <v>4.8490624968043475E-2</v>
      </c>
      <c r="G17" s="40">
        <f>(regiões_reais!G17)/regiões_reais!$G$34</f>
        <v>4.8030352173164613E-2</v>
      </c>
      <c r="H17" s="43">
        <f t="shared" si="0"/>
        <v>4.7766200762556256E-2</v>
      </c>
    </row>
    <row r="18" spans="1:8">
      <c r="A18" s="33" t="s">
        <v>6</v>
      </c>
      <c r="B18" s="40">
        <f>(regiões_reais!B18)/regiões_reais!$B$34</f>
        <v>2.4568285916593238E-2</v>
      </c>
      <c r="C18" s="40">
        <f>(regiões_reais!C18)/regiões_reais!$C$34</f>
        <v>2.5096067228935471E-2</v>
      </c>
      <c r="D18" s="40">
        <f>(regiões_reais!D18)/regiões_reais!$D$34</f>
        <v>2.5477060788764491E-2</v>
      </c>
      <c r="E18" s="40">
        <f>(regiões_reais!E18)/regiões_reais!$E$34</f>
        <v>2.4975737224373878E-2</v>
      </c>
      <c r="F18" s="40">
        <f>(regiões_reais!F18)/regiões_reais!$F$34</f>
        <v>2.5800857970697852E-2</v>
      </c>
      <c r="G18" s="40">
        <f>(regiões_reais!G18)/regiões_reais!$G$34</f>
        <v>2.5436810069335201E-2</v>
      </c>
      <c r="H18" s="43">
        <f t="shared" si="0"/>
        <v>2.5225803199783358E-2</v>
      </c>
    </row>
    <row r="19" spans="1:8">
      <c r="A19" s="33" t="s">
        <v>10</v>
      </c>
      <c r="B19" s="40">
        <f>(regiões_reais!B19)/regiões_reais!$B$34</f>
        <v>1.2506919144189915E-2</v>
      </c>
      <c r="C19" s="40">
        <f>(regiões_reais!C19)/regiões_reais!$C$34</f>
        <v>1.4448498743197931E-2</v>
      </c>
      <c r="D19" s="40">
        <f>(regiões_reais!D19)/regiões_reais!$D$34</f>
        <v>1.4115374408087593E-2</v>
      </c>
      <c r="E19" s="40">
        <f>(regiões_reais!E19)/regiões_reais!$E$34</f>
        <v>1.4641361109724931E-2</v>
      </c>
      <c r="F19" s="40">
        <f>(regiões_reais!F19)/regiões_reais!$F$34</f>
        <v>1.5465549394654306E-2</v>
      </c>
      <c r="G19" s="40">
        <f>(regiões_reais!G19)/regiões_reais!$G$34</f>
        <v>1.5710638890754299E-2</v>
      </c>
      <c r="H19" s="43">
        <f t="shared" si="0"/>
        <v>1.4481390281768163E-2</v>
      </c>
    </row>
    <row r="20" spans="1:8">
      <c r="A20" s="33" t="s">
        <v>15</v>
      </c>
      <c r="B20" s="40">
        <f>(regiões_reais!B20)/regiões_reais!$B$34</f>
        <v>1.131411390194517E-2</v>
      </c>
      <c r="C20" s="40">
        <f>(regiões_reais!C20)/regiões_reais!$C$34</f>
        <v>1.1362253782764E-2</v>
      </c>
      <c r="D20" s="40">
        <f>(regiões_reais!D20)/regiões_reais!$D$34</f>
        <v>1.1639383936707706E-2</v>
      </c>
      <c r="E20" s="40">
        <f>(regiões_reais!E20)/regiões_reais!$E$34</f>
        <v>1.1738350898413626E-2</v>
      </c>
      <c r="F20" s="40">
        <f>(regiões_reais!F20)/regiões_reais!$F$34</f>
        <v>1.158275890799457E-2</v>
      </c>
      <c r="G20" s="40">
        <f>(regiões_reais!G20)/regiões_reais!$G$34</f>
        <v>1.1744946489410227E-2</v>
      </c>
      <c r="H20" s="43">
        <f t="shared" si="0"/>
        <v>1.1563634652872549E-2</v>
      </c>
    </row>
    <row r="21" spans="1:8">
      <c r="A21" s="33" t="s">
        <v>17</v>
      </c>
      <c r="B21" s="40">
        <f>(regiões_reais!B21)/regiões_reais!$B$34</f>
        <v>3.1997035439869585E-2</v>
      </c>
      <c r="C21" s="40">
        <f>(regiões_reais!C21)/regiões_reais!$C$34</f>
        <v>3.3181603778763738E-2</v>
      </c>
      <c r="D21" s="40">
        <f>(regiões_reais!D21)/regiões_reais!$D$34</f>
        <v>3.2461028419851733E-2</v>
      </c>
      <c r="E21" s="40">
        <f>(regiões_reais!E21)/regiões_reais!$E$34</f>
        <v>3.3151623312970085E-2</v>
      </c>
      <c r="F21" s="40">
        <f>(regiões_reais!F21)/regiões_reais!$F$34</f>
        <v>3.5191798358076343E-2</v>
      </c>
      <c r="G21" s="40">
        <f>(regiões_reais!G21)/regiões_reais!$G$34</f>
        <v>3.3982791635134103E-2</v>
      </c>
      <c r="H21" s="43">
        <f t="shared" si="0"/>
        <v>3.3327646824110928E-2</v>
      </c>
    </row>
    <row r="22" spans="1:8">
      <c r="A22" s="33" t="s">
        <v>18</v>
      </c>
      <c r="B22" s="40">
        <f>(regiões_reais!B22)/regiões_reais!$B$34</f>
        <v>8.0310711781071513E-3</v>
      </c>
      <c r="C22" s="40">
        <f>(regiões_reais!C22)/regiões_reais!$C$34</f>
        <v>7.9099633309563881E-3</v>
      </c>
      <c r="D22" s="40">
        <f>(regiões_reais!D22)/regiões_reais!$D$34</f>
        <v>8.5322675062500589E-3</v>
      </c>
      <c r="E22" s="40">
        <f>(regiões_reais!E22)/regiões_reais!$E$34</f>
        <v>9.355516066380876E-3</v>
      </c>
      <c r="F22" s="40">
        <f>(regiões_reais!F22)/regiões_reais!$F$34</f>
        <v>8.8056762737143048E-3</v>
      </c>
      <c r="G22" s="40">
        <f>(regiões_reais!G22)/regiões_reais!$G$34</f>
        <v>9.0958221311877828E-3</v>
      </c>
      <c r="H22" s="43">
        <f t="shared" si="0"/>
        <v>8.6217194144327606E-3</v>
      </c>
    </row>
    <row r="23" spans="1:8">
      <c r="A23" s="33" t="s">
        <v>20</v>
      </c>
      <c r="B23" s="40">
        <f>(regiões_reais!B23)/regiões_reais!$B$34</f>
        <v>1.1279640619034872E-2</v>
      </c>
      <c r="C23" s="40">
        <f>(regiões_reais!C23)/regiões_reais!$C$34</f>
        <v>1.1871567505972102E-2</v>
      </c>
      <c r="D23" s="40">
        <f>(regiões_reais!D23)/regiões_reais!$D$34</f>
        <v>1.1646076994750515E-2</v>
      </c>
      <c r="E23" s="40">
        <f>(regiões_reais!E23)/regiões_reais!$E$34</f>
        <v>1.1826162092274824E-2</v>
      </c>
      <c r="F23" s="40">
        <f>(regiões_reais!F23)/regiões_reais!$F$34</f>
        <v>1.1230259164968285E-2</v>
      </c>
      <c r="G23" s="40">
        <f>(regiões_reais!G23)/regiões_reais!$G$34</f>
        <v>1.1214248138536626E-2</v>
      </c>
      <c r="H23" s="43">
        <f t="shared" si="0"/>
        <v>1.1511325752589537E-2</v>
      </c>
    </row>
    <row r="24" spans="1:8">
      <c r="A24" s="33" t="s">
        <v>25</v>
      </c>
      <c r="B24" s="40">
        <f>(regiões_reais!B24)/regiões_reais!$B$34</f>
        <v>7.2706258053512711E-3</v>
      </c>
      <c r="C24" s="40">
        <f>(regiões_reais!C24)/regiões_reais!$C$34</f>
        <v>7.1629943118727089E-3</v>
      </c>
      <c r="D24" s="40">
        <f>(regiões_reais!D24)/regiões_reais!$D$34</f>
        <v>7.1839960634043857E-3</v>
      </c>
      <c r="E24" s="40">
        <f>(regiões_reais!E24)/regiões_reais!$E$34</f>
        <v>7.3103983687345889E-3</v>
      </c>
      <c r="F24" s="40">
        <f>(regiões_reais!F24)/regiões_reais!$F$34</f>
        <v>6.9597950107422374E-3</v>
      </c>
      <c r="G24" s="40">
        <f>(regiões_reais!G24)/regiões_reais!$G$34</f>
        <v>6.7803242677970292E-3</v>
      </c>
      <c r="H24" s="43">
        <f t="shared" si="0"/>
        <v>7.1113556379837038E-3</v>
      </c>
    </row>
    <row r="25" spans="1:8">
      <c r="A25" s="6" t="s">
        <v>382</v>
      </c>
      <c r="B25" s="41">
        <f>(regiões_reais!B25)/regiões_reais!$B$34</f>
        <v>0.51440181324530887</v>
      </c>
      <c r="C25" s="41">
        <f>(regiões_reais!C25)/regiões_reais!$C$34</f>
        <v>0.50110423192933162</v>
      </c>
      <c r="D25" s="41">
        <f>(regiões_reais!D25)/regiões_reais!$D$34</f>
        <v>0.49537221812633891</v>
      </c>
      <c r="E25" s="41">
        <f>(regiões_reais!E25)/regiões_reais!$E$34</f>
        <v>0.49164595598188393</v>
      </c>
      <c r="F25" s="41">
        <f>(regiões_reais!F25)/regiões_reais!$F$34</f>
        <v>0.49080766854011654</v>
      </c>
      <c r="G25" s="41">
        <f>(regiões_reais!G25)/regiões_reais!$G$34</f>
        <v>0.48713586940434589</v>
      </c>
      <c r="H25" s="43">
        <f t="shared" si="0"/>
        <v>0.49674462620455423</v>
      </c>
    </row>
    <row r="26" spans="1:8">
      <c r="A26" s="33" t="s">
        <v>8</v>
      </c>
      <c r="B26" s="40">
        <f>(regiões_reais!B26)/regiões_reais!$B$34</f>
        <v>2.3562613971887886E-2</v>
      </c>
      <c r="C26" s="40">
        <f>(regiões_reais!C26)/regiões_reais!$C$34</f>
        <v>2.1190812805970977E-2</v>
      </c>
      <c r="D26" s="40">
        <f>(regiões_reais!D26)/regiões_reais!$D$34</f>
        <v>2.0784278692657396E-2</v>
      </c>
      <c r="E26" s="40">
        <f>(regiões_reais!E26)/regiões_reais!$E$34</f>
        <v>2.1296235767672794E-2</v>
      </c>
      <c r="F26" s="40">
        <f>(regiões_reais!F26)/regiões_reais!$F$34</f>
        <v>2.2465875598680914E-2</v>
      </c>
      <c r="G26" s="40">
        <f>(regiões_reais!G26)/regiões_reais!$G$34</f>
        <v>2.3078082448492899E-2</v>
      </c>
      <c r="H26" s="43">
        <f t="shared" si="0"/>
        <v>2.2062983214227144E-2</v>
      </c>
    </row>
    <row r="27" spans="1:8">
      <c r="A27" s="33" t="s">
        <v>13</v>
      </c>
      <c r="B27" s="40">
        <f>(regiões_reais!B27)/regiões_reais!$B$34</f>
        <v>9.4560885251754795E-2</v>
      </c>
      <c r="C27" s="40">
        <f>(regiões_reais!C27)/regiões_reais!$C$34</f>
        <v>0.10073348841875171</v>
      </c>
      <c r="D27" s="40">
        <f>(regiões_reais!D27)/regiões_reais!$D$34</f>
        <v>0.10472780421833952</v>
      </c>
      <c r="E27" s="40">
        <f>(regiões_reais!E27)/regiões_reais!$E$34</f>
        <v>0.10229788841211677</v>
      </c>
      <c r="F27" s="40">
        <f>(regiões_reais!F27)/regiões_reais!$F$34</f>
        <v>0.10190427285347924</v>
      </c>
      <c r="G27" s="40">
        <f>(regiões_reais!G27)/regiões_reais!$G$34</f>
        <v>0.10087406087404775</v>
      </c>
      <c r="H27" s="43">
        <f t="shared" si="0"/>
        <v>0.10084973333808162</v>
      </c>
    </row>
    <row r="28" spans="1:8">
      <c r="A28" s="33" t="s">
        <v>19</v>
      </c>
      <c r="B28" s="40">
        <f>(regiões_reais!B28)/regiões_reais!$B$34</f>
        <v>8.231862198604302E-2</v>
      </c>
      <c r="C28" s="40">
        <f>(regiões_reais!C28)/regiões_reais!$C$34</f>
        <v>7.6502332772673695E-2</v>
      </c>
      <c r="D28" s="40">
        <f>(regiões_reais!D28)/regiões_reais!$D$34</f>
        <v>7.3083934895927724E-2</v>
      </c>
      <c r="E28" s="40">
        <f>(regiões_reais!E28)/regiões_reais!$E$34</f>
        <v>7.6553792534111126E-2</v>
      </c>
      <c r="F28" s="40">
        <f>(regiões_reais!F28)/regiões_reais!$F$34</f>
        <v>7.2615328653600222E-2</v>
      </c>
      <c r="G28" s="40">
        <f>(regiões_reais!G28)/regiões_reais!$G$34</f>
        <v>7.5095896399661424E-2</v>
      </c>
      <c r="H28" s="43">
        <f t="shared" si="0"/>
        <v>7.6028317873669538E-2</v>
      </c>
    </row>
    <row r="29" spans="1:8">
      <c r="A29" s="33" t="s">
        <v>27</v>
      </c>
      <c r="B29" s="40">
        <f>(regiões_reais!B29)/regiões_reais!$B$34</f>
        <v>0.31395969203562307</v>
      </c>
      <c r="C29" s="40">
        <f>(regiões_reais!C29)/regiões_reais!$C$34</f>
        <v>0.30267759793193522</v>
      </c>
      <c r="D29" s="40">
        <f>(regiões_reais!D29)/regiões_reais!$D$34</f>
        <v>0.29677620031941426</v>
      </c>
      <c r="E29" s="40">
        <f>(regiões_reais!E29)/regiões_reais!$E$34</f>
        <v>0.29149803926798329</v>
      </c>
      <c r="F29" s="40">
        <f>(regiões_reais!F29)/regiões_reais!$F$34</f>
        <v>0.29382219143435617</v>
      </c>
      <c r="G29" s="40">
        <f>(regiões_reais!G29)/regiões_reais!$G$34</f>
        <v>0.28808782968214386</v>
      </c>
      <c r="H29" s="43">
        <f t="shared" si="0"/>
        <v>0.29780359177857602</v>
      </c>
    </row>
    <row r="30" spans="1:8">
      <c r="A30" s="6" t="s">
        <v>383</v>
      </c>
      <c r="B30" s="41">
        <f>(regiões_reais!B30)/regiões_reais!$B$34</f>
        <v>0.16979753595268232</v>
      </c>
      <c r="C30" s="41">
        <f>(regiões_reais!C30)/regiões_reais!$C$34</f>
        <v>0.17666391215323224</v>
      </c>
      <c r="D30" s="41">
        <f>(regiões_reais!D30)/regiões_reais!$D$34</f>
        <v>0.1815329596965585</v>
      </c>
      <c r="E30" s="41">
        <f>(regiões_reais!E30)/regiões_reais!$E$34</f>
        <v>0.18014194867386651</v>
      </c>
      <c r="F30" s="41">
        <f>(regiões_reais!F30)/regiões_reais!$F$34</f>
        <v>0.17758284915150496</v>
      </c>
      <c r="G30" s="41">
        <f>(regiões_reais!G30)/regiões_reais!$G$34</f>
        <v>0.17463628143602744</v>
      </c>
      <c r="H30" s="43">
        <f t="shared" si="0"/>
        <v>0.17672591451064534</v>
      </c>
    </row>
    <row r="31" spans="1:8">
      <c r="A31" s="33" t="s">
        <v>16</v>
      </c>
      <c r="B31" s="40">
        <f>(regiões_reais!B31)/regiões_reais!$B$34</f>
        <v>6.2153492482571959E-2</v>
      </c>
      <c r="C31" s="40">
        <f>(regiões_reais!C31)/regiões_reais!$C$34</f>
        <v>6.2888786696325305E-2</v>
      </c>
      <c r="D31" s="40">
        <f>(regiões_reais!D31)/regiões_reais!$D$34</f>
        <v>6.6388726563980108E-2</v>
      </c>
      <c r="E31" s="40">
        <f>(regiões_reais!E31)/regiões_reais!$E$34</f>
        <v>6.2976770390619552E-2</v>
      </c>
      <c r="F31" s="40">
        <f>(regiões_reais!F31)/regiões_reais!$F$34</f>
        <v>6.1800956563003419E-2</v>
      </c>
      <c r="G31" s="40">
        <f>(regiões_reais!G31)/regiões_reais!$G$34</f>
        <v>6.060499117752223E-2</v>
      </c>
      <c r="H31" s="43">
        <f t="shared" si="0"/>
        <v>6.2802287312337099E-2</v>
      </c>
    </row>
    <row r="32" spans="1:8">
      <c r="A32" s="33" t="s">
        <v>21</v>
      </c>
      <c r="B32" s="40">
        <f>(regiões_reais!B32)/regiões_reais!$B$34</f>
        <v>6.7596007897344212E-2</v>
      </c>
      <c r="C32" s="40">
        <f>(regiões_reais!C32)/regiões_reais!$C$34</f>
        <v>7.3069418784261084E-2</v>
      </c>
      <c r="D32" s="40">
        <f>(regiões_reais!D32)/regiões_reais!$D$34</f>
        <v>7.165533919238877E-2</v>
      </c>
      <c r="E32" s="40">
        <f>(regiões_reais!E32)/regiões_reais!$E$34</f>
        <v>7.2566527020220276E-2</v>
      </c>
      <c r="F32" s="40">
        <f>(regiões_reais!F32)/regiões_reais!$F$34</f>
        <v>7.011901037347576E-2</v>
      </c>
      <c r="G32" s="40">
        <f>(regiões_reais!G32)/regiões_reais!$G$34</f>
        <v>6.9622481819480636E-2</v>
      </c>
      <c r="H32" s="43">
        <f t="shared" si="0"/>
        <v>7.0771464181195121E-2</v>
      </c>
    </row>
    <row r="33" spans="1:8">
      <c r="A33" s="33" t="s">
        <v>24</v>
      </c>
      <c r="B33" s="40">
        <f>(regiões_reais!B33)/regiões_reais!$B$34</f>
        <v>4.0048035572766164E-2</v>
      </c>
      <c r="C33" s="40">
        <f>(regiões_reais!C33)/regiões_reais!$C$34</f>
        <v>4.0705706672645857E-2</v>
      </c>
      <c r="D33" s="40">
        <f>(regiões_reais!D33)/regiões_reais!$D$34</f>
        <v>4.3488893940189614E-2</v>
      </c>
      <c r="E33" s="40">
        <f>(regiões_reais!E33)/regiões_reais!$E$34</f>
        <v>4.459865126302668E-2</v>
      </c>
      <c r="F33" s="40">
        <f>(regiões_reais!F33)/regiões_reais!$F$34</f>
        <v>4.566288221502577E-2</v>
      </c>
      <c r="G33" s="40">
        <f>(regiões_reais!G33)/regiões_reais!$G$34</f>
        <v>4.4408808439024568E-2</v>
      </c>
      <c r="H33" s="43">
        <f t="shared" si="0"/>
        <v>4.315216301711311E-2</v>
      </c>
    </row>
    <row r="34" spans="1:8">
      <c r="A34" s="6" t="s">
        <v>384</v>
      </c>
      <c r="B34" s="41">
        <f>(regiões_reais!B34)/regiões_reais!$B$34</f>
        <v>1</v>
      </c>
      <c r="C34" s="41">
        <f>(regiões_reais!C34)/regiões_reais!$C$34</f>
        <v>1</v>
      </c>
      <c r="D34" s="41">
        <f>(regiões_reais!D34)/regiões_reais!$D$34</f>
        <v>1</v>
      </c>
      <c r="E34" s="41">
        <f>(regiões_reais!E34)/regiões_reais!$E$34</f>
        <v>1</v>
      </c>
      <c r="F34" s="41">
        <f>(regiões_reais!F34)/regiões_reais!$F$34</f>
        <v>1</v>
      </c>
      <c r="G34" s="41">
        <f>(regiões_reais!G34)/regiões_reais!$G$34</f>
        <v>1</v>
      </c>
      <c r="H34" s="43">
        <f t="shared" si="0"/>
        <v>1</v>
      </c>
    </row>
    <row r="38" spans="1:8" ht="24.75" customHeight="1">
      <c r="B38" s="7">
        <v>2015</v>
      </c>
      <c r="C38" s="7">
        <v>2020</v>
      </c>
      <c r="D38" s="7"/>
      <c r="E38" s="7"/>
      <c r="F38" s="7"/>
      <c r="H38" s="7"/>
    </row>
    <row r="39" spans="1:8" s="42" customFormat="1">
      <c r="A39" s="6" t="s">
        <v>379</v>
      </c>
      <c r="B39" s="41">
        <v>9.2702745252126573E-2</v>
      </c>
      <c r="C39" s="41">
        <v>9.8711794130215497E-2</v>
      </c>
      <c r="D39" s="41"/>
      <c r="E39" s="41"/>
      <c r="F39" s="41"/>
      <c r="H39" s="43"/>
    </row>
    <row r="40" spans="1:8">
      <c r="A40" s="6" t="s">
        <v>380</v>
      </c>
      <c r="B40" s="41">
        <v>6.1916984556721774E-2</v>
      </c>
      <c r="C40" s="41">
        <v>6.9119435548104929E-2</v>
      </c>
      <c r="D40" s="41"/>
      <c r="E40" s="41"/>
      <c r="F40" s="41"/>
      <c r="H40" s="43"/>
    </row>
    <row r="41" spans="1:8">
      <c r="A41" s="6" t="s">
        <v>381</v>
      </c>
      <c r="B41" s="41">
        <v>0.16118092099316042</v>
      </c>
      <c r="C41" s="41">
        <v>0.17039661948130622</v>
      </c>
      <c r="D41" s="41"/>
      <c r="E41" s="41"/>
      <c r="F41" s="41"/>
      <c r="H41" s="43"/>
    </row>
    <row r="42" spans="1:8">
      <c r="A42" s="6" t="s">
        <v>382</v>
      </c>
      <c r="B42" s="41">
        <v>0.51440181324530887</v>
      </c>
      <c r="C42" s="41">
        <v>0.48713586940434589</v>
      </c>
      <c r="D42" s="41"/>
      <c r="E42" s="41"/>
      <c r="F42" s="41"/>
      <c r="H42" s="43"/>
    </row>
    <row r="43" spans="1:8">
      <c r="A43" s="6" t="s">
        <v>383</v>
      </c>
      <c r="B43" s="41">
        <v>0.16979753595268232</v>
      </c>
      <c r="C43" s="41">
        <v>0.17463628143602744</v>
      </c>
      <c r="D43" s="41"/>
      <c r="E43" s="41"/>
      <c r="F43" s="41"/>
      <c r="H43" s="43"/>
    </row>
    <row r="45" spans="1:8">
      <c r="B45" s="7">
        <v>2020</v>
      </c>
    </row>
    <row r="46" spans="1:8">
      <c r="A46" s="6" t="s">
        <v>379</v>
      </c>
      <c r="B46" s="41">
        <v>9.8711794130215497E-2</v>
      </c>
    </row>
    <row r="47" spans="1:8">
      <c r="A47" s="6" t="s">
        <v>380</v>
      </c>
      <c r="B47" s="41">
        <v>6.9119435548104929E-2</v>
      </c>
    </row>
    <row r="48" spans="1:8">
      <c r="A48" s="6" t="s">
        <v>381</v>
      </c>
      <c r="B48" s="41">
        <v>0.17039661948130622</v>
      </c>
    </row>
    <row r="49" spans="1:6">
      <c r="A49" s="6" t="s">
        <v>382</v>
      </c>
      <c r="B49" s="41">
        <v>0.48713586940434589</v>
      </c>
    </row>
    <row r="50" spans="1:6">
      <c r="A50" s="6" t="s">
        <v>383</v>
      </c>
      <c r="B50" s="41">
        <v>0.17463628143602744</v>
      </c>
    </row>
    <row r="59" spans="1:6" ht="15.75">
      <c r="A59" s="64" t="s">
        <v>419</v>
      </c>
      <c r="B59" s="65">
        <v>2015</v>
      </c>
      <c r="D59" s="64" t="s">
        <v>419</v>
      </c>
      <c r="E59" s="65">
        <v>2020</v>
      </c>
    </row>
    <row r="60" spans="1:6">
      <c r="A60" s="36" t="s">
        <v>27</v>
      </c>
      <c r="B60" s="63">
        <v>0.31395969203562307</v>
      </c>
      <c r="D60" s="36" t="s">
        <v>27</v>
      </c>
      <c r="E60" s="63">
        <v>0.28808782968214386</v>
      </c>
      <c r="F60" s="61"/>
    </row>
    <row r="61" spans="1:6">
      <c r="A61" s="36" t="s">
        <v>13</v>
      </c>
      <c r="B61" s="63">
        <v>9.4560885251754795E-2</v>
      </c>
      <c r="D61" s="36" t="s">
        <v>13</v>
      </c>
      <c r="E61" s="63">
        <v>0.10087406087404775</v>
      </c>
      <c r="F61" s="61"/>
    </row>
    <row r="62" spans="1:6">
      <c r="A62" s="36" t="s">
        <v>19</v>
      </c>
      <c r="B62" s="63">
        <v>8.231862198604302E-2</v>
      </c>
      <c r="D62" s="36" t="s">
        <v>19</v>
      </c>
      <c r="E62" s="63">
        <v>7.5095896399661424E-2</v>
      </c>
      <c r="F62" s="61"/>
    </row>
    <row r="63" spans="1:6">
      <c r="A63" s="36" t="s">
        <v>21</v>
      </c>
      <c r="B63" s="63">
        <v>6.7596007897344212E-2</v>
      </c>
      <c r="D63" s="36" t="s">
        <v>21</v>
      </c>
      <c r="E63" s="63">
        <v>6.9622481819480636E-2</v>
      </c>
      <c r="F63" s="61"/>
    </row>
    <row r="64" spans="1:6">
      <c r="A64" s="36" t="s">
        <v>16</v>
      </c>
      <c r="B64" s="63">
        <v>6.2153492482571959E-2</v>
      </c>
      <c r="D64" s="36" t="s">
        <v>16</v>
      </c>
      <c r="E64" s="63">
        <v>6.060499117752223E-2</v>
      </c>
      <c r="F64" s="61"/>
    </row>
    <row r="65" spans="1:6">
      <c r="A65" s="36" t="s">
        <v>5</v>
      </c>
      <c r="B65" s="63">
        <v>4.6436886814370353E-2</v>
      </c>
      <c r="D65" s="36" t="s">
        <v>5</v>
      </c>
      <c r="E65" s="63">
        <v>4.8030352173164613E-2</v>
      </c>
      <c r="F65" s="61"/>
    </row>
    <row r="66" spans="1:6">
      <c r="A66" s="36" t="s">
        <v>24</v>
      </c>
      <c r="B66" s="63">
        <v>4.0048035572766164E-2</v>
      </c>
      <c r="D66" s="36" t="s">
        <v>24</v>
      </c>
      <c r="E66" s="63">
        <v>4.4408808439024568E-2</v>
      </c>
      <c r="F66" s="61"/>
    </row>
    <row r="67" spans="1:6">
      <c r="A67" s="36" t="s">
        <v>372</v>
      </c>
      <c r="B67" s="63">
        <v>3.4252210135086718E-2</v>
      </c>
      <c r="D67" s="36" t="s">
        <v>17</v>
      </c>
      <c r="E67" s="63">
        <v>3.3982791635134103E-2</v>
      </c>
      <c r="F67" s="61"/>
    </row>
    <row r="68" spans="1:6">
      <c r="A68" s="36" t="s">
        <v>17</v>
      </c>
      <c r="B68" s="63">
        <v>3.1997035439869585E-2</v>
      </c>
      <c r="D68" s="36" t="s">
        <v>372</v>
      </c>
      <c r="E68" s="63">
        <v>3.1200137350653537E-2</v>
      </c>
      <c r="F68" s="61"/>
    </row>
    <row r="69" spans="1:6">
      <c r="A69" s="36" t="s">
        <v>6</v>
      </c>
      <c r="B69" s="63">
        <v>2.4568285916593238E-2</v>
      </c>
      <c r="D69" s="36" t="s">
        <v>373</v>
      </c>
      <c r="E69" s="63">
        <v>2.9486613253549558E-2</v>
      </c>
      <c r="F69" s="61"/>
    </row>
    <row r="70" spans="1:6">
      <c r="A70" s="36" t="s">
        <v>14</v>
      </c>
      <c r="B70" s="63">
        <v>2.4271519288127614E-2</v>
      </c>
      <c r="D70" s="36" t="s">
        <v>14</v>
      </c>
      <c r="E70" s="63">
        <v>2.6607227583596574E-2</v>
      </c>
      <c r="F70" s="61"/>
    </row>
    <row r="71" spans="1:6">
      <c r="A71" s="36" t="s">
        <v>8</v>
      </c>
      <c r="B71" s="63">
        <v>2.3562613971887886E-2</v>
      </c>
      <c r="D71" s="36" t="s">
        <v>6</v>
      </c>
      <c r="E71" s="63">
        <v>2.5436810069335201E-2</v>
      </c>
      <c r="F71" s="61"/>
    </row>
    <row r="72" spans="1:6">
      <c r="A72" s="36" t="s">
        <v>373</v>
      </c>
      <c r="B72" s="63">
        <v>2.2621806342165762E-2</v>
      </c>
      <c r="D72" s="36" t="s">
        <v>8</v>
      </c>
      <c r="E72" s="63">
        <v>2.3078082448492899E-2</v>
      </c>
      <c r="F72" s="61"/>
    </row>
    <row r="73" spans="1:6">
      <c r="A73" s="36" t="s">
        <v>374</v>
      </c>
      <c r="B73" s="63">
        <v>1.8887240743126071E-2</v>
      </c>
      <c r="D73" s="36" t="s">
        <v>374</v>
      </c>
      <c r="E73" s="63">
        <v>2.1333466145067304E-2</v>
      </c>
      <c r="F73" s="61"/>
    </row>
    <row r="74" spans="1:6">
      <c r="A74" s="36" t="s">
        <v>4</v>
      </c>
      <c r="B74" s="63">
        <v>1.8652363283985438E-2</v>
      </c>
      <c r="D74" s="36" t="s">
        <v>4</v>
      </c>
      <c r="E74" s="63">
        <v>2.0780796008589432E-2</v>
      </c>
      <c r="F74" s="61"/>
    </row>
    <row r="75" spans="1:6">
      <c r="A75" s="36" t="s">
        <v>371</v>
      </c>
      <c r="B75" s="63">
        <v>1.6941488031748018E-2</v>
      </c>
      <c r="D75" s="36" t="s">
        <v>371</v>
      </c>
      <c r="E75" s="63">
        <v>1.6691577380945108E-2</v>
      </c>
      <c r="F75" s="61"/>
    </row>
    <row r="76" spans="1:6">
      <c r="A76" s="36" t="s">
        <v>10</v>
      </c>
      <c r="B76" s="63">
        <v>1.2506919144189915E-2</v>
      </c>
      <c r="D76" s="36" t="s">
        <v>10</v>
      </c>
      <c r="E76" s="63">
        <v>1.5710638890754299E-2</v>
      </c>
      <c r="F76" s="61"/>
    </row>
    <row r="77" spans="1:6">
      <c r="A77" s="36" t="s">
        <v>15</v>
      </c>
      <c r="B77" s="63">
        <v>1.131411390194517E-2</v>
      </c>
      <c r="D77" s="36" t="s">
        <v>15</v>
      </c>
      <c r="E77" s="63">
        <v>1.1744946489410227E-2</v>
      </c>
      <c r="F77" s="61"/>
    </row>
    <row r="78" spans="1:6">
      <c r="A78" s="36" t="s">
        <v>20</v>
      </c>
      <c r="B78" s="63">
        <v>1.1279640619034872E-2</v>
      </c>
      <c r="D78" s="36" t="s">
        <v>20</v>
      </c>
      <c r="E78" s="63">
        <v>1.1214248138536626E-2</v>
      </c>
      <c r="F78" s="61"/>
    </row>
    <row r="79" spans="1:6">
      <c r="A79" s="36" t="s">
        <v>18</v>
      </c>
      <c r="B79" s="63">
        <v>8.0310711781071513E-3</v>
      </c>
      <c r="D79" s="36" t="s">
        <v>18</v>
      </c>
      <c r="E79" s="63">
        <v>9.0958221311877828E-3</v>
      </c>
      <c r="F79" s="61"/>
    </row>
    <row r="80" spans="1:6">
      <c r="A80" s="36" t="s">
        <v>22</v>
      </c>
      <c r="B80" s="63">
        <v>7.847358133468112E-3</v>
      </c>
      <c r="D80" s="36" t="s">
        <v>22</v>
      </c>
      <c r="E80" s="63">
        <v>8.4156016095768855E-3</v>
      </c>
      <c r="F80" s="61"/>
    </row>
    <row r="81" spans="1:6">
      <c r="A81" s="36" t="s">
        <v>2</v>
      </c>
      <c r="B81" s="63">
        <v>7.7763421736988603E-3</v>
      </c>
      <c r="D81" s="36" t="s">
        <v>2</v>
      </c>
      <c r="E81" s="63">
        <v>8.4006856859863508E-3</v>
      </c>
      <c r="F81" s="61"/>
    </row>
    <row r="82" spans="1:6">
      <c r="A82" s="36" t="s">
        <v>25</v>
      </c>
      <c r="B82" s="63">
        <v>7.2706258053512711E-3</v>
      </c>
      <c r="D82" s="36" t="s">
        <v>25</v>
      </c>
      <c r="E82" s="63">
        <v>6.7803242677970292E-3</v>
      </c>
      <c r="F82" s="61"/>
    </row>
    <row r="83" spans="1:6">
      <c r="A83" s="36" t="s">
        <v>26</v>
      </c>
      <c r="B83" s="63">
        <v>5.1314658997250427E-3</v>
      </c>
      <c r="D83" s="36" t="s">
        <v>26</v>
      </c>
      <c r="E83" s="63">
        <v>6.3358198271860639E-3</v>
      </c>
      <c r="F83" s="61"/>
    </row>
    <row r="84" spans="1:6">
      <c r="A84" s="36" t="s">
        <v>1</v>
      </c>
      <c r="B84" s="63">
        <v>2.4400486908035994E-3</v>
      </c>
      <c r="D84" s="36" t="s">
        <v>1</v>
      </c>
      <c r="E84" s="63">
        <v>2.6427913879302017E-3</v>
      </c>
      <c r="F84" s="61"/>
    </row>
    <row r="85" spans="1:6">
      <c r="A85" s="36" t="s">
        <v>3</v>
      </c>
      <c r="B85" s="63">
        <v>1.9579519750523981E-3</v>
      </c>
      <c r="D85" s="36" t="s">
        <v>23</v>
      </c>
      <c r="E85" s="63">
        <v>2.3843191214432255E-3</v>
      </c>
      <c r="F85" s="61"/>
    </row>
    <row r="86" spans="1:6">
      <c r="A86" s="36" t="s">
        <v>23</v>
      </c>
      <c r="B86" s="63">
        <v>1.616277285559567E-3</v>
      </c>
      <c r="D86" s="36" t="s">
        <v>3</v>
      </c>
      <c r="E86" s="63">
        <v>1.9528800097825321E-3</v>
      </c>
      <c r="F86" s="61"/>
    </row>
    <row r="87" spans="1:6">
      <c r="B87" s="55"/>
      <c r="C87" s="55"/>
    </row>
  </sheetData>
  <autoFilter ref="D59:E59" xr:uid="{A71D9540-36DE-49F9-9453-1CC697F71BB2}">
    <sortState xmlns:xlrd2="http://schemas.microsoft.com/office/spreadsheetml/2017/richdata2" ref="D60:E86">
      <sortCondition descending="1" ref="E59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AC9C-B73F-4196-84B1-A360E98BF371}">
  <dimension ref="A1:G44"/>
  <sheetViews>
    <sheetView topLeftCell="B28" zoomScale="70" zoomScaleNormal="70" workbookViewId="0">
      <selection activeCell="C8" sqref="C8"/>
    </sheetView>
  </sheetViews>
  <sheetFormatPr defaultColWidth="30.5703125" defaultRowHeight="18.75"/>
  <cols>
    <col min="1" max="1" width="30.5703125" style="36"/>
    <col min="2" max="7" width="20.5703125" customWidth="1"/>
  </cols>
  <sheetData>
    <row r="1" spans="1:7" ht="24.75" customHeight="1">
      <c r="B1" s="7" t="s">
        <v>386</v>
      </c>
      <c r="C1" s="7" t="s">
        <v>387</v>
      </c>
      <c r="D1" s="7" t="s">
        <v>388</v>
      </c>
      <c r="E1" s="7" t="s">
        <v>389</v>
      </c>
      <c r="F1" s="7" t="s">
        <v>390</v>
      </c>
      <c r="G1" s="7" t="s">
        <v>391</v>
      </c>
    </row>
    <row r="2" spans="1:7" s="42" customFormat="1">
      <c r="A2" s="6" t="s">
        <v>379</v>
      </c>
      <c r="B2" s="41">
        <f>(regiões_reais!C2/regiões_reais!B2)-1</f>
        <v>-3.4747194163877615E-2</v>
      </c>
      <c r="C2" s="41">
        <f>(regiões_reais!D2/regiões_reais!C2)-1</f>
        <v>6.6787344302873697E-2</v>
      </c>
      <c r="D2" s="41">
        <f>(regiões_reais!E2/regiões_reais!D2)-1</f>
        <v>1.7228556470042733E-2</v>
      </c>
      <c r="E2" s="41">
        <f>(regiões_reais!F2/regiões_reais!E2)-1</f>
        <v>1.5721436645670384E-3</v>
      </c>
      <c r="F2" s="41">
        <f>(regiões_reais!G2/regiões_reais!F2)-1</f>
        <v>-6.7940071556712667E-2</v>
      </c>
      <c r="G2" s="41">
        <f>(regiões_reais!G2/regiões_reais!B2)-1</f>
        <v>-2.2169576918287137E-2</v>
      </c>
    </row>
    <row r="3" spans="1:7">
      <c r="A3" s="33" t="s">
        <v>371</v>
      </c>
      <c r="B3" s="40">
        <f>(regiões_reais!C3/regiões_reais!B3)-1</f>
        <v>-7.3807074827465513E-3</v>
      </c>
      <c r="C3" s="40">
        <f>(regiões_reais!D3/regiões_reais!C3)-1</f>
        <v>5.1423641568790091E-2</v>
      </c>
      <c r="D3" s="40">
        <f>(regiões_reais!E3/regiões_reais!D3)-1</f>
        <v>1.231716518987902E-4</v>
      </c>
      <c r="E3" s="40">
        <f>(regiões_reais!F3/regiões_reais!E3)-1</f>
        <v>-7.6443940702482394E-2</v>
      </c>
      <c r="F3" s="40">
        <f>(regiões_reais!G3/regiões_reais!F3)-1</f>
        <v>-6.1453659719118092E-2</v>
      </c>
      <c r="G3" s="40">
        <f>(regiões_reais!G3/regiões_reais!B3)-1</f>
        <v>-9.5240979081224308E-2</v>
      </c>
    </row>
    <row r="4" spans="1:7">
      <c r="A4" s="33" t="s">
        <v>372</v>
      </c>
      <c r="B4" s="40">
        <f>(regiões_reais!C4/regiões_reais!B4)-1</f>
        <v>-5.3562281016660274E-2</v>
      </c>
      <c r="C4" s="40">
        <f>(regiões_reais!D4/regiões_reais!C4)-1</f>
        <v>3.7991088105020943E-2</v>
      </c>
      <c r="D4" s="40">
        <f>(regiões_reais!E4/regiões_reais!D4)-1</f>
        <v>-8.8911070272139625E-3</v>
      </c>
      <c r="E4" s="40">
        <f>(regiões_reais!F4/regiões_reais!E4)-1</f>
        <v>2.5053732230044812E-2</v>
      </c>
      <c r="F4" s="40">
        <f>(regiões_reais!G4/regiões_reais!F4)-1</f>
        <v>-0.16188940259190809</v>
      </c>
      <c r="G4" s="40">
        <f>(regiões_reais!G4/regiões_reais!B4)-1</f>
        <v>-0.16352107914651282</v>
      </c>
    </row>
    <row r="5" spans="1:7">
      <c r="A5" s="33" t="s">
        <v>373</v>
      </c>
      <c r="B5" s="40">
        <f>(regiões_reais!C5/regiões_reais!B5)-1</f>
        <v>-3.3230333788118127E-2</v>
      </c>
      <c r="C5" s="40">
        <f>(regiões_reais!D5/regiões_reais!C5)-1</f>
        <v>0.11800642394511551</v>
      </c>
      <c r="D5" s="40">
        <f>(regiões_reais!E5/regiões_reais!D5)-1</f>
        <v>5.3735252350029183E-2</v>
      </c>
      <c r="E5" s="40">
        <f>(regiões_reais!F5/regiões_reais!E5)-1</f>
        <v>3.5534739581316144E-2</v>
      </c>
      <c r="F5" s="40">
        <f>(regiões_reais!G5/regiões_reais!F5)-1</f>
        <v>1.4895231063648984E-2</v>
      </c>
      <c r="G5" s="40">
        <f>(regiões_reais!G5/regiões_reais!B5)-1</f>
        <v>0.19697397659630456</v>
      </c>
    </row>
    <row r="6" spans="1:7">
      <c r="A6" s="33" t="s">
        <v>374</v>
      </c>
      <c r="B6" s="40">
        <f>(regiões_reais!C6/regiões_reais!B6)-1</f>
        <v>-2.6989831278733778E-2</v>
      </c>
      <c r="C6" s="40">
        <f>(regiões_reais!D6/regiões_reais!C6)-1</f>
        <v>7.0689010207922953E-2</v>
      </c>
      <c r="D6" s="40">
        <f>(regiões_reais!E6/regiões_reais!D6)-1</f>
        <v>3.190224118368179E-2</v>
      </c>
      <c r="E6" s="40">
        <f>(regiões_reais!F6/regiões_reais!E6)-1</f>
        <v>-1.2147125511391299E-2</v>
      </c>
      <c r="F6" s="40">
        <f>(regiões_reais!G6/regiões_reais!F6)-1</f>
        <v>-2.3283657458298634E-2</v>
      </c>
      <c r="G6" s="40">
        <f>(regiões_reais!G6/regiões_reais!B6)-1</f>
        <v>3.7241780672687685E-2</v>
      </c>
    </row>
    <row r="7" spans="1:7" s="42" customFormat="1">
      <c r="A7" s="6" t="s">
        <v>380</v>
      </c>
      <c r="B7" s="41">
        <f>(regiões_reais!C7/regiões_reais!B7)-1</f>
        <v>-8.094206294077344E-2</v>
      </c>
      <c r="C7" s="41">
        <f>(regiões_reais!D7/regiões_reais!C7)-1</f>
        <v>6.2538656088657385E-2</v>
      </c>
      <c r="D7" s="41">
        <f>(regiões_reais!E7/regiões_reais!D7)-1</f>
        <v>4.2411071079267115E-2</v>
      </c>
      <c r="E7" s="41">
        <f>(regiões_reais!F7/regiões_reais!E7)-1</f>
        <v>3.7195732299732054E-2</v>
      </c>
      <c r="F7" s="41">
        <f>(regiões_reais!G7/regiões_reais!F7)-1</f>
        <v>-2.9065092811777826E-2</v>
      </c>
      <c r="G7" s="41">
        <f>(regiões_reais!G7/regiões_reais!B7)-1</f>
        <v>2.5126547640299979E-2</v>
      </c>
    </row>
    <row r="8" spans="1:7">
      <c r="A8" s="33" t="s">
        <v>1</v>
      </c>
      <c r="B8" s="40">
        <f>(regiões_reais!C8/regiões_reais!B8)-1</f>
        <v>-5.8476038638067607E-2</v>
      </c>
      <c r="C8" s="40">
        <f>(regiões_reais!D8/regiões_reais!C8)-1</f>
        <v>0.15001447945972113</v>
      </c>
      <c r="D8" s="40">
        <f>(regiões_reais!E8/regiões_reais!D8)-1</f>
        <v>0.13220412137694515</v>
      </c>
      <c r="E8" s="40">
        <f>(regiões_reais!F8/regiões_reais!E8)-1</f>
        <v>-5.7050436157089712E-2</v>
      </c>
      <c r="F8" s="40">
        <f>(regiões_reais!G8/regiões_reais!F8)-1</f>
        <v>-0.13959365508242472</v>
      </c>
      <c r="G8" s="40">
        <f>(regiões_reais!G8/regiões_reais!B8)-1</f>
        <v>-5.3930598748201941E-3</v>
      </c>
    </row>
    <row r="9" spans="1:7">
      <c r="A9" s="33" t="s">
        <v>3</v>
      </c>
      <c r="B9" s="40">
        <f>(regiões_reais!C9/regiões_reais!B9)-1</f>
        <v>-0.19112258964252393</v>
      </c>
      <c r="C9" s="40">
        <f>(regiões_reais!D9/regiões_reais!C9)-1</f>
        <v>6.5893988905526113E-2</v>
      </c>
      <c r="D9" s="40">
        <f>(regiões_reais!E9/regiões_reais!D9)-1</f>
        <v>7.2496113425585262E-2</v>
      </c>
      <c r="E9" s="40">
        <f>(regiões_reais!F9/regiões_reais!E9)-1</f>
        <v>4.1704556648812563E-2</v>
      </c>
      <c r="F9" s="40">
        <f>(regiões_reais!G9/regiões_reais!F9)-1</f>
        <v>-4.9124606606157695E-2</v>
      </c>
      <c r="G9" s="40">
        <f>(regiões_reais!G9/regiões_reais!B9)-1</f>
        <v>-8.4073509629419396E-2</v>
      </c>
    </row>
    <row r="10" spans="1:7">
      <c r="A10" s="33" t="s">
        <v>4</v>
      </c>
      <c r="B10" s="40">
        <f>(regiões_reais!C10/regiões_reais!B10)-1</f>
        <v>-0.13321326637429776</v>
      </c>
      <c r="C10" s="40">
        <f>(regiões_reais!D10/regiões_reais!C10)-1</f>
        <v>0.13845617288590817</v>
      </c>
      <c r="D10" s="40">
        <f>(regiões_reais!E10/regiões_reais!D10)-1</f>
        <v>5.9907361357456557E-2</v>
      </c>
      <c r="E10" s="40">
        <f>(regiões_reais!F10/regiões_reais!E10)-1</f>
        <v>2.7216882995167779E-2</v>
      </c>
      <c r="F10" s="40">
        <f>(regiões_reais!G10/regiões_reais!F10)-1</f>
        <v>-4.773728611839001E-2</v>
      </c>
      <c r="G10" s="40">
        <f>(regiões_reais!G10/regiões_reais!B10)-1</f>
        <v>2.3093696460687374E-2</v>
      </c>
    </row>
    <row r="11" spans="1:7">
      <c r="A11" s="33" t="s">
        <v>14</v>
      </c>
      <c r="B11" s="40">
        <f>(regiões_reais!C11/regiões_reais!B11)-1</f>
        <v>-6.041036640139974E-2</v>
      </c>
      <c r="C11" s="40">
        <f>(regiões_reais!D11/regiões_reais!C11)-1</f>
        <v>7.5260223215658506E-3</v>
      </c>
      <c r="D11" s="40">
        <f>(regiões_reais!E11/regiões_reais!D11)-1</f>
        <v>6.1741049965802208E-3</v>
      </c>
      <c r="E11" s="40">
        <f>(regiões_reais!F11/regiões_reais!E11)-1</f>
        <v>5.3582733922777015E-2</v>
      </c>
      <c r="F11" s="40">
        <f>(regiões_reais!G11/regiões_reais!F11)-1</f>
        <v>3.1213827103049319E-3</v>
      </c>
      <c r="G11" s="40">
        <f>(regiões_reais!G11/regiões_reais!B11)-1</f>
        <v>6.6760987536551575E-3</v>
      </c>
    </row>
    <row r="12" spans="1:7">
      <c r="A12" s="33" t="s">
        <v>22</v>
      </c>
      <c r="B12" s="40">
        <f>(regiões_reais!C12/regiões_reais!B12)-1</f>
        <v>-9.550421963871536E-2</v>
      </c>
      <c r="C12" s="40">
        <f>(regiões_reais!D12/regiões_reais!C12)-1</f>
        <v>3.2130518013547826E-2</v>
      </c>
      <c r="D12" s="40">
        <f>(regiões_reais!E12/regiões_reais!D12)-1</f>
        <v>4.8772514262513944E-2</v>
      </c>
      <c r="E12" s="40">
        <f>(regiões_reais!F12/regiões_reais!E12)-1</f>
        <v>4.2638722115577288E-2</v>
      </c>
      <c r="F12" s="40">
        <f>(regiões_reais!G12/regiões_reais!F12)-1</f>
        <v>-3.5299556097942775E-2</v>
      </c>
      <c r="G12" s="40">
        <f>(regiões_reais!G12/regiões_reais!B12)-1</f>
        <v>-1.5198299215297806E-2</v>
      </c>
    </row>
    <row r="13" spans="1:7">
      <c r="A13" s="33" t="s">
        <v>23</v>
      </c>
      <c r="B13" s="40">
        <f>(regiões_reais!C13/regiões_reais!B13)-1</f>
        <v>-2.2309563817656253E-3</v>
      </c>
      <c r="C13" s="40">
        <f>(regiões_reais!D13/regiões_reais!C13)-1</f>
        <v>8.1227704176932258E-2</v>
      </c>
      <c r="D13" s="40">
        <f>(regiões_reais!E13/regiões_reais!D13)-1</f>
        <v>6.7784208535139667E-2</v>
      </c>
      <c r="E13" s="40">
        <f>(regiões_reais!F13/regiões_reais!E13)-1</f>
        <v>0.19766813180882159</v>
      </c>
      <c r="F13" s="40">
        <f>(regiões_reais!G13/regiões_reais!F13)-1</f>
        <v>-1.8097356968745038E-2</v>
      </c>
      <c r="G13" s="40">
        <f>(regiões_reais!G13/regiões_reais!B13)-1</f>
        <v>0.35467653176493918</v>
      </c>
    </row>
    <row r="14" spans="1:7">
      <c r="A14" s="33" t="s">
        <v>26</v>
      </c>
      <c r="B14" s="40">
        <f>(regiões_reais!C14/regiões_reais!B14)-1</f>
        <v>4.0779778575458447E-2</v>
      </c>
      <c r="C14" s="40">
        <f>(regiões_reais!D14/regiões_reais!C14)-1</f>
        <v>6.3772400221435044E-2</v>
      </c>
      <c r="D14" s="40">
        <f>(regiões_reais!E14/regiões_reais!D14)-1</f>
        <v>6.5593761810685658E-2</v>
      </c>
      <c r="E14" s="40">
        <f>(regiões_reais!F14/regiões_reais!E14)-1</f>
        <v>-4.2670383569767267E-3</v>
      </c>
      <c r="F14" s="40">
        <f>(regiões_reais!G14/regiões_reais!F14)-1</f>
        <v>-3.4824366281288488E-2</v>
      </c>
      <c r="G14" s="40">
        <f>(regiões_reais!G14/regiões_reais!B14)-1</f>
        <v>0.13383136473462409</v>
      </c>
    </row>
    <row r="15" spans="1:7" s="42" customFormat="1">
      <c r="A15" s="6" t="s">
        <v>381</v>
      </c>
      <c r="B15" s="41">
        <f>(regiões_reais!C15/regiões_reais!B15)-1</f>
        <v>-2.8107096959750222E-2</v>
      </c>
      <c r="C15" s="41">
        <f>(regiões_reais!D15/regiões_reais!C15)-1</f>
        <v>6.3506592683694407E-2</v>
      </c>
      <c r="D15" s="41">
        <f>(regiões_reais!E15/regiões_reais!D15)-1</f>
        <v>3.9008796854044459E-2</v>
      </c>
      <c r="E15" s="41">
        <f>(regiões_reais!F15/regiões_reais!E15)-1</f>
        <v>9.7819274565258407E-3</v>
      </c>
      <c r="F15" s="41">
        <f>(regiões_reais!G15/regiões_reais!F15)-1</f>
        <v>-0.10478155639163778</v>
      </c>
      <c r="G15" s="41">
        <f>(regiões_reais!G15/regiões_reais!B15)-1</f>
        <v>-2.9189563248430583E-2</v>
      </c>
    </row>
    <row r="16" spans="1:7">
      <c r="A16" s="33" t="s">
        <v>2</v>
      </c>
      <c r="B16" s="40">
        <f>(regiões_reais!C16/regiões_reais!B16)-1</f>
        <v>4.3558209648460799E-2</v>
      </c>
      <c r="C16" s="40">
        <f>(regiões_reais!D16/regiões_reais!C16)-1</f>
        <v>1.4888363035695518E-2</v>
      </c>
      <c r="D16" s="40">
        <f>(regiões_reais!E16/regiões_reais!D16)-1</f>
        <v>2.9835909508917791E-2</v>
      </c>
      <c r="E16" s="40">
        <f>(regiões_reais!F16/regiões_reais!E16)-1</f>
        <v>-9.7555119553659475E-3</v>
      </c>
      <c r="F16" s="40">
        <f>(regiões_reais!G16/regiões_reais!F16)-1</f>
        <v>-8.1495999875933589E-2</v>
      </c>
      <c r="G16" s="40">
        <f>(regiões_reais!G16/regiões_reais!B16)-1</f>
        <v>-7.9662015419214027E-3</v>
      </c>
    </row>
    <row r="17" spans="1:7">
      <c r="A17" s="33" t="s">
        <v>5</v>
      </c>
      <c r="B17" s="40">
        <f>(regiões_reais!C17/regiões_reais!B17)-1</f>
        <v>-4.99691009470139E-2</v>
      </c>
      <c r="C17" s="40">
        <f>(regiões_reais!D17/regiões_reais!C17)-1</f>
        <v>7.6812097482340969E-2</v>
      </c>
      <c r="D17" s="40">
        <f>(regiões_reais!E17/regiões_reais!D17)-1</f>
        <v>5.0199310572731859E-2</v>
      </c>
      <c r="E17" s="40">
        <f>(regiões_reais!F17/regiões_reais!E17)-1</f>
        <v>-1.1019460219407362E-2</v>
      </c>
      <c r="F17" s="40">
        <f>(regiões_reais!G17/regiões_reais!F17)-1</f>
        <v>-0.10607179919487897</v>
      </c>
      <c r="G17" s="40">
        <f>(regiões_reais!G17/regiões_reais!B17)-1</f>
        <v>-5.0183368879010315E-2</v>
      </c>
    </row>
    <row r="18" spans="1:7">
      <c r="A18" s="33" t="s">
        <v>6</v>
      </c>
      <c r="B18" s="40">
        <f>(regiões_reais!C18/regiões_reais!B18)-1</f>
        <v>-3.936440128003138E-2</v>
      </c>
      <c r="C18" s="40">
        <f>(regiões_reais!D18/regiões_reais!C18)-1</f>
        <v>7.7565232292565067E-2</v>
      </c>
      <c r="D18" s="40">
        <f>(regiões_reais!E18/regiões_reais!D18)-1</f>
        <v>-2.9225136642704319E-3</v>
      </c>
      <c r="E18" s="40">
        <f>(regiões_reais!F18/regiões_reais!E18)-1</f>
        <v>3.5310407576972569E-2</v>
      </c>
      <c r="F18" s="40">
        <f>(regiões_reais!G18/regiões_reais!F18)-1</f>
        <v>-0.11023944653896556</v>
      </c>
      <c r="G18" s="40">
        <f>(regiões_reais!G18/regiões_reais!B18)-1</f>
        <v>-4.9231280928438981E-2</v>
      </c>
    </row>
    <row r="19" spans="1:7">
      <c r="A19" s="33" t="s">
        <v>10</v>
      </c>
      <c r="B19" s="40">
        <f>(regiões_reais!C19/regiões_reais!B19)-1</f>
        <v>8.642624221450057E-2</v>
      </c>
      <c r="C19" s="40">
        <f>(regiões_reais!D19/regiões_reais!C19)-1</f>
        <v>3.6978122262341984E-2</v>
      </c>
      <c r="D19" s="40">
        <f>(regiões_reais!E19/regiões_reais!D19)-1</f>
        <v>5.4991515314512851E-2</v>
      </c>
      <c r="E19" s="40">
        <f>(regiões_reais!F19/regiões_reais!E19)-1</f>
        <v>5.8616475020772052E-2</v>
      </c>
      <c r="F19" s="40">
        <f>(regiões_reais!G19/regiões_reais!F19)-1</f>
        <v>-8.3203085954721812E-2</v>
      </c>
      <c r="G19" s="40">
        <f>(regiões_reais!G19/regiões_reais!B19)-1</f>
        <v>0.15353453035383624</v>
      </c>
    </row>
    <row r="20" spans="1:7">
      <c r="A20" s="33" t="s">
        <v>15</v>
      </c>
      <c r="B20" s="40">
        <f>(regiões_reais!C20/regiões_reais!B20)-1</f>
        <v>-5.5565586362380959E-2</v>
      </c>
      <c r="C20" s="40">
        <f>(regiões_reais!D20/regiões_reais!C20)-1</f>
        <v>8.734015085361424E-2</v>
      </c>
      <c r="D20" s="40">
        <f>(regiões_reais!E20/regiões_reais!D20)-1</f>
        <v>2.5739336690575376E-2</v>
      </c>
      <c r="E20" s="40">
        <f>(regiões_reais!F20/regiões_reais!E20)-1</f>
        <v>-1.1083377219498813E-2</v>
      </c>
      <c r="F20" s="40">
        <f>(regiões_reais!G20/regiões_reais!F20)-1</f>
        <v>-8.4868142084000175E-2</v>
      </c>
      <c r="G20" s="40">
        <f>(regiões_reais!G20/regiões_reais!B20)-1</f>
        <v>-4.6726344756369942E-2</v>
      </c>
    </row>
    <row r="21" spans="1:7">
      <c r="A21" s="33" t="s">
        <v>17</v>
      </c>
      <c r="B21" s="40">
        <f>(regiões_reais!C21/regiões_reais!B21)-1</f>
        <v>-2.4751040227908638E-2</v>
      </c>
      <c r="C21" s="40">
        <f>(regiões_reais!D21/regiões_reais!C21)-1</f>
        <v>3.8400331182831149E-2</v>
      </c>
      <c r="D21" s="40">
        <f>(regiões_reais!E21/regiões_reais!D21)-1</f>
        <v>3.8729441210114235E-2</v>
      </c>
      <c r="E21" s="40">
        <f>(regiões_reais!F21/regiões_reais!E21)-1</f>
        <v>6.3876974866727165E-2</v>
      </c>
      <c r="F21" s="40">
        <f>(regiões_reais!G21/regiões_reais!F21)-1</f>
        <v>-0.12851033578940196</v>
      </c>
      <c r="G21" s="40">
        <f>(regiões_reais!G21/regiões_reais!B21)-1</f>
        <v>-2.4704084481822153E-2</v>
      </c>
    </row>
    <row r="22" spans="1:7">
      <c r="A22" s="33" t="s">
        <v>18</v>
      </c>
      <c r="B22" s="40">
        <f>(regiões_reais!C22/regiões_reais!B22)-1</f>
        <v>-7.3748636789734534E-2</v>
      </c>
      <c r="C22" s="40">
        <f>(regiões_reais!D22/regiões_reais!C22)-1</f>
        <v>0.14495893113403024</v>
      </c>
      <c r="D22" s="40">
        <f>(regiões_reais!E22/regiões_reais!D22)-1</f>
        <v>0.11522681396053036</v>
      </c>
      <c r="E22" s="40">
        <f>(regiões_reais!F22/regiões_reais!E22)-1</f>
        <v>-5.6700260354263676E-2</v>
      </c>
      <c r="F22" s="40">
        <f>(regiões_reais!G22/regiões_reais!F22)-1</f>
        <v>-6.7768244693374391E-2</v>
      </c>
      <c r="G22" s="40">
        <f>(regiões_reais!G22/regiões_reais!B22)-1</f>
        <v>4.0053259092267091E-2</v>
      </c>
    </row>
    <row r="23" spans="1:7" ht="37.5">
      <c r="A23" s="33" t="s">
        <v>20</v>
      </c>
      <c r="B23" s="40">
        <f>(regiões_reais!C23/regiões_reais!B23)-1</f>
        <v>-1.0215454215768527E-2</v>
      </c>
      <c r="C23" s="40">
        <f>(regiões_reais!D23/regiões_reais!C23)-1</f>
        <v>4.1289542308533767E-2</v>
      </c>
      <c r="D23" s="40">
        <f>(regiões_reais!E23/regiões_reais!D23)-1</f>
        <v>3.2818687430540505E-2</v>
      </c>
      <c r="E23" s="40">
        <f>(regiões_reais!F23/regiões_reais!E23)-1</f>
        <v>-4.829861855042783E-2</v>
      </c>
      <c r="F23" s="40">
        <f>(regiões_reais!G23/regiões_reais!F23)-1</f>
        <v>-9.8792014124567507E-2</v>
      </c>
      <c r="G23" s="40">
        <f>(regiões_reais!G23/regiões_reais!B23)-1</f>
        <v>-8.701846540335556E-2</v>
      </c>
    </row>
    <row r="24" spans="1:7">
      <c r="A24" s="33" t="s">
        <v>25</v>
      </c>
      <c r="B24" s="40">
        <f>(regiões_reais!C24/regiões_reais!B24)-1</f>
        <v>-7.3488791215410076E-2</v>
      </c>
      <c r="C24" s="40">
        <f>(regiões_reais!D24/regiões_reais!C24)-1</f>
        <v>6.4563068262285528E-2</v>
      </c>
      <c r="D24" s="40">
        <f>(regiões_reais!E24/regiões_reais!D24)-1</f>
        <v>3.4986953065061499E-2</v>
      </c>
      <c r="E24" s="40">
        <f>(regiões_reais!F24/regiões_reais!E24)-1</f>
        <v>-4.586428453612057E-2</v>
      </c>
      <c r="F24" s="40">
        <f>(regiões_reais!G24/regiões_reais!F24)-1</f>
        <v>-0.12077776064723911</v>
      </c>
      <c r="G24" s="40">
        <f>(regiões_reais!G24/regiões_reais!B24)-1</f>
        <v>-0.14362147928463298</v>
      </c>
    </row>
    <row r="25" spans="1:7" s="42" customFormat="1">
      <c r="A25" s="6" t="s">
        <v>382</v>
      </c>
      <c r="B25" s="41">
        <f>(regiões_reais!C25/regiões_reais!B25)-1</f>
        <v>-8.3877721311899855E-2</v>
      </c>
      <c r="C25" s="41">
        <f>(regiões_reais!D25/regiões_reais!C25)-1</f>
        <v>4.9309227951876533E-2</v>
      </c>
      <c r="D25" s="41">
        <f>(regiões_reais!E25/regiões_reais!D25)-1</f>
        <v>9.4405386391056556E-3</v>
      </c>
      <c r="E25" s="41">
        <f>(regiões_reais!F25/regiões_reais!E25)-1</f>
        <v>4.9199147830858436E-4</v>
      </c>
      <c r="F25" s="41">
        <f>(regiões_reais!G25/regiões_reais!F25)-1</f>
        <v>-0.10425700958500683</v>
      </c>
      <c r="G25" s="41">
        <f>(regiões_reais!G25/regiões_reais!B25)-1</f>
        <v>-0.13036959909554646</v>
      </c>
    </row>
    <row r="26" spans="1:7">
      <c r="A26" s="33" t="s">
        <v>8</v>
      </c>
      <c r="B26" s="40">
        <f>(regiões_reais!C26/regiões_reais!B26)-1</f>
        <v>-0.15423051526551468</v>
      </c>
      <c r="C26" s="40">
        <f>(regiões_reais!D26/regiões_reais!C26)-1</f>
        <v>4.1087562818723944E-2</v>
      </c>
      <c r="D26" s="40">
        <f>(regiões_reais!E26/regiões_reais!D26)-1</f>
        <v>4.2144176569572256E-2</v>
      </c>
      <c r="E26" s="40">
        <f>(regiões_reais!F26/regiões_reais!E26)-1</f>
        <v>5.7244055034687102E-2</v>
      </c>
      <c r="F26" s="40">
        <f>(regiões_reais!G26/regiões_reais!F26)-1</f>
        <v>-7.2911872238786701E-2</v>
      </c>
      <c r="G26" s="40">
        <f>(regiões_reais!G26/regiões_reais!B26)-1</f>
        <v>-0.1005783289034613</v>
      </c>
    </row>
    <row r="27" spans="1:7">
      <c r="A27" s="33" t="s">
        <v>13</v>
      </c>
      <c r="B27" s="40">
        <f>(regiões_reais!C27/regiões_reais!B27)-1</f>
        <v>1.821181139541217E-3</v>
      </c>
      <c r="C27" s="40">
        <f>(regiões_reais!D27/regiões_reais!C27)-1</f>
        <v>0.1035398999005781</v>
      </c>
      <c r="D27" s="40">
        <f>(regiões_reais!E27/regiões_reais!D27)-1</f>
        <v>-6.5075104257650285E-3</v>
      </c>
      <c r="E27" s="40">
        <f>(regiões_reais!F27/regiões_reais!E27)-1</f>
        <v>-1.6553997489747729E-3</v>
      </c>
      <c r="F27" s="40">
        <f>(regiões_reais!G27/regiões_reais!F27)-1</f>
        <v>-0.10662918875693472</v>
      </c>
      <c r="G27" s="40">
        <f>(regiões_reais!G27/regiões_reais!B27)-1</f>
        <v>-2.0385803343141329E-2</v>
      </c>
    </row>
    <row r="28" spans="1:7">
      <c r="A28" s="33" t="s">
        <v>19</v>
      </c>
      <c r="B28" s="40">
        <f>(regiões_reais!C28/regiões_reais!B28)-1</f>
        <v>-0.1260140491999594</v>
      </c>
      <c r="C28" s="40">
        <f>(regiões_reais!D28/regiões_reais!C28)-1</f>
        <v>1.4021492341826924E-2</v>
      </c>
      <c r="D28" s="40">
        <f>(regiões_reais!E28/regiões_reais!D28)-1</f>
        <v>6.5380407600835522E-2</v>
      </c>
      <c r="E28" s="40">
        <f>(regiões_reais!F28/regiões_reais!E28)-1</f>
        <v>-4.9359429697260815E-2</v>
      </c>
      <c r="F28" s="40">
        <f>(regiões_reais!G28/regiões_reais!F28)-1</f>
        <v>-6.6675756154630617E-2</v>
      </c>
      <c r="G28" s="40">
        <f>(regiões_reais!G28/regiões_reais!B28)-1</f>
        <v>-0.16226779938518587</v>
      </c>
    </row>
    <row r="29" spans="1:7">
      <c r="A29" s="33" t="s">
        <v>27</v>
      </c>
      <c r="B29" s="40">
        <f>(regiões_reais!C29/regiões_reais!B29)-1</f>
        <v>-9.3361307846645758E-2</v>
      </c>
      <c r="C29" s="40">
        <f>(regiões_reais!D29/regiões_reais!C29)-1</f>
        <v>4.0755483230921596E-2</v>
      </c>
      <c r="D29" s="40">
        <f>(regiões_reais!E29/regiões_reais!D29)-1</f>
        <v>-9.9770776620566881E-4</v>
      </c>
      <c r="E29" s="40">
        <f>(regiões_reais!F29/regiões_reais!E29)-1</f>
        <v>1.0191485936839051E-2</v>
      </c>
      <c r="F29" s="40">
        <f>(regiões_reais!G29/regiões_reais!F29)-1</f>
        <v>-0.11511880261749219</v>
      </c>
      <c r="G29" s="40">
        <f>(regiões_reais!G29/regiões_reais!B29)-1</f>
        <v>-0.15736768073567065</v>
      </c>
    </row>
    <row r="30" spans="1:7" s="42" customFormat="1">
      <c r="A30" s="6" t="s">
        <v>383</v>
      </c>
      <c r="B30" s="41">
        <f>(regiões_reais!C30/regiões_reais!B30)-1</f>
        <v>-2.1537186703212474E-2</v>
      </c>
      <c r="C30" s="41">
        <f>(regiões_reais!D30/regiões_reais!C30)-1</f>
        <v>9.0705645649398203E-2</v>
      </c>
      <c r="D30" s="41">
        <f>(regiões_reais!E30/regiões_reais!D30)-1</f>
        <v>9.2977033370609252E-3</v>
      </c>
      <c r="E30" s="41">
        <f>(regiões_reais!F30/regiões_reais!E30)-1</f>
        <v>-1.2036474130955876E-2</v>
      </c>
      <c r="F30" s="41">
        <f>(regiões_reais!G30/regiões_reais!F30)-1</f>
        <v>-0.11248009013715321</v>
      </c>
      <c r="G30" s="41">
        <f>(regiões_reais!G30/regiões_reais!B30)-1</f>
        <v>-5.5525608855314879E-2</v>
      </c>
    </row>
    <row r="31" spans="1:7">
      <c r="A31" s="33" t="s">
        <v>16</v>
      </c>
      <c r="B31" s="40">
        <f>(regiões_reais!C31/regiões_reais!B31)-1</f>
        <v>-4.8441388807680785E-2</v>
      </c>
      <c r="C31" s="40">
        <f>(regiões_reais!D31/regiões_reais!C31)-1</f>
        <v>0.12052367886793092</v>
      </c>
      <c r="D31" s="40">
        <f>(regiões_reais!E31/regiões_reais!D31)-1</f>
        <v>-3.5180741150923289E-2</v>
      </c>
      <c r="E31" s="40">
        <f>(regiões_reais!F31/regiões_reais!E31)-1</f>
        <v>-1.6510879003806322E-2</v>
      </c>
      <c r="F31" s="40">
        <f>(regiões_reais!G31/regiões_reais!F31)-1</f>
        <v>-0.11497030252677665</v>
      </c>
      <c r="G31" s="40">
        <f>(regiões_reais!G31/regiões_reais!B31)-1</f>
        <v>-0.10457348529784494</v>
      </c>
    </row>
    <row r="32" spans="1:7">
      <c r="A32" s="33" t="s">
        <v>21</v>
      </c>
      <c r="B32" s="40">
        <f>(regiões_reais!C32/regiões_reais!B32)-1</f>
        <v>1.6582126760004368E-2</v>
      </c>
      <c r="C32" s="40">
        <f>(regiões_reais!D32/regiões_reais!C32)-1</f>
        <v>4.0909133985552959E-2</v>
      </c>
      <c r="D32" s="40">
        <f>(regiões_reais!E32/regiões_reais!D32)-1</f>
        <v>3.0024842876536839E-2</v>
      </c>
      <c r="E32" s="40">
        <f>(regiões_reais!F32/regiões_reais!E32)-1</f>
        <v>-3.1601322487774031E-2</v>
      </c>
      <c r="F32" s="40">
        <f>(regiões_reais!G32/regiões_reais!F32)-1</f>
        <v>-0.10389609247001952</v>
      </c>
      <c r="G32" s="40">
        <f>(regiões_reais!G32/regiões_reais!B32)-1</f>
        <v>-5.4164636797744525E-2</v>
      </c>
    </row>
    <row r="33" spans="1:7">
      <c r="A33" s="33" t="s">
        <v>24</v>
      </c>
      <c r="B33" s="40">
        <f>(regiões_reais!C33/regiões_reais!B33)-1</f>
        <v>-4.4123145732533842E-2</v>
      </c>
      <c r="C33" s="40">
        <f>(regiões_reais!D33/regiões_reais!C33)-1</f>
        <v>0.13402591639565253</v>
      </c>
      <c r="D33" s="40">
        <f>(regiões_reais!E33/regiões_reais!D33)-1</f>
        <v>4.304556266255477E-2</v>
      </c>
      <c r="E33" s="40">
        <f>(regiões_reais!F33/regiões_reais!E33)-1</f>
        <v>2.6115725925693445E-2</v>
      </c>
      <c r="F33" s="40">
        <f>(regiões_reais!G33/regiões_reais!F33)-1</f>
        <v>-0.1222912078768138</v>
      </c>
      <c r="G33" s="40">
        <f>(regiões_reais!G33/regiões_reais!B33)-1</f>
        <v>1.8298250405732519E-2</v>
      </c>
    </row>
    <row r="34" spans="1:7" s="42" customFormat="1">
      <c r="A34" s="6" t="s">
        <v>392</v>
      </c>
      <c r="B34" s="41">
        <f>(regiões_reais!C34/regiões_reais!B34)-1</f>
        <v>-5.956698969159413E-2</v>
      </c>
      <c r="C34" s="41">
        <f>(regiões_reais!D34/regiões_reais!C34)-1</f>
        <v>6.1450916076772E-2</v>
      </c>
      <c r="D34" s="41">
        <f>(regiões_reais!E34/regiões_reais!D34)-1</f>
        <v>1.7091247488519423E-2</v>
      </c>
      <c r="E34" s="41">
        <f>(regiões_reais!F34/regiões_reais!E34)-1</f>
        <v>2.200807223873058E-3</v>
      </c>
      <c r="F34" s="41">
        <f>(regiões_reais!G34/regiões_reais!F34)-1</f>
        <v>-9.7505323772791752E-2</v>
      </c>
      <c r="G34" s="41">
        <f>(regiões_reais!G34/regiões_reais!B34)-1</f>
        <v>-8.1694690999683406E-2</v>
      </c>
    </row>
    <row r="38" spans="1:7" ht="24.75" customHeight="1">
      <c r="B38" s="7" t="s">
        <v>386</v>
      </c>
      <c r="C38" s="7" t="s">
        <v>387</v>
      </c>
      <c r="D38" s="7" t="s">
        <v>388</v>
      </c>
      <c r="E38" s="7" t="s">
        <v>389</v>
      </c>
      <c r="F38" s="7" t="s">
        <v>390</v>
      </c>
      <c r="G38" s="7" t="s">
        <v>391</v>
      </c>
    </row>
    <row r="39" spans="1:7" s="42" customFormat="1">
      <c r="A39" s="6" t="s">
        <v>379</v>
      </c>
      <c r="B39" s="41">
        <v>-3.4747194163877615E-2</v>
      </c>
      <c r="C39" s="41">
        <v>6.6787344302873697E-2</v>
      </c>
      <c r="D39" s="41">
        <v>1.7228556470042733E-2</v>
      </c>
      <c r="E39" s="41">
        <v>1.5721436645670384E-3</v>
      </c>
      <c r="F39" s="41">
        <v>-6.7940071556712667E-2</v>
      </c>
      <c r="G39" s="41">
        <v>-2.2169576918287137E-2</v>
      </c>
    </row>
    <row r="40" spans="1:7" s="42" customFormat="1">
      <c r="A40" s="6" t="s">
        <v>380</v>
      </c>
      <c r="B40" s="41">
        <v>-8.094206294077344E-2</v>
      </c>
      <c r="C40" s="41">
        <v>6.2538656088657385E-2</v>
      </c>
      <c r="D40" s="41">
        <v>4.2411071079267115E-2</v>
      </c>
      <c r="E40" s="41">
        <v>3.7195732299732054E-2</v>
      </c>
      <c r="F40" s="41">
        <v>-2.9065092811777826E-2</v>
      </c>
      <c r="G40" s="41">
        <v>2.5126547640299979E-2</v>
      </c>
    </row>
    <row r="41" spans="1:7" s="42" customFormat="1">
      <c r="A41" s="6" t="s">
        <v>381</v>
      </c>
      <c r="B41" s="41">
        <v>-2.8107096959750222E-2</v>
      </c>
      <c r="C41" s="41">
        <v>6.3506592683694407E-2</v>
      </c>
      <c r="D41" s="41">
        <v>3.9008796854044459E-2</v>
      </c>
      <c r="E41" s="41">
        <v>9.7819274565258407E-3</v>
      </c>
      <c r="F41" s="41">
        <v>-0.10478155639163778</v>
      </c>
      <c r="G41" s="41">
        <v>-2.9189563248430583E-2</v>
      </c>
    </row>
    <row r="42" spans="1:7" s="42" customFormat="1">
      <c r="A42" s="6" t="s">
        <v>382</v>
      </c>
      <c r="B42" s="41">
        <v>-8.3877721311899855E-2</v>
      </c>
      <c r="C42" s="41">
        <v>4.9309227951876533E-2</v>
      </c>
      <c r="D42" s="41">
        <v>9.4405386391056556E-3</v>
      </c>
      <c r="E42" s="41">
        <v>4.9199147830858436E-4</v>
      </c>
      <c r="F42" s="41">
        <v>-0.10425700958500683</v>
      </c>
      <c r="G42" s="41">
        <v>-0.13036959909554646</v>
      </c>
    </row>
    <row r="43" spans="1:7" s="42" customFormat="1">
      <c r="A43" s="6" t="s">
        <v>383</v>
      </c>
      <c r="B43" s="41">
        <v>-2.1537186703212474E-2</v>
      </c>
      <c r="C43" s="41">
        <v>9.0705645649398203E-2</v>
      </c>
      <c r="D43" s="41">
        <v>9.2977033370609252E-3</v>
      </c>
      <c r="E43" s="41">
        <v>-1.2036474130955876E-2</v>
      </c>
      <c r="F43" s="41">
        <v>-0.11248009013715321</v>
      </c>
      <c r="G43" s="41">
        <v>-5.5525608855314879E-2</v>
      </c>
    </row>
    <row r="44" spans="1:7" s="42" customFormat="1">
      <c r="A44" s="6" t="s">
        <v>392</v>
      </c>
      <c r="B44" s="41">
        <v>-5.956698969159413E-2</v>
      </c>
      <c r="C44" s="41">
        <v>6.1450916076772E-2</v>
      </c>
      <c r="D44" s="41">
        <v>1.7091247488519423E-2</v>
      </c>
      <c r="E44" s="41">
        <v>2.200807223873058E-3</v>
      </c>
      <c r="F44" s="41">
        <v>-9.7505323772791752E-2</v>
      </c>
      <c r="G44" s="41">
        <v>-8.1694690999683406E-2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3DE67-8B5D-4191-837A-D68C191BE12C}">
  <dimension ref="A1:H49"/>
  <sheetViews>
    <sheetView topLeftCell="A13" zoomScale="80" zoomScaleNormal="80" zoomScaleSheetLayoutView="50" workbookViewId="0">
      <selection activeCell="B4" sqref="B4"/>
    </sheetView>
  </sheetViews>
  <sheetFormatPr defaultColWidth="17.5703125" defaultRowHeight="18.75"/>
  <cols>
    <col min="1" max="1" width="27" style="36" bestFit="1" customWidth="1"/>
    <col min="2" max="7" width="13.28515625" customWidth="1"/>
    <col min="8" max="8" width="36" customWidth="1"/>
  </cols>
  <sheetData>
    <row r="1" spans="1:8" ht="24.75" customHeight="1"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 t="s">
        <v>385</v>
      </c>
    </row>
    <row r="2" spans="1:8" s="42" customFormat="1">
      <c r="A2" s="6" t="s">
        <v>379</v>
      </c>
      <c r="B2" s="41">
        <f>regiões_reais!B2/regiões_reais!$B$2</f>
        <v>1</v>
      </c>
      <c r="C2" s="41">
        <f>regiões_reais!C2/regiões_reais!$C$2</f>
        <v>1</v>
      </c>
      <c r="D2" s="41">
        <f>regiões_reais!D2/regiões_reais!$D$2</f>
        <v>1</v>
      </c>
      <c r="E2" s="41">
        <f>regiões_reais!E2/regiões_reais!$E$2</f>
        <v>1</v>
      </c>
      <c r="F2" s="41">
        <f>regiões_reais!F2/regiões_reais!$F$2</f>
        <v>1</v>
      </c>
      <c r="G2" s="41">
        <f>regiões_reais!G2/regiões_reais!$G$2</f>
        <v>1</v>
      </c>
      <c r="H2" s="43">
        <f>SUM(B2:G2)/6</f>
        <v>1</v>
      </c>
    </row>
    <row r="3" spans="1:8">
      <c r="A3" s="33" t="s">
        <v>371</v>
      </c>
      <c r="B3" s="40">
        <f>regiões_reais!B3/regiões_reais!$B$2</f>
        <v>0.18275066165162335</v>
      </c>
      <c r="C3" s="40">
        <f>regiões_reais!C3/regiões_reais!$C$2</f>
        <v>0.18793194008750924</v>
      </c>
      <c r="D3" s="40">
        <f>regiões_reais!D3/regiões_reais!$D$2</f>
        <v>0.18522537398774835</v>
      </c>
      <c r="E3" s="40">
        <f>regiões_reais!E3/regiões_reais!$E$2</f>
        <v>0.18211068429486382</v>
      </c>
      <c r="F3" s="40">
        <f>regiões_reais!F3/regiões_reais!$F$2</f>
        <v>0.16792542305336569</v>
      </c>
      <c r="G3" s="40">
        <f>regiões_reais!G3/regiões_reais!$G$2</f>
        <v>0.16909405332990343</v>
      </c>
      <c r="H3" s="54">
        <f t="shared" ref="H3:H33" si="0">SUM(B3:G3)/6</f>
        <v>0.17917302273416899</v>
      </c>
    </row>
    <row r="4" spans="1:8">
      <c r="A4" s="33" t="s">
        <v>372</v>
      </c>
      <c r="B4" s="40">
        <f>regiões_reais!B4/regiões_reais!$B$2</f>
        <v>0.36948431291791745</v>
      </c>
      <c r="C4" s="40">
        <f>regiões_reais!C4/regiões_reais!$C$2</f>
        <v>0.36228217955320841</v>
      </c>
      <c r="D4" s="40">
        <f>regiões_reais!D4/regiões_reais!$D$2</f>
        <v>0.35250293862572252</v>
      </c>
      <c r="E4" s="40">
        <f>regiões_reais!E4/regiões_reais!$E$2</f>
        <v>0.34345162161330128</v>
      </c>
      <c r="F4" s="40">
        <f>regiões_reais!F4/regiões_reais!$F$2</f>
        <v>0.3515037521781173</v>
      </c>
      <c r="G4" s="40">
        <f>regiões_reais!G4/regiões_reais!$G$2</f>
        <v>0.31607304502535866</v>
      </c>
      <c r="H4" s="54">
        <f t="shared" si="0"/>
        <v>0.34921630831893763</v>
      </c>
    </row>
    <row r="5" spans="1:8">
      <c r="A5" s="33" t="s">
        <v>373</v>
      </c>
      <c r="B5" s="40">
        <f>regiões_reais!B5/regiões_reais!$B$2</f>
        <v>0.24402520422281482</v>
      </c>
      <c r="C5" s="40">
        <f>regiões_reais!C5/regiões_reais!$C$2</f>
        <v>0.24440868113242256</v>
      </c>
      <c r="D5" s="40">
        <f>regiões_reais!D5/regiões_reais!$D$2</f>
        <v>0.256143342000899</v>
      </c>
      <c r="E5" s="40">
        <f>regiões_reais!E5/regiões_reais!$E$2</f>
        <v>0.26533591433740478</v>
      </c>
      <c r="F5" s="40">
        <f>regiões_reais!F5/regiões_reais!$F$2</f>
        <v>0.27433326564938426</v>
      </c>
      <c r="G5" s="40">
        <f>regiões_reais!G5/regiões_reais!$G$2</f>
        <v>0.29871418621621182</v>
      </c>
      <c r="H5" s="54">
        <f t="shared" si="0"/>
        <v>0.26382676559318957</v>
      </c>
    </row>
    <row r="6" spans="1:8">
      <c r="A6" s="33" t="s">
        <v>374</v>
      </c>
      <c r="B6" s="40">
        <f>regiões_reais!B6/regiões_reais!$B$2</f>
        <v>0.20373982120764436</v>
      </c>
      <c r="C6" s="40">
        <f>regiões_reais!C6/regiões_reais!$C$2</f>
        <v>0.20537719922685974</v>
      </c>
      <c r="D6" s="40">
        <f>regiões_reais!D6/regiões_reais!$D$2</f>
        <v>0.2061283453856301</v>
      </c>
      <c r="E6" s="40">
        <f>regiões_reais!E6/regiões_reais!$E$2</f>
        <v>0.20910177975443009</v>
      </c>
      <c r="F6" s="40">
        <f>regiões_reais!F6/regiões_reais!$F$2</f>
        <v>0.2062375591191328</v>
      </c>
      <c r="G6" s="40">
        <f>regiões_reais!G6/regiões_reais!$G$2</f>
        <v>0.21611871542852618</v>
      </c>
      <c r="H6" s="54">
        <f t="shared" si="0"/>
        <v>0.20778390335370389</v>
      </c>
    </row>
    <row r="7" spans="1:8" s="42" customFormat="1">
      <c r="A7" s="6" t="s">
        <v>380</v>
      </c>
      <c r="B7" s="41">
        <f>regiões_reais!B7/regiões_reais!$B$7</f>
        <v>1</v>
      </c>
      <c r="C7" s="41">
        <f>regiões_reais!C7/regiões_reais!$C$7</f>
        <v>1</v>
      </c>
      <c r="D7" s="41">
        <f>regiões_reais!D7/regiões_reais!$D$7</f>
        <v>1</v>
      </c>
      <c r="E7" s="41">
        <f>regiões_reais!E7/regiões_reais!$E$7</f>
        <v>1</v>
      </c>
      <c r="F7" s="41">
        <f>regiões_reais!F7/regiões_reais!$F$7</f>
        <v>1</v>
      </c>
      <c r="G7" s="41">
        <f>regiões_reais!G7/regiões_reais!$G$7</f>
        <v>1</v>
      </c>
      <c r="H7" s="43">
        <f t="shared" si="0"/>
        <v>1</v>
      </c>
    </row>
    <row r="8" spans="1:8">
      <c r="A8" s="33" t="s">
        <v>1</v>
      </c>
      <c r="B8" s="40">
        <f>regiões_reais!B8/regiões_reais!$B$7</f>
        <v>3.9408390254668905E-2</v>
      </c>
      <c r="C8" s="40">
        <f>regiões_reais!C8/regiões_reais!$C$7</f>
        <v>4.0371713476733476E-2</v>
      </c>
      <c r="D8" s="40">
        <f>regiões_reais!D8/regiões_reais!$D$7</f>
        <v>4.3695403261609651E-2</v>
      </c>
      <c r="E8" s="40">
        <f>regiões_reais!E8/regiões_reais!$E$7</f>
        <v>4.7459315264947045E-2</v>
      </c>
      <c r="F8" s="40">
        <f>regiões_reais!F8/regiões_reais!$F$7</f>
        <v>4.3146861518740316E-2</v>
      </c>
      <c r="G8" s="40">
        <f>regiões_reais!G8/regiões_reais!$G$7</f>
        <v>3.8235141345893987E-2</v>
      </c>
      <c r="H8" s="54">
        <f t="shared" si="0"/>
        <v>4.2052804187098891E-2</v>
      </c>
    </row>
    <row r="9" spans="1:8">
      <c r="A9" s="33" t="s">
        <v>3</v>
      </c>
      <c r="B9" s="40">
        <f>regiões_reais!B9/regiões_reais!$B$7</f>
        <v>3.1622211402409783E-2</v>
      </c>
      <c r="C9" s="40">
        <f>regiões_reais!C9/regiões_reais!$C$7</f>
        <v>2.7831207846159469E-2</v>
      </c>
      <c r="D9" s="40">
        <f>regiões_reais!D9/regiões_reais!$D$7</f>
        <v>2.7919094498079573E-2</v>
      </c>
      <c r="E9" s="40">
        <f>regiões_reais!E9/regiões_reais!$E$7</f>
        <v>2.8724867924273076E-2</v>
      </c>
      <c r="F9" s="40">
        <f>regiões_reais!F9/regiões_reais!$F$7</f>
        <v>2.8849738650104078E-2</v>
      </c>
      <c r="G9" s="40">
        <f>regiões_reais!G9/regiões_reais!$G$7</f>
        <v>2.8253703090838897E-2</v>
      </c>
      <c r="H9" s="54">
        <f t="shared" si="0"/>
        <v>2.8866803901977479E-2</v>
      </c>
    </row>
    <row r="10" spans="1:8">
      <c r="A10" s="33" t="s">
        <v>4</v>
      </c>
      <c r="B10" s="40">
        <f>regiões_reais!B10/regiões_reais!$B$7</f>
        <v>0.30124792764896552</v>
      </c>
      <c r="C10" s="40">
        <f>regiões_reais!C10/regiões_reais!$C$7</f>
        <v>0.28411452280568422</v>
      </c>
      <c r="D10" s="40">
        <f>regiões_reais!D10/regiões_reais!$D$7</f>
        <v>0.30441427278075123</v>
      </c>
      <c r="E10" s="40">
        <f>regiões_reais!E10/regiões_reais!$E$7</f>
        <v>0.30952369710399974</v>
      </c>
      <c r="F10" s="40">
        <f>regiões_reais!F10/regiões_reais!$F$7</f>
        <v>0.30654577284784801</v>
      </c>
      <c r="G10" s="40">
        <f>regiões_reais!G10/regiões_reais!$G$7</f>
        <v>0.30065054559258753</v>
      </c>
      <c r="H10" s="54">
        <f t="shared" si="0"/>
        <v>0.30108278979663933</v>
      </c>
    </row>
    <row r="11" spans="1:8">
      <c r="A11" s="33" t="s">
        <v>14</v>
      </c>
      <c r="B11" s="40">
        <f>regiões_reais!B11/regiões_reais!$B$7</f>
        <v>0.39200099071188815</v>
      </c>
      <c r="C11" s="40">
        <f>regiões_reais!C11/regiões_reais!$C$7</f>
        <v>0.4007582682021229</v>
      </c>
      <c r="D11" s="40">
        <f>regiões_reais!D11/regiões_reais!$D$7</f>
        <v>0.38000912396026143</v>
      </c>
      <c r="E11" s="40">
        <f>regiões_reais!E11/regiões_reais!$E$7</f>
        <v>0.36679900166004231</v>
      </c>
      <c r="F11" s="40">
        <f>regiões_reais!F11/regiões_reais!$F$7</f>
        <v>0.37259418153627161</v>
      </c>
      <c r="G11" s="40">
        <f>regiões_reais!G11/regiões_reais!$G$7</f>
        <v>0.38494567226433429</v>
      </c>
      <c r="H11" s="54">
        <f t="shared" si="0"/>
        <v>0.38285120638915354</v>
      </c>
    </row>
    <row r="12" spans="1:8">
      <c r="A12" s="33" t="s">
        <v>22</v>
      </c>
      <c r="B12" s="40">
        <f>regiões_reais!B12/regiões_reais!$B$7</f>
        <v>0.12673999209827788</v>
      </c>
      <c r="C12" s="40">
        <f>regiões_reais!C12/regiões_reais!$C$7</f>
        <v>0.12473184054394112</v>
      </c>
      <c r="D12" s="40">
        <f>regiões_reais!D12/regiões_reais!$D$7</f>
        <v>0.12116221697505873</v>
      </c>
      <c r="E12" s="40">
        <f>regiões_reais!E12/regiões_reais!$E$7</f>
        <v>0.12190162447045788</v>
      </c>
      <c r="F12" s="40">
        <f>regiões_reais!F12/regiões_reais!$F$7</f>
        <v>0.12254133911627166</v>
      </c>
      <c r="G12" s="40">
        <f>regiões_reais!G12/regiões_reais!$G$7</f>
        <v>0.12175448978775144</v>
      </c>
      <c r="H12" s="54">
        <f t="shared" si="0"/>
        <v>0.12313858383195979</v>
      </c>
    </row>
    <row r="13" spans="1:8">
      <c r="A13" s="33" t="s">
        <v>23</v>
      </c>
      <c r="B13" s="40">
        <f>regiões_reais!B13/regiões_reais!$B$7</f>
        <v>2.6103940576739575E-2</v>
      </c>
      <c r="C13" s="40">
        <f>regiões_reais!C13/regiões_reais!$C$7</f>
        <v>2.8339566825635511E-2</v>
      </c>
      <c r="D13" s="40">
        <f>regiões_reais!D13/regiões_reais!$D$7</f>
        <v>2.8838032951239691E-2</v>
      </c>
      <c r="E13" s="40">
        <f>regiões_reais!E13/regiões_reais!$E$7</f>
        <v>2.953997424323998E-2</v>
      </c>
      <c r="F13" s="40">
        <f>regiões_reais!F13/regiões_reais!$F$7</f>
        <v>3.4110327167599618E-2</v>
      </c>
      <c r="G13" s="40">
        <f>regiões_reais!G13/regiões_reais!$G$7</f>
        <v>3.4495639360130705E-2</v>
      </c>
      <c r="H13" s="54">
        <f t="shared" si="0"/>
        <v>3.0237913520764177E-2</v>
      </c>
    </row>
    <row r="14" spans="1:8">
      <c r="A14" s="33" t="s">
        <v>26</v>
      </c>
      <c r="B14" s="40">
        <f>regiões_reais!B14/regiões_reais!$B$7</f>
        <v>8.2876547307050102E-2</v>
      </c>
      <c r="C14" s="40">
        <f>regiões_reais!C14/regiões_reais!$C$7</f>
        <v>9.3852880299723176E-2</v>
      </c>
      <c r="D14" s="40">
        <f>regiões_reais!D14/regiões_reais!$D$7</f>
        <v>9.3961855572999645E-2</v>
      </c>
      <c r="E14" s="40">
        <f>regiões_reais!E14/regiões_reais!$E$7</f>
        <v>9.6051519333039889E-2</v>
      </c>
      <c r="F14" s="40">
        <f>regiões_reais!F14/regiões_reais!$F$7</f>
        <v>9.2211779163164823E-2</v>
      </c>
      <c r="G14" s="40">
        <f>regiões_reais!G14/regiões_reais!$G$7</f>
        <v>9.1664808558463054E-2</v>
      </c>
      <c r="H14" s="54">
        <f t="shared" si="0"/>
        <v>9.1769898372406788E-2</v>
      </c>
    </row>
    <row r="15" spans="1:8" s="42" customFormat="1">
      <c r="A15" s="6" t="s">
        <v>381</v>
      </c>
      <c r="B15" s="41">
        <f>regiões_reais!B15/regiões_reais!$B$15</f>
        <v>1</v>
      </c>
      <c r="C15" s="41">
        <f>regiões_reais!C15/regiões_reais!$C$15</f>
        <v>1</v>
      </c>
      <c r="D15" s="41">
        <f>regiões_reais!D15/regiões_reais!$D$15</f>
        <v>1</v>
      </c>
      <c r="E15" s="41">
        <f>regiões_reais!E15/regiões_reais!$E$15</f>
        <v>1</v>
      </c>
      <c r="F15" s="41">
        <f>regiões_reais!F15/regiões_reais!$F$15</f>
        <v>1</v>
      </c>
      <c r="G15" s="41">
        <f>regiões_reais!G15/regiões_reais!$G$15</f>
        <v>1</v>
      </c>
      <c r="H15" s="43">
        <f t="shared" si="0"/>
        <v>1</v>
      </c>
    </row>
    <row r="16" spans="1:8">
      <c r="A16" s="33" t="s">
        <v>2</v>
      </c>
      <c r="B16" s="40">
        <f>regiões_reais!B16/regiões_reais!$B$15</f>
        <v>4.824604628006092E-2</v>
      </c>
      <c r="C16" s="40">
        <f>regiões_reais!C16/regiões_reais!$C$15</f>
        <v>5.1803606674296378E-2</v>
      </c>
      <c r="D16" s="40">
        <f>regiões_reais!D16/regiões_reais!$D$15</f>
        <v>4.9435403540237739E-2</v>
      </c>
      <c r="E16" s="40">
        <f>regiões_reais!E16/regiões_reais!$E$15</f>
        <v>4.8998963166577286E-2</v>
      </c>
      <c r="F16" s="40">
        <f>regiões_reais!F16/regiões_reais!$F$15</f>
        <v>4.8050922556934141E-2</v>
      </c>
      <c r="G16" s="40">
        <f>regiões_reais!G16/regiões_reais!$G$15</f>
        <v>4.9300776691218157E-2</v>
      </c>
      <c r="H16" s="54">
        <f t="shared" si="0"/>
        <v>4.9305953151554095E-2</v>
      </c>
    </row>
    <row r="17" spans="1:8">
      <c r="A17" s="33" t="s">
        <v>5</v>
      </c>
      <c r="B17" s="40">
        <f>regiões_reais!B17/regiões_reais!$B$15</f>
        <v>0.28810411634476801</v>
      </c>
      <c r="C17" s="40">
        <f>regiões_reais!C17/regiões_reais!$C$15</f>
        <v>0.28162342971708154</v>
      </c>
      <c r="D17" s="40">
        <f>regiões_reais!D17/regiões_reais!$D$15</f>
        <v>0.28514681351299787</v>
      </c>
      <c r="E17" s="40">
        <f>regiões_reais!E17/regiões_reais!$E$15</f>
        <v>0.28821795144572648</v>
      </c>
      <c r="F17" s="40">
        <f>regiões_reais!F17/regiões_reais!$F$15</f>
        <v>0.28228069590552574</v>
      </c>
      <c r="G17" s="40">
        <f>regiões_reais!G17/regiões_reais!$G$15</f>
        <v>0.2818738559448587</v>
      </c>
      <c r="H17" s="54">
        <f t="shared" si="0"/>
        <v>0.28454114381182638</v>
      </c>
    </row>
    <row r="18" spans="1:8">
      <c r="A18" s="33" t="s">
        <v>6</v>
      </c>
      <c r="B18" s="40">
        <f>regiões_reais!B18/regiões_reais!$B$15</f>
        <v>0.1524267622073941</v>
      </c>
      <c r="C18" s="40">
        <f>regiões_reais!C18/regiões_reais!$C$15</f>
        <v>0.15066122359366815</v>
      </c>
      <c r="D18" s="40">
        <f>regiões_reais!D18/regiões_reais!$D$15</f>
        <v>0.15265283498574234</v>
      </c>
      <c r="E18" s="40">
        <f>regiões_reais!E18/regiões_reais!$E$15</f>
        <v>0.14649221974873061</v>
      </c>
      <c r="F18" s="40">
        <f>regiões_reais!F18/regiões_reais!$F$15</f>
        <v>0.15019571613539634</v>
      </c>
      <c r="G18" s="40">
        <f>regiões_reais!G18/regiões_reais!$G$15</f>
        <v>0.14928001592265044</v>
      </c>
      <c r="H18" s="54">
        <f t="shared" si="0"/>
        <v>0.15028479543226367</v>
      </c>
    </row>
    <row r="19" spans="1:8">
      <c r="A19" s="33" t="s">
        <v>10</v>
      </c>
      <c r="B19" s="40">
        <f>regiões_reais!B19/regiões_reais!$B$15</f>
        <v>7.7595530954439926E-2</v>
      </c>
      <c r="C19" s="40">
        <f>regiões_reais!C19/regiões_reais!$C$15</f>
        <v>8.6739825801547071E-2</v>
      </c>
      <c r="D19" s="40">
        <f>regiões_reais!D19/regiões_reais!$D$15</f>
        <v>8.457615806412104E-2</v>
      </c>
      <c r="E19" s="40">
        <f>regiões_reais!E19/regiões_reais!$E$15</f>
        <v>8.5877164299005493E-2</v>
      </c>
      <c r="F19" s="40">
        <f>regiões_reais!F19/regiões_reais!$F$15</f>
        <v>9.0030310984058379E-2</v>
      </c>
      <c r="G19" s="40">
        <f>regiões_reais!G19/regiões_reais!$G$15</f>
        <v>9.2200414178274681E-2</v>
      </c>
      <c r="H19" s="54">
        <f t="shared" si="0"/>
        <v>8.6169900713574443E-2</v>
      </c>
    </row>
    <row r="20" spans="1:8">
      <c r="A20" s="33" t="s">
        <v>15</v>
      </c>
      <c r="B20" s="40">
        <f>regiões_reais!B20/regiões_reais!$B$15</f>
        <v>7.0195118828147635E-2</v>
      </c>
      <c r="C20" s="40">
        <f>regiões_reais!C20/regiões_reais!$C$15</f>
        <v>6.8211925082798025E-2</v>
      </c>
      <c r="D20" s="40">
        <f>regiões_reais!D20/regiões_reais!$D$15</f>
        <v>6.9740578403357747E-2</v>
      </c>
      <c r="E20" s="40">
        <f>regiões_reais!E20/regiões_reais!$E$15</f>
        <v>6.8849902761628168E-2</v>
      </c>
      <c r="F20" s="40">
        <f>regiões_reais!F20/regiões_reais!$F$15</f>
        <v>6.7427244899593994E-2</v>
      </c>
      <c r="G20" s="40">
        <f>regiões_reais!G20/regiões_reais!$G$15</f>
        <v>6.8927109734701841E-2</v>
      </c>
      <c r="H20" s="54">
        <f t="shared" si="0"/>
        <v>6.8891979951704568E-2</v>
      </c>
    </row>
    <row r="21" spans="1:8">
      <c r="A21" s="33" t="s">
        <v>17</v>
      </c>
      <c r="B21" s="40">
        <f>regiões_reais!B21/regiões_reais!$B$15</f>
        <v>0.19851627129756477</v>
      </c>
      <c r="C21" s="40">
        <f>regiões_reais!C21/regiões_reais!$C$15</f>
        <v>0.19920177056048172</v>
      </c>
      <c r="D21" s="40">
        <f>regiões_reais!D21/regiões_reais!$D$15</f>
        <v>0.19449920286834721</v>
      </c>
      <c r="E21" s="40">
        <f>regiões_reais!E21/regiões_reais!$E$15</f>
        <v>0.19444690836398332</v>
      </c>
      <c r="F21" s="40">
        <f>regiões_reais!F21/regiões_reais!$F$15</f>
        <v>0.20486362749977874</v>
      </c>
      <c r="G21" s="40">
        <f>regiões_reais!G21/regiões_reais!$G$15</f>
        <v>0.19943348488120838</v>
      </c>
      <c r="H21" s="54">
        <f t="shared" si="0"/>
        <v>0.19849354424522736</v>
      </c>
    </row>
    <row r="22" spans="1:8">
      <c r="A22" s="33" t="s">
        <v>18</v>
      </c>
      <c r="B22" s="40">
        <f>regiões_reais!B22/regiões_reais!$B$15</f>
        <v>4.9826438071091196E-2</v>
      </c>
      <c r="C22" s="40">
        <f>regiões_reais!C22/regiões_reais!$C$15</f>
        <v>4.7486514247494997E-2</v>
      </c>
      <c r="D22" s="40">
        <f>regiões_reais!D22/regiões_reais!$D$15</f>
        <v>5.1123433526531412E-2</v>
      </c>
      <c r="E22" s="40">
        <f>regiões_reais!E22/regiões_reais!$E$15</f>
        <v>5.4873668118255302E-2</v>
      </c>
      <c r="F22" s="40">
        <f>regiões_reais!F22/regiões_reais!$F$15</f>
        <v>5.1260886575517854E-2</v>
      </c>
      <c r="G22" s="40">
        <f>regiões_reais!G22/regiões_reais!$G$15</f>
        <v>5.3380296856098498E-2</v>
      </c>
      <c r="H22" s="54">
        <f t="shared" si="0"/>
        <v>5.1325206232498206E-2</v>
      </c>
    </row>
    <row r="23" spans="1:8" ht="37.5">
      <c r="A23" s="33" t="s">
        <v>20</v>
      </c>
      <c r="B23" s="40">
        <f>regiões_reais!B23/regiões_reais!$B$15</f>
        <v>6.9981239401861434E-2</v>
      </c>
      <c r="C23" s="40">
        <f>regiões_reais!C23/regiões_reais!$C$15</f>
        <v>7.1269528811365751E-2</v>
      </c>
      <c r="D23" s="40">
        <f>regiões_reais!D23/regiões_reais!$D$15</f>
        <v>6.9780681706224201E-2</v>
      </c>
      <c r="E23" s="40">
        <f>regiões_reais!E23/regiões_reais!$E$15</f>
        <v>6.9364948887872618E-2</v>
      </c>
      <c r="F23" s="40">
        <f>regiões_reais!F23/regiões_reais!$F$15</f>
        <v>6.5375222001692504E-2</v>
      </c>
      <c r="G23" s="40">
        <f>regiões_reais!G23/regiões_reais!$G$15</f>
        <v>6.5812621005470792E-2</v>
      </c>
      <c r="H23" s="54">
        <f t="shared" si="0"/>
        <v>6.8597373635747888E-2</v>
      </c>
    </row>
    <row r="24" spans="1:8">
      <c r="A24" s="33" t="s">
        <v>25</v>
      </c>
      <c r="B24" s="40">
        <f>regiões_reais!B24/regiões_reais!$B$15</f>
        <v>4.5108476614671995E-2</v>
      </c>
      <c r="C24" s="40">
        <f>regiões_reais!C24/regiões_reais!$C$15</f>
        <v>4.3002175511266526E-2</v>
      </c>
      <c r="D24" s="40">
        <f>regiões_reais!D24/regiões_reais!$D$15</f>
        <v>4.3044893392440449E-2</v>
      </c>
      <c r="E24" s="40">
        <f>regiões_reais!E24/regiões_reais!$E$15</f>
        <v>4.2878273208220637E-2</v>
      </c>
      <c r="F24" s="40">
        <f>regiões_reais!F24/regiões_reais!$F$15</f>
        <v>4.051537344150246E-2</v>
      </c>
      <c r="G24" s="40">
        <f>regiões_reais!G24/regiões_reais!$G$15</f>
        <v>3.9791424785518593E-2</v>
      </c>
      <c r="H24" s="54">
        <f t="shared" si="0"/>
        <v>4.2390102825603439E-2</v>
      </c>
    </row>
    <row r="25" spans="1:8" s="42" customFormat="1">
      <c r="A25" s="6" t="s">
        <v>382</v>
      </c>
      <c r="B25" s="41">
        <f>regiões_reais!B25/regiões_reais!$B$25</f>
        <v>1</v>
      </c>
      <c r="C25" s="41">
        <f>regiões_reais!C25/regiões_reais!$C$25</f>
        <v>1</v>
      </c>
      <c r="D25" s="41">
        <f>regiões_reais!D25/regiões_reais!$D$25</f>
        <v>1</v>
      </c>
      <c r="E25" s="41">
        <f>regiões_reais!E25/regiões_reais!$E$25</f>
        <v>1</v>
      </c>
      <c r="F25" s="41">
        <f>regiões_reais!F25/regiões_reais!$F$25</f>
        <v>1</v>
      </c>
      <c r="G25" s="41">
        <f>regiões_reais!G25/regiões_reais!$G$25</f>
        <v>1</v>
      </c>
      <c r="H25" s="43">
        <f t="shared" si="0"/>
        <v>1</v>
      </c>
    </row>
    <row r="26" spans="1:8">
      <c r="A26" s="33" t="s">
        <v>8</v>
      </c>
      <c r="B26" s="40">
        <f>regiões_reais!B26/regiões_reais!$B$25</f>
        <v>4.5805853255519738E-2</v>
      </c>
      <c r="C26" s="40">
        <f>regiões_reais!C26/regiões_reais!$C$25</f>
        <v>4.2288233576441674E-2</v>
      </c>
      <c r="D26" s="40">
        <f>regiões_reais!D26/regiões_reais!$D$25</f>
        <v>4.1956892074550313E-2</v>
      </c>
      <c r="E26" s="40">
        <f>regiões_reais!E26/regiões_reais!$E$25</f>
        <v>4.3316202459433045E-2</v>
      </c>
      <c r="F26" s="40">
        <f>regiões_reais!F26/regiões_reais!$F$25</f>
        <v>4.577327747446279E-2</v>
      </c>
      <c r="G26" s="40">
        <f>regiões_reais!G26/regiões_reais!$G$25</f>
        <v>4.7375042360793582E-2</v>
      </c>
      <c r="H26" s="54">
        <f t="shared" si="0"/>
        <v>4.441925020020019E-2</v>
      </c>
    </row>
    <row r="27" spans="1:8">
      <c r="A27" s="33" t="s">
        <v>13</v>
      </c>
      <c r="B27" s="40">
        <f>regiões_reais!B27/regiões_reais!$B$25</f>
        <v>0.18382688944111561</v>
      </c>
      <c r="C27" s="40">
        <f>regiões_reais!C27/regiões_reais!$C$25</f>
        <v>0.20102302475257819</v>
      </c>
      <c r="D27" s="40">
        <f>regiões_reais!D27/regiões_reais!$D$25</f>
        <v>0.2114123489089772</v>
      </c>
      <c r="E27" s="40">
        <f>regiões_reais!E27/regiões_reais!$E$25</f>
        <v>0.20807226657201716</v>
      </c>
      <c r="F27" s="40">
        <f>regiões_reais!F27/regiões_reais!$F$25</f>
        <v>0.20762567373201099</v>
      </c>
      <c r="G27" s="40">
        <f>regiões_reais!G27/regiões_reais!$G$25</f>
        <v>0.20707582259830981</v>
      </c>
      <c r="H27" s="54">
        <f t="shared" si="0"/>
        <v>0.20317267100083483</v>
      </c>
    </row>
    <row r="28" spans="1:8">
      <c r="A28" s="33" t="s">
        <v>19</v>
      </c>
      <c r="B28" s="40">
        <f>regiões_reais!B28/regiões_reais!$B$25</f>
        <v>0.16002786122914922</v>
      </c>
      <c r="C28" s="40">
        <f>regiões_reais!C28/regiões_reais!$C$25</f>
        <v>0.15266750487843109</v>
      </c>
      <c r="D28" s="40">
        <f>regiões_reais!D28/regiões_reais!$D$25</f>
        <v>0.14753337434294408</v>
      </c>
      <c r="E28" s="40">
        <f>regiões_reais!E28/regiões_reais!$E$25</f>
        <v>0.15570918788749677</v>
      </c>
      <c r="F28" s="40">
        <f>regiões_reais!F28/regiões_reais!$F$25</f>
        <v>0.14795068070063161</v>
      </c>
      <c r="G28" s="40">
        <f>regiões_reais!G28/regiões_reais!$G$25</f>
        <v>0.15415801035445464</v>
      </c>
      <c r="H28" s="54">
        <f t="shared" si="0"/>
        <v>0.15300776989885123</v>
      </c>
    </row>
    <row r="29" spans="1:8">
      <c r="A29" s="33" t="s">
        <v>27</v>
      </c>
      <c r="B29" s="40">
        <f>regiões_reais!B29/regiões_reais!$B$25</f>
        <v>0.61033939607421528</v>
      </c>
      <c r="C29" s="40">
        <f>regiões_reais!C29/regiões_reais!$C$25</f>
        <v>0.60402123679254904</v>
      </c>
      <c r="D29" s="40">
        <f>regiões_reais!D29/regiões_reais!$D$25</f>
        <v>0.59909738467352835</v>
      </c>
      <c r="E29" s="40">
        <f>regiões_reais!E29/regiões_reais!$E$25</f>
        <v>0.59290234308105316</v>
      </c>
      <c r="F29" s="40">
        <f>regiões_reais!F29/regiões_reais!$F$25</f>
        <v>0.59865036809289462</v>
      </c>
      <c r="G29" s="40">
        <f>regiões_reais!G29/regiões_reais!$G$25</f>
        <v>0.59139112468644195</v>
      </c>
      <c r="H29" s="54">
        <f t="shared" si="0"/>
        <v>0.59940030890011375</v>
      </c>
    </row>
    <row r="30" spans="1:8" s="42" customFormat="1">
      <c r="A30" s="6" t="s">
        <v>383</v>
      </c>
      <c r="B30" s="41">
        <f>regiões_reais!B30/regiões_reais!$B$30</f>
        <v>1</v>
      </c>
      <c r="C30" s="41">
        <f>regiões_reais!C30/regiões_reais!$C$30</f>
        <v>1</v>
      </c>
      <c r="D30" s="41">
        <f>regiões_reais!D30/regiões_reais!$D$30</f>
        <v>1</v>
      </c>
      <c r="E30" s="41">
        <f>regiões_reais!E30/regiões_reais!$E$30</f>
        <v>1</v>
      </c>
      <c r="F30" s="41">
        <f>regiões_reais!F30/regiões_reais!$F$30</f>
        <v>1</v>
      </c>
      <c r="G30" s="41">
        <f>regiões_reais!G30/regiões_reais!$G$30</f>
        <v>1</v>
      </c>
      <c r="H30" s="43">
        <f t="shared" si="0"/>
        <v>1</v>
      </c>
    </row>
    <row r="31" spans="1:8">
      <c r="A31" s="33" t="s">
        <v>16</v>
      </c>
      <c r="B31" s="40">
        <f>regiões_reais!B31/regiões_reais!$B$30</f>
        <v>0.36604472576028635</v>
      </c>
      <c r="C31" s="40">
        <f>regiões_reais!C31/regiões_reais!$C$30</f>
        <v>0.35597981460853029</v>
      </c>
      <c r="D31" s="40">
        <f>regiões_reais!D31/regiões_reais!$D$30</f>
        <v>0.36571169596392972</v>
      </c>
      <c r="E31" s="40">
        <f>regiões_reais!E31/regiões_reais!$E$30</f>
        <v>0.34959525448808298</v>
      </c>
      <c r="F31" s="40">
        <f>regiões_reais!F31/regiões_reais!$F$30</f>
        <v>0.34801196657385469</v>
      </c>
      <c r="G31" s="40">
        <f>regiões_reais!G31/regiões_reais!$G$30</f>
        <v>0.34703551105858255</v>
      </c>
      <c r="H31" s="54">
        <f t="shared" si="0"/>
        <v>0.35539649474221108</v>
      </c>
    </row>
    <row r="32" spans="1:8" ht="37.5">
      <c r="A32" s="33" t="s">
        <v>21</v>
      </c>
      <c r="B32" s="40">
        <f>regiões_reais!B32/regiões_reais!$B$30</f>
        <v>0.39809769628330338</v>
      </c>
      <c r="C32" s="40">
        <f>regiões_reais!C32/regiões_reais!$C$30</f>
        <v>0.41360693247233854</v>
      </c>
      <c r="D32" s="40">
        <f>regiões_reais!D32/regiões_reais!$D$30</f>
        <v>0.39472357698659399</v>
      </c>
      <c r="E32" s="40">
        <f>regiões_reais!E32/regiões_reais!$E$30</f>
        <v>0.40282969932559426</v>
      </c>
      <c r="F32" s="40">
        <f>regiões_reais!F32/regiões_reais!$F$30</f>
        <v>0.39485237852926702</v>
      </c>
      <c r="G32" s="40">
        <f>regiões_reais!G32/regiões_reais!$G$30</f>
        <v>0.3986713485134798</v>
      </c>
      <c r="H32" s="54">
        <f t="shared" si="0"/>
        <v>0.40046360535176279</v>
      </c>
    </row>
    <row r="33" spans="1:8">
      <c r="A33" s="33" t="s">
        <v>24</v>
      </c>
      <c r="B33" s="40">
        <f>regiões_reais!B33/regiões_reais!$B$30</f>
        <v>0.23585757795641038</v>
      </c>
      <c r="C33" s="40">
        <f>regiões_reais!C33/regiões_reais!$C$30</f>
        <v>0.23041325291913109</v>
      </c>
      <c r="D33" s="40">
        <f>regiões_reais!D33/regiões_reais!$D$30</f>
        <v>0.23956472704947626</v>
      </c>
      <c r="E33" s="40">
        <f>regiões_reais!E33/regiões_reais!$E$30</f>
        <v>0.2475750461863227</v>
      </c>
      <c r="F33" s="40">
        <f>regiões_reais!F33/regiões_reais!$F$30</f>
        <v>0.25713565489687829</v>
      </c>
      <c r="G33" s="40">
        <f>regiões_reais!G33/regiões_reais!$G$30</f>
        <v>0.25429314042793766</v>
      </c>
      <c r="H33" s="54">
        <f t="shared" si="0"/>
        <v>0.24413989990602605</v>
      </c>
    </row>
    <row r="37" spans="1:8" ht="24.75" customHeight="1">
      <c r="B37" s="7"/>
      <c r="C37" s="7"/>
      <c r="D37" s="7"/>
      <c r="E37" s="7"/>
      <c r="F37" s="7"/>
      <c r="H37" s="7"/>
    </row>
    <row r="38" spans="1:8" s="42" customFormat="1">
      <c r="A38" s="6"/>
      <c r="B38" s="41"/>
      <c r="C38" s="41"/>
      <c r="D38" s="41"/>
      <c r="E38" s="41"/>
      <c r="F38" s="41"/>
      <c r="H38" s="43"/>
    </row>
    <row r="39" spans="1:8">
      <c r="A39" s="6"/>
      <c r="B39" s="41"/>
      <c r="C39" s="41"/>
      <c r="D39" s="41"/>
      <c r="E39" s="41"/>
      <c r="F39" s="41"/>
      <c r="H39" s="43"/>
    </row>
    <row r="40" spans="1:8">
      <c r="A40" s="6"/>
      <c r="B40" s="41"/>
      <c r="C40" s="41"/>
      <c r="D40" s="41"/>
      <c r="E40" s="41"/>
      <c r="F40" s="41"/>
      <c r="H40" s="43"/>
    </row>
    <row r="41" spans="1:8">
      <c r="A41" s="6"/>
      <c r="B41" s="41"/>
      <c r="C41" s="41"/>
      <c r="D41" s="41"/>
      <c r="E41" s="41"/>
      <c r="F41" s="41"/>
      <c r="H41" s="43"/>
    </row>
    <row r="42" spans="1:8">
      <c r="A42" s="6"/>
      <c r="B42" s="41"/>
      <c r="C42" s="41"/>
      <c r="D42" s="41"/>
      <c r="E42" s="41"/>
      <c r="F42" s="41"/>
      <c r="H42" s="43"/>
    </row>
    <row r="44" spans="1:8">
      <c r="B44" s="7"/>
    </row>
    <row r="45" spans="1:8">
      <c r="A45" s="6"/>
      <c r="B45" s="41"/>
    </row>
    <row r="46" spans="1:8">
      <c r="A46" s="6"/>
      <c r="B46" s="41"/>
    </row>
    <row r="47" spans="1:8">
      <c r="A47" s="6"/>
      <c r="B47" s="41"/>
    </row>
    <row r="48" spans="1:8">
      <c r="A48" s="6"/>
      <c r="B48" s="41"/>
    </row>
    <row r="49" spans="1:2">
      <c r="A49" s="6"/>
      <c r="B49" s="4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DE78-B691-40E3-AB27-1523F9EA5F5D}">
  <dimension ref="A1:B34"/>
  <sheetViews>
    <sheetView workbookViewId="0">
      <selection activeCell="B10" sqref="B10"/>
    </sheetView>
  </sheetViews>
  <sheetFormatPr defaultRowHeight="15"/>
  <cols>
    <col min="1" max="1" width="36.5703125" customWidth="1"/>
    <col min="2" max="2" width="27.85546875" bestFit="1" customWidth="1"/>
  </cols>
  <sheetData>
    <row r="1" spans="1:2" ht="18.75">
      <c r="A1" s="36"/>
      <c r="B1" s="20" t="s">
        <v>393</v>
      </c>
    </row>
    <row r="2" spans="1:2" ht="18.75">
      <c r="A2" s="6" t="s">
        <v>379</v>
      </c>
      <c r="B2" s="57">
        <f>SUM(B3:B6)</f>
        <v>5336787949.96</v>
      </c>
    </row>
    <row r="3" spans="1:2" ht="18.75">
      <c r="A3" s="33" t="s">
        <v>371</v>
      </c>
      <c r="B3" s="58">
        <v>512089544.70000005</v>
      </c>
    </row>
    <row r="4" spans="1:2" ht="18.75">
      <c r="A4" s="33" t="s">
        <v>372</v>
      </c>
      <c r="B4" s="58">
        <v>2126676061.2700002</v>
      </c>
    </row>
    <row r="5" spans="1:2" ht="18.75">
      <c r="A5" s="33" t="s">
        <v>373</v>
      </c>
      <c r="B5" s="58">
        <v>1694269253.4599998</v>
      </c>
    </row>
    <row r="6" spans="1:2" ht="18.75">
      <c r="A6" s="33" t="s">
        <v>374</v>
      </c>
      <c r="B6" s="58">
        <v>1003753090.53</v>
      </c>
    </row>
    <row r="7" spans="1:2" ht="18.75">
      <c r="A7" s="6" t="s">
        <v>380</v>
      </c>
      <c r="B7" s="57">
        <f>SUM(B8:B14)</f>
        <v>18997844582.32</v>
      </c>
    </row>
    <row r="8" spans="1:2" ht="18.75">
      <c r="A8" s="33" t="s">
        <v>396</v>
      </c>
      <c r="B8" s="58">
        <v>2568147662.6700001</v>
      </c>
    </row>
    <row r="9" spans="1:2" ht="18.75">
      <c r="A9" s="33" t="s">
        <v>397</v>
      </c>
      <c r="B9" s="58">
        <v>2571905304.1400003</v>
      </c>
    </row>
    <row r="10" spans="1:2" ht="18.75">
      <c r="A10" s="33" t="s">
        <v>398</v>
      </c>
      <c r="B10" s="58">
        <v>2193474786.27</v>
      </c>
    </row>
    <row r="11" spans="1:2" ht="18.75">
      <c r="A11" s="33" t="s">
        <v>399</v>
      </c>
      <c r="B11" s="58">
        <v>4555522468.1700001</v>
      </c>
    </row>
    <row r="12" spans="1:2" ht="18.75">
      <c r="A12" s="33" t="s">
        <v>400</v>
      </c>
      <c r="B12" s="58">
        <v>2098556466.04</v>
      </c>
    </row>
    <row r="13" spans="1:2" ht="18.75">
      <c r="A13" s="33" t="s">
        <v>401</v>
      </c>
      <c r="B13" s="58">
        <v>1843274951.1499999</v>
      </c>
    </row>
    <row r="14" spans="1:2" ht="18.75">
      <c r="A14" s="33" t="s">
        <v>402</v>
      </c>
      <c r="B14" s="58">
        <v>3166962943.8800001</v>
      </c>
    </row>
    <row r="15" spans="1:2" ht="18.75">
      <c r="A15" s="6" t="s">
        <v>381</v>
      </c>
      <c r="B15" s="57">
        <f>SUM(B16:B24)</f>
        <v>38908945043.019997</v>
      </c>
    </row>
    <row r="16" spans="1:2" ht="18.75">
      <c r="A16" s="33" t="s">
        <v>403</v>
      </c>
      <c r="B16" s="58">
        <v>3138397074.3000002</v>
      </c>
    </row>
    <row r="17" spans="1:2" ht="18.75">
      <c r="A17" s="33" t="s">
        <v>404</v>
      </c>
      <c r="B17" s="58">
        <v>6947715408.3800001</v>
      </c>
    </row>
    <row r="18" spans="1:2" ht="18.75">
      <c r="A18" s="33" t="s">
        <v>405</v>
      </c>
      <c r="B18" s="58">
        <v>5410800094.0599995</v>
      </c>
    </row>
    <row r="19" spans="1:2" ht="18.75">
      <c r="A19" s="33" t="s">
        <v>406</v>
      </c>
      <c r="B19" s="58">
        <v>5357130793.7399998</v>
      </c>
    </row>
    <row r="20" spans="1:2" ht="18.75">
      <c r="A20" s="33" t="s">
        <v>407</v>
      </c>
      <c r="B20" s="58">
        <v>3542208157.2799997</v>
      </c>
    </row>
    <row r="21" spans="1:2" ht="18.75">
      <c r="A21" s="33" t="s">
        <v>408</v>
      </c>
      <c r="B21" s="58">
        <v>5116674271.1999998</v>
      </c>
    </row>
    <row r="22" spans="1:2" ht="18.75">
      <c r="A22" s="33" t="s">
        <v>409</v>
      </c>
      <c r="B22" s="58">
        <v>3221656667.3699999</v>
      </c>
    </row>
    <row r="23" spans="1:2" ht="18.75">
      <c r="A23" s="33" t="s">
        <v>410</v>
      </c>
      <c r="B23" s="58">
        <v>3101202906.7599998</v>
      </c>
    </row>
    <row r="24" spans="1:2" ht="18.75">
      <c r="A24" s="33" t="s">
        <v>411</v>
      </c>
      <c r="B24" s="58">
        <v>3073159669.9299994</v>
      </c>
    </row>
    <row r="25" spans="1:2" ht="18.75">
      <c r="A25" s="6" t="s">
        <v>382</v>
      </c>
      <c r="B25" s="57">
        <f>SUM(B26:B29)</f>
        <v>6405103766.8699989</v>
      </c>
    </row>
    <row r="26" spans="1:2" ht="18.75">
      <c r="A26" s="33" t="s">
        <v>412</v>
      </c>
      <c r="B26" s="58">
        <v>1169092012.3099999</v>
      </c>
    </row>
    <row r="27" spans="1:2" ht="18.75">
      <c r="A27" s="33" t="s">
        <v>413</v>
      </c>
      <c r="B27" s="58">
        <v>3343929427.4099998</v>
      </c>
    </row>
    <row r="28" spans="1:2" ht="18.75">
      <c r="A28" s="33" t="s">
        <v>414</v>
      </c>
      <c r="B28" s="58">
        <v>1167157906.4499998</v>
      </c>
    </row>
    <row r="29" spans="1:2" ht="18.75">
      <c r="A29" s="33" t="s">
        <v>415</v>
      </c>
      <c r="B29" s="58">
        <v>724924420.70000005</v>
      </c>
    </row>
    <row r="30" spans="1:2" ht="18.75">
      <c r="A30" s="6" t="s">
        <v>383</v>
      </c>
      <c r="B30" s="57">
        <f>SUM(B31:B33)</f>
        <v>4773554401.9500008</v>
      </c>
    </row>
    <row r="31" spans="1:2" ht="18.75">
      <c r="A31" s="33" t="s">
        <v>416</v>
      </c>
      <c r="B31" s="58">
        <v>2107295358.7600002</v>
      </c>
    </row>
    <row r="32" spans="1:2" ht="18.75">
      <c r="A32" s="33" t="s">
        <v>417</v>
      </c>
      <c r="B32" s="58">
        <v>1709200723.2499998</v>
      </c>
    </row>
    <row r="33" spans="1:2" ht="18.75">
      <c r="A33" s="33" t="s">
        <v>418</v>
      </c>
      <c r="B33" s="58">
        <v>957058319.94000006</v>
      </c>
    </row>
    <row r="34" spans="1:2" ht="18.75">
      <c r="A34" s="6" t="s">
        <v>384</v>
      </c>
      <c r="B34" s="57">
        <f>SUM(B2,B7,B15,B25,B30)</f>
        <v>74422235744.119995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VALORES_NOMINAIS</vt:lpstr>
      <vt:lpstr>VALORES_REAIS_IGP-DI_02_2021</vt:lpstr>
      <vt:lpstr>icms_br_real_nominal</vt:lpstr>
      <vt:lpstr>regiões_nominais</vt:lpstr>
      <vt:lpstr>regiões_reais</vt:lpstr>
      <vt:lpstr>tx_crescimento_real_proprio_ano</vt:lpstr>
      <vt:lpstr>tx_crescimento_real_n-1_n</vt:lpstr>
      <vt:lpstr>partic_estados_regiões</vt:lpstr>
      <vt:lpstr>fpe_nominal</vt:lpstr>
      <vt:lpstr>fpe_real_icms_real_detalhamento</vt:lpstr>
      <vt:lpstr>icms_mt_nominal_relativo</vt:lpstr>
      <vt:lpstr>icms_mt_real_relativo</vt:lpstr>
      <vt:lpstr>icms_mt_setores_nominal</vt:lpstr>
      <vt:lpstr>icms_mt_setores_real_02_2021</vt:lpstr>
      <vt:lpstr>IGP-DI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Teixeira</dc:creator>
  <cp:lastModifiedBy>Lucas Teixeira</cp:lastModifiedBy>
  <dcterms:created xsi:type="dcterms:W3CDTF">2021-03-03T17:37:07Z</dcterms:created>
  <dcterms:modified xsi:type="dcterms:W3CDTF">2022-03-28T01:14:50Z</dcterms:modified>
</cp:coreProperties>
</file>