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pivotTables/pivotTable2.xml" ContentType="application/vnd.openxmlformats-officedocument.spreadsheetml.pivotTable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195" windowHeight="9525"/>
  </bookViews>
  <sheets>
    <sheet name="open_sxae5dug_20141001" sheetId="1" r:id="rId1"/>
    <sheet name="Sheet1" sheetId="2" r:id="rId2"/>
    <sheet name="Sheet2" sheetId="3" r:id="rId3"/>
    <sheet name="Sheet4" sheetId="5" r:id="rId4"/>
    <sheet name="Sheet5" sheetId="6" r:id="rId5"/>
    <sheet name="results" sheetId="4" r:id="rId6"/>
    <sheet name="Sheet6" sheetId="7" r:id="rId7"/>
  </sheets>
  <definedNames>
    <definedName name="_xlnm._FilterDatabase" localSheetId="1" hidden="1">Sheet1!$A$1:$AC$50</definedName>
    <definedName name="_xlnm._FilterDatabase" localSheetId="3" hidden="1">Sheet4!$E$3:$F$3</definedName>
    <definedName name="_xlnm._FilterDatabase" localSheetId="4" hidden="1">Sheet5!$I$4:$J$4</definedName>
  </definedNames>
  <calcPr calcId="145621" calcMode="manual" calcCompleted="0" calcOnSave="0" concurrentCalc="0"/>
  <pivotCaches>
    <pivotCache cacheId="9" r:id="rId8"/>
    <pivotCache cacheId="10" r:id="rId9"/>
  </pivotCaches>
</workbook>
</file>

<file path=xl/calcChain.xml><?xml version="1.0" encoding="utf-8"?>
<calcChain xmlns="http://schemas.openxmlformats.org/spreadsheetml/2006/main">
  <c r="AM37" i="1" l="1"/>
  <c r="AK37" i="1"/>
  <c r="AJ37" i="1" a="1"/>
  <c r="AJ37" i="1"/>
  <c r="AJ38" i="1"/>
  <c r="AJ39" i="1"/>
  <c r="AN28" i="1"/>
  <c r="AN29" i="1"/>
  <c r="AN30" i="1"/>
  <c r="AN31" i="1"/>
  <c r="AN32" i="1"/>
  <c r="AN33" i="1"/>
  <c r="AN34" i="1"/>
  <c r="AN35" i="1"/>
  <c r="AN37" i="1" a="1"/>
  <c r="AN37" i="1"/>
  <c r="AN38" i="1"/>
  <c r="AN39" i="1"/>
  <c r="AL26" i="1"/>
  <c r="AL27" i="1"/>
  <c r="AL28" i="1"/>
  <c r="AL29" i="1"/>
  <c r="AL30" i="1"/>
  <c r="AL31" i="1"/>
  <c r="AL32" i="1"/>
  <c r="AL33" i="1"/>
  <c r="AL34" i="1"/>
  <c r="AL35" i="1"/>
  <c r="AL38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4" i="1"/>
  <c r="AF5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2" i="1"/>
  <c r="AD52" i="1"/>
  <c r="AD54" i="1"/>
  <c r="K3" i="7"/>
  <c r="K4" i="7"/>
  <c r="K5" i="7"/>
  <c r="K6" i="7"/>
  <c r="K7" i="7"/>
  <c r="K8" i="7"/>
  <c r="K9" i="7"/>
  <c r="K10" i="7"/>
  <c r="K11" i="7"/>
  <c r="K2" i="7"/>
  <c r="C52" i="4"/>
  <c r="H52" i="4"/>
  <c r="F51" i="4"/>
  <c r="G51" i="4"/>
  <c r="B51" i="4"/>
  <c r="F50" i="4"/>
  <c r="G50" i="4"/>
  <c r="B50" i="4"/>
  <c r="F49" i="4"/>
  <c r="G49" i="4"/>
  <c r="B49" i="4"/>
  <c r="F48" i="4"/>
  <c r="G48" i="4"/>
  <c r="B48" i="4"/>
  <c r="F47" i="4"/>
  <c r="G47" i="4"/>
  <c r="B47" i="4"/>
  <c r="F46" i="4"/>
  <c r="G46" i="4"/>
  <c r="B46" i="4"/>
  <c r="F45" i="4"/>
  <c r="G45" i="4"/>
  <c r="B45" i="4"/>
  <c r="F44" i="4"/>
  <c r="G44" i="4"/>
  <c r="B44" i="4"/>
  <c r="F43" i="4"/>
  <c r="G43" i="4"/>
  <c r="B43" i="4"/>
  <c r="F42" i="4"/>
  <c r="G42" i="4"/>
  <c r="B42" i="4"/>
  <c r="F41" i="4"/>
  <c r="G41" i="4"/>
  <c r="B41" i="4"/>
  <c r="F40" i="4"/>
  <c r="G40" i="4"/>
  <c r="B40" i="4"/>
  <c r="F39" i="4"/>
  <c r="G39" i="4"/>
  <c r="B39" i="4"/>
  <c r="F38" i="4"/>
  <c r="G38" i="4"/>
  <c r="B38" i="4"/>
  <c r="F37" i="4"/>
  <c r="G37" i="4"/>
  <c r="B37" i="4"/>
  <c r="F36" i="4"/>
  <c r="G36" i="4"/>
  <c r="B36" i="4"/>
  <c r="F35" i="4"/>
  <c r="G35" i="4"/>
  <c r="B35" i="4"/>
  <c r="F34" i="4"/>
  <c r="G34" i="4"/>
  <c r="B34" i="4"/>
  <c r="F33" i="4"/>
  <c r="G33" i="4"/>
  <c r="B33" i="4"/>
  <c r="F32" i="4"/>
  <c r="G32" i="4"/>
  <c r="B32" i="4"/>
  <c r="F31" i="4"/>
  <c r="G31" i="4"/>
  <c r="B31" i="4"/>
  <c r="F30" i="4"/>
  <c r="G30" i="4"/>
  <c r="B30" i="4"/>
  <c r="F29" i="4"/>
  <c r="G29" i="4"/>
  <c r="B29" i="4"/>
  <c r="F28" i="4"/>
  <c r="G28" i="4"/>
  <c r="B28" i="4"/>
  <c r="F27" i="4"/>
  <c r="G27" i="4"/>
  <c r="B27" i="4"/>
  <c r="F26" i="4"/>
  <c r="G26" i="4"/>
  <c r="B26" i="4"/>
  <c r="F25" i="4"/>
  <c r="G25" i="4"/>
  <c r="B25" i="4"/>
  <c r="F24" i="4"/>
  <c r="G24" i="4"/>
  <c r="B24" i="4"/>
  <c r="F23" i="4"/>
  <c r="G23" i="4"/>
  <c r="B23" i="4"/>
  <c r="F22" i="4"/>
  <c r="G22" i="4"/>
  <c r="B22" i="4"/>
  <c r="F21" i="4"/>
  <c r="G21" i="4"/>
  <c r="B21" i="4"/>
  <c r="F20" i="4"/>
  <c r="G20" i="4"/>
  <c r="B20" i="4"/>
  <c r="F19" i="4"/>
  <c r="G19" i="4"/>
  <c r="B19" i="4"/>
  <c r="F18" i="4"/>
  <c r="G18" i="4"/>
  <c r="B18" i="4"/>
  <c r="F17" i="4"/>
  <c r="G17" i="4"/>
  <c r="B17" i="4"/>
  <c r="F16" i="4"/>
  <c r="G16" i="4"/>
  <c r="B16" i="4"/>
  <c r="F15" i="4"/>
  <c r="G15" i="4"/>
  <c r="B15" i="4"/>
  <c r="F14" i="4"/>
  <c r="G14" i="4"/>
  <c r="B14" i="4"/>
  <c r="F13" i="4"/>
  <c r="G13" i="4"/>
  <c r="B13" i="4"/>
  <c r="F12" i="4"/>
  <c r="G12" i="4"/>
  <c r="B12" i="4"/>
  <c r="F11" i="4"/>
  <c r="G11" i="4"/>
  <c r="B11" i="4"/>
  <c r="F10" i="4"/>
  <c r="G10" i="4"/>
  <c r="B10" i="4"/>
  <c r="F9" i="4"/>
  <c r="G9" i="4"/>
  <c r="B9" i="4"/>
  <c r="F8" i="4"/>
  <c r="G8" i="4"/>
  <c r="B8" i="4"/>
  <c r="F7" i="4"/>
  <c r="G7" i="4"/>
  <c r="B7" i="4"/>
  <c r="F6" i="4"/>
  <c r="G6" i="4"/>
  <c r="B6" i="4"/>
  <c r="F5" i="4"/>
  <c r="G5" i="4"/>
  <c r="B5" i="4"/>
  <c r="F4" i="4"/>
  <c r="G4" i="4"/>
  <c r="B4" i="4"/>
  <c r="F3" i="4"/>
  <c r="G3" i="4"/>
  <c r="B3" i="4"/>
  <c r="F2" i="4"/>
  <c r="G2" i="4"/>
  <c r="B2" i="4"/>
  <c r="H51" i="2"/>
  <c r="H25" i="2"/>
  <c r="H30" i="2"/>
  <c r="H40" i="2"/>
  <c r="H42" i="2"/>
  <c r="H44" i="2"/>
  <c r="H2" i="2"/>
  <c r="H3" i="2"/>
  <c r="H5" i="2"/>
  <c r="H7" i="2"/>
  <c r="H11" i="2"/>
  <c r="H18" i="2"/>
  <c r="H21" i="2"/>
  <c r="H32" i="2"/>
  <c r="H38" i="2"/>
  <c r="H41" i="2"/>
  <c r="H13" i="2"/>
  <c r="H34" i="2"/>
  <c r="H37" i="2"/>
  <c r="H39" i="2"/>
  <c r="H4" i="2"/>
  <c r="H9" i="2"/>
  <c r="H19" i="2"/>
  <c r="H17" i="2"/>
  <c r="H22" i="2"/>
  <c r="H45" i="2"/>
  <c r="H28" i="2"/>
  <c r="H49" i="2"/>
  <c r="H15" i="2"/>
  <c r="H36" i="2"/>
  <c r="H46" i="2"/>
  <c r="H14" i="2"/>
  <c r="H10" i="2"/>
  <c r="H48" i="2"/>
  <c r="H24" i="2"/>
  <c r="H29" i="2"/>
  <c r="H27" i="2"/>
  <c r="H12" i="2"/>
  <c r="H23" i="2"/>
  <c r="H50" i="2"/>
  <c r="H31" i="2"/>
  <c r="H35" i="2"/>
  <c r="H8" i="2"/>
  <c r="H20" i="2"/>
  <c r="H26" i="2"/>
  <c r="H6" i="2"/>
  <c r="H16" i="2"/>
  <c r="H33" i="2"/>
  <c r="H43" i="2"/>
  <c r="H47" i="2"/>
  <c r="L51" i="2"/>
  <c r="M51" i="2"/>
  <c r="L25" i="2"/>
  <c r="M25" i="2"/>
  <c r="L30" i="2"/>
  <c r="M30" i="2"/>
  <c r="L40" i="2"/>
  <c r="M40" i="2"/>
  <c r="L42" i="2"/>
  <c r="M42" i="2"/>
  <c r="L44" i="2"/>
  <c r="M44" i="2"/>
  <c r="L2" i="2"/>
  <c r="M2" i="2"/>
  <c r="L3" i="2"/>
  <c r="M3" i="2"/>
  <c r="L5" i="2"/>
  <c r="M5" i="2"/>
  <c r="L7" i="2"/>
  <c r="M7" i="2"/>
  <c r="L11" i="2"/>
  <c r="M11" i="2"/>
  <c r="L18" i="2"/>
  <c r="M18" i="2"/>
  <c r="L21" i="2"/>
  <c r="M21" i="2"/>
  <c r="L32" i="2"/>
  <c r="M32" i="2"/>
  <c r="L38" i="2"/>
  <c r="M38" i="2"/>
  <c r="L41" i="2"/>
  <c r="M41" i="2"/>
  <c r="L13" i="2"/>
  <c r="M13" i="2"/>
  <c r="L34" i="2"/>
  <c r="M34" i="2"/>
  <c r="L37" i="2"/>
  <c r="M37" i="2"/>
  <c r="L39" i="2"/>
  <c r="M39" i="2"/>
  <c r="L4" i="2"/>
  <c r="M4" i="2"/>
  <c r="L9" i="2"/>
  <c r="M9" i="2"/>
  <c r="L19" i="2"/>
  <c r="M19" i="2"/>
  <c r="L17" i="2"/>
  <c r="M17" i="2"/>
  <c r="L22" i="2"/>
  <c r="M22" i="2"/>
  <c r="L45" i="2"/>
  <c r="M45" i="2"/>
  <c r="L28" i="2"/>
  <c r="M28" i="2"/>
  <c r="L49" i="2"/>
  <c r="M49" i="2"/>
  <c r="L15" i="2"/>
  <c r="M15" i="2"/>
  <c r="L36" i="2"/>
  <c r="M36" i="2"/>
  <c r="L46" i="2"/>
  <c r="M46" i="2"/>
  <c r="L14" i="2"/>
  <c r="M14" i="2"/>
  <c r="L10" i="2"/>
  <c r="M10" i="2"/>
  <c r="L48" i="2"/>
  <c r="M48" i="2"/>
  <c r="L24" i="2"/>
  <c r="M24" i="2"/>
  <c r="L29" i="2"/>
  <c r="M29" i="2"/>
  <c r="L27" i="2"/>
  <c r="M27" i="2"/>
  <c r="L12" i="2"/>
  <c r="M12" i="2"/>
  <c r="L23" i="2"/>
  <c r="M23" i="2"/>
  <c r="L50" i="2"/>
  <c r="M50" i="2"/>
  <c r="L31" i="2"/>
  <c r="M31" i="2"/>
  <c r="L35" i="2"/>
  <c r="M35" i="2"/>
  <c r="L8" i="2"/>
  <c r="M8" i="2"/>
  <c r="L20" i="2"/>
  <c r="M20" i="2"/>
  <c r="L26" i="2"/>
  <c r="M26" i="2"/>
  <c r="L6" i="2"/>
  <c r="M6" i="2"/>
  <c r="L16" i="2"/>
  <c r="M16" i="2"/>
  <c r="L33" i="2"/>
  <c r="M33" i="2"/>
  <c r="L43" i="2"/>
  <c r="M43" i="2"/>
  <c r="L47" i="2"/>
  <c r="M47" i="2"/>
  <c r="AL37" i="1" a="1"/>
  <c r="AL37" i="1"/>
  <c r="AL39" i="1"/>
</calcChain>
</file>

<file path=xl/sharedStrings.xml><?xml version="1.0" encoding="utf-8"?>
<sst xmlns="http://schemas.openxmlformats.org/spreadsheetml/2006/main" count="1518" uniqueCount="467">
  <si>
    <t>Next_Trading_Day</t>
  </si>
  <si>
    <t>Index_Symbol</t>
  </si>
  <si>
    <t>Index_Name</t>
  </si>
  <si>
    <t>Index_ISIN</t>
  </si>
  <si>
    <t>Index_Type</t>
  </si>
  <si>
    <t>Index_Currency</t>
  </si>
  <si>
    <t>Index_Component_Count</t>
  </si>
  <si>
    <t>Index_Float</t>
  </si>
  <si>
    <t>Index_Mcap_Units</t>
  </si>
  <si>
    <t>Index_Divisor</t>
  </si>
  <si>
    <t>Internal_Number</t>
  </si>
  <si>
    <t>ISIN</t>
  </si>
  <si>
    <t>SEDOL</t>
  </si>
  <si>
    <t>RIC</t>
  </si>
  <si>
    <t>CUSIP</t>
  </si>
  <si>
    <t>Instrument_Name</t>
  </si>
  <si>
    <t>Country</t>
  </si>
  <si>
    <t>Currency</t>
  </si>
  <si>
    <t>Exchange</t>
  </si>
  <si>
    <t>ICB</t>
  </si>
  <si>
    <t>Shares</t>
  </si>
  <si>
    <t>Free_Float</t>
  </si>
  <si>
    <t>Capfactor</t>
  </si>
  <si>
    <t>Weightfactor</t>
  </si>
  <si>
    <t>Ci-factor</t>
  </si>
  <si>
    <t>Close_unadjusted_local</t>
  </si>
  <si>
    <t>Close_adjusted_local</t>
  </si>
  <si>
    <t>FX_local_to_Index_Currency</t>
  </si>
  <si>
    <t>Mcap_Units_local</t>
  </si>
  <si>
    <t>Mcap_Units_Index_Currency</t>
  </si>
  <si>
    <t>Weight</t>
  </si>
  <si>
    <t>Cash_Dividend_Amount</t>
  </si>
  <si>
    <t>Cash_Dividend_Currency</t>
  </si>
  <si>
    <t>Special_Cash_Dividend_Amount</t>
  </si>
  <si>
    <t>Special_Cash_Dividend_Currency</t>
  </si>
  <si>
    <t>Corporate_Action_Description</t>
  </si>
  <si>
    <t>SXAE5DUG</t>
  </si>
  <si>
    <t>STX ASEAN-5 Sel Div 50 $GR</t>
  </si>
  <si>
    <t>CH0217881975</t>
  </si>
  <si>
    <t>Gross Return</t>
  </si>
  <si>
    <t>USD</t>
  </si>
  <si>
    <t>SG1L01001701</t>
  </si>
  <si>
    <t>DBSM.SI</t>
  </si>
  <si>
    <t>DBS Group Holdings Ltd.</t>
  </si>
  <si>
    <t>SG</t>
  </si>
  <si>
    <t>SGD</t>
  </si>
  <si>
    <t>SingaporeExchange</t>
  </si>
  <si>
    <t>SG1S04926220</t>
  </si>
  <si>
    <t>B0F9V20</t>
  </si>
  <si>
    <t>OCBC.SI</t>
  </si>
  <si>
    <t>Oversea-Chinese Banking Corp.</t>
  </si>
  <si>
    <t>SG1T75931496</t>
  </si>
  <si>
    <t>B02PY22</t>
  </si>
  <si>
    <t>STEL.SI</t>
  </si>
  <si>
    <t>Singapore Telecommunications L</t>
  </si>
  <si>
    <t>SG1M31001969</t>
  </si>
  <si>
    <t>UOBH.SI</t>
  </si>
  <si>
    <t>United Overseas Bank Ltd.</t>
  </si>
  <si>
    <t>TH002C</t>
  </si>
  <si>
    <t>TH0646010007</t>
  </si>
  <si>
    <t>PTT.BK</t>
  </si>
  <si>
    <t>PTT PCL</t>
  </si>
  <si>
    <t>TH</t>
  </si>
  <si>
    <t>THB</t>
  </si>
  <si>
    <t>TheStockExchangeof</t>
  </si>
  <si>
    <t>MY001L</t>
  </si>
  <si>
    <t>MYL1155OO000</t>
  </si>
  <si>
    <t>MBBM.KL</t>
  </si>
  <si>
    <t>Malayan Banking Bhd</t>
  </si>
  <si>
    <t>MY</t>
  </si>
  <si>
    <t>MYR</t>
  </si>
  <si>
    <t>BursaMalaysia</t>
  </si>
  <si>
    <t>SG1U68934629</t>
  </si>
  <si>
    <t>B1VQ5C0</t>
  </si>
  <si>
    <t>KPLM.SI</t>
  </si>
  <si>
    <t>Keppel Corp. Ltd.</t>
  </si>
  <si>
    <t>ID003Y</t>
  </si>
  <si>
    <t>ID1000129000</t>
  </si>
  <si>
    <t>BD4T6W7</t>
  </si>
  <si>
    <t>TLKM.JK</t>
  </si>
  <si>
    <t>Telekomunikasi Indonesia Tbk P</t>
  </si>
  <si>
    <t>ID</t>
  </si>
  <si>
    <t>IDR</t>
  </si>
  <si>
    <t>IndonesiaStockExcha</t>
  </si>
  <si>
    <t>ID002X</t>
  </si>
  <si>
    <t>ID1000122807</t>
  </si>
  <si>
    <t>B800MQ5</t>
  </si>
  <si>
    <t>ASII.JK</t>
  </si>
  <si>
    <t>Astra International Tbk PT</t>
  </si>
  <si>
    <t>MY002M</t>
  </si>
  <si>
    <t>MYL1023OO000</t>
  </si>
  <si>
    <t>CIMB.KL</t>
  </si>
  <si>
    <t>CIMB Group Holdings Bhd</t>
  </si>
  <si>
    <t>MY003N</t>
  </si>
  <si>
    <t>MYL4197OO009</t>
  </si>
  <si>
    <t>B29TTR1</t>
  </si>
  <si>
    <t>SIME.KL</t>
  </si>
  <si>
    <t>Sime Darby Bhd</t>
  </si>
  <si>
    <t>ID0061</t>
  </si>
  <si>
    <t>ID1000111602</t>
  </si>
  <si>
    <t>PGAS.JK</t>
  </si>
  <si>
    <t>Perusahaan Gas Negara PT</t>
  </si>
  <si>
    <t>B15F66</t>
  </si>
  <si>
    <t>TH0902010014</t>
  </si>
  <si>
    <t>B15F664</t>
  </si>
  <si>
    <t>TBEV.SI</t>
  </si>
  <si>
    <t>Thai Beverage PCL</t>
  </si>
  <si>
    <t>MY007R</t>
  </si>
  <si>
    <t>MYL1961OO001</t>
  </si>
  <si>
    <t>B1Y3WG1</t>
  </si>
  <si>
    <t>IOIB.KL</t>
  </si>
  <si>
    <t>IOI Corp Bhd</t>
  </si>
  <si>
    <t>TH00BL</t>
  </si>
  <si>
    <t>TH1074010006</t>
  </si>
  <si>
    <t>B67QFW9</t>
  </si>
  <si>
    <t>PTTGC.BK</t>
  </si>
  <si>
    <t>PTT GLOBAL CHEMICAL PCL</t>
  </si>
  <si>
    <t>SG1N31909426</t>
  </si>
  <si>
    <t>CMDG.SI</t>
  </si>
  <si>
    <t>ComfortDelGro Corp. Ltd.</t>
  </si>
  <si>
    <t>MY00FZ</t>
  </si>
  <si>
    <t>MYL1015OO006</t>
  </si>
  <si>
    <t>AMMB.KL</t>
  </si>
  <si>
    <t>AMMB Holdings Bhd</t>
  </si>
  <si>
    <t>MY00G0</t>
  </si>
  <si>
    <t>MYL4863OO006</t>
  </si>
  <si>
    <t>TLMM.KL</t>
  </si>
  <si>
    <t>Telekom Malaysia Bhd</t>
  </si>
  <si>
    <t>SG1R50925390</t>
  </si>
  <si>
    <t>B08X163</t>
  </si>
  <si>
    <t>SCIL.SI</t>
  </si>
  <si>
    <t>SembCorp Industries Ltd.</t>
  </si>
  <si>
    <t>MY101M</t>
  </si>
  <si>
    <t>MYL5819OO007</t>
  </si>
  <si>
    <t>HLBB.KL</t>
  </si>
  <si>
    <t>HONG LEONG BANK</t>
  </si>
  <si>
    <t>SG1B51001017</t>
  </si>
  <si>
    <t>JCYC.SI</t>
  </si>
  <si>
    <t>Jardine Cycle &amp; Carriage Ltd.</t>
  </si>
  <si>
    <t>PH04CM</t>
  </si>
  <si>
    <t>PHY0001Z1040</t>
  </si>
  <si>
    <t>AEV.PS</t>
  </si>
  <si>
    <t>Aboitiz Equity Ventures Inc</t>
  </si>
  <si>
    <t>PH</t>
  </si>
  <si>
    <t>PHP</t>
  </si>
  <si>
    <t>ThePhilippineStock</t>
  </si>
  <si>
    <t>ID0094</t>
  </si>
  <si>
    <t>ID1000058407</t>
  </si>
  <si>
    <t>UNTR.JK</t>
  </si>
  <si>
    <t>United Tractors Tbk PT</t>
  </si>
  <si>
    <t>TH00Q0</t>
  </si>
  <si>
    <t>TH0221A10Z06</t>
  </si>
  <si>
    <t>B74B7B7</t>
  </si>
  <si>
    <t>BTS.BK</t>
  </si>
  <si>
    <t>BTS Group Holdings PCL</t>
  </si>
  <si>
    <t>SG1H97877952</t>
  </si>
  <si>
    <t>SCMN.SI</t>
  </si>
  <si>
    <t>SembCorp Marine Ltd.</t>
  </si>
  <si>
    <t>TH20T5</t>
  </si>
  <si>
    <t>TH0528010Z00</t>
  </si>
  <si>
    <t>DELTA.BK</t>
  </si>
  <si>
    <t>DELTA ELECTRONICS</t>
  </si>
  <si>
    <t>TH00MW</t>
  </si>
  <si>
    <t>TH0143010Z08</t>
  </si>
  <si>
    <t>LH.BK</t>
  </si>
  <si>
    <t>Land and Houses PCL</t>
  </si>
  <si>
    <t>PS042</t>
  </si>
  <si>
    <t>SG1U76934819</t>
  </si>
  <si>
    <t>B1VT035</t>
  </si>
  <si>
    <t>YAZG.SI</t>
  </si>
  <si>
    <t>YANGZIJIANG SHIPBUILDING</t>
  </si>
  <si>
    <t>SG1R31002210</t>
  </si>
  <si>
    <t>KLAN.SI</t>
  </si>
  <si>
    <t>Keppel Land Ltd.</t>
  </si>
  <si>
    <t>PH04JT</t>
  </si>
  <si>
    <t>PHY2088F1004</t>
  </si>
  <si>
    <t>DMC.PS</t>
  </si>
  <si>
    <t>DMCI Holdings Inc</t>
  </si>
  <si>
    <t>MY244U</t>
  </si>
  <si>
    <t>MYL2488OO004</t>
  </si>
  <si>
    <t>ALFG.KL</t>
  </si>
  <si>
    <t>ALLIANCE FINANCIAL GP.</t>
  </si>
  <si>
    <t>TH00IS</t>
  </si>
  <si>
    <t>TH0796010005</t>
  </si>
  <si>
    <t>B0300P1</t>
  </si>
  <si>
    <t>TOP.BK</t>
  </si>
  <si>
    <t>Thai Oil PCL</t>
  </si>
  <si>
    <t>PH047H</t>
  </si>
  <si>
    <t>PHY0005M1090</t>
  </si>
  <si>
    <t>B1Z9Q99</t>
  </si>
  <si>
    <t>AP.PS</t>
  </si>
  <si>
    <t>Aboitiz Power Corp</t>
  </si>
  <si>
    <t>ID0083</t>
  </si>
  <si>
    <t>ID1000111305</t>
  </si>
  <si>
    <t>B3BQFC4</t>
  </si>
  <si>
    <t>ADRO.JK</t>
  </si>
  <si>
    <t>Adaro Energy Tbk PT</t>
  </si>
  <si>
    <t>MY24F5</t>
  </si>
  <si>
    <t>MYL5222OO004</t>
  </si>
  <si>
    <t>B8L1DR5</t>
  </si>
  <si>
    <t>FGVH.KL</t>
  </si>
  <si>
    <t>FELDA GLOBAL VENT.HDG.</t>
  </si>
  <si>
    <t>TH207J</t>
  </si>
  <si>
    <t>TH0465010005</t>
  </si>
  <si>
    <t>EGCO.BK</t>
  </si>
  <si>
    <t>ELECTRICITY GENERATING</t>
  </si>
  <si>
    <t>TH21W9</t>
  </si>
  <si>
    <t>TH0083010Z06</t>
  </si>
  <si>
    <t>B82BL81</t>
  </si>
  <si>
    <t>TCAP.BK</t>
  </si>
  <si>
    <t>THANACHART CAPITAL</t>
  </si>
  <si>
    <t>PH202A</t>
  </si>
  <si>
    <t>PHY5764J1483</t>
  </si>
  <si>
    <t>B247XZ6</t>
  </si>
  <si>
    <t>MER.PS</t>
  </si>
  <si>
    <t>MANILA ELECTRIC</t>
  </si>
  <si>
    <t>TH213G</t>
  </si>
  <si>
    <t>TH0303A10Z07</t>
  </si>
  <si>
    <t>HEMRAJ.BK</t>
  </si>
  <si>
    <t>HEMARAJ LAND AND DEV.</t>
  </si>
  <si>
    <t>TH21YB</t>
  </si>
  <si>
    <t>TH0999010Z03</t>
  </si>
  <si>
    <t>B3L0Q89</t>
  </si>
  <si>
    <t>TISCO.BK</t>
  </si>
  <si>
    <t>TISCO FINANCIAL GROUP</t>
  </si>
  <si>
    <t>TH20AM</t>
  </si>
  <si>
    <t>TH0456010Z04</t>
  </si>
  <si>
    <t>B00Q6Z4</t>
  </si>
  <si>
    <t>LPN.BK</t>
  </si>
  <si>
    <t>LPN DEVELOPMENT</t>
  </si>
  <si>
    <t>TH204G</t>
  </si>
  <si>
    <t>TH0420010Z00</t>
  </si>
  <si>
    <t>BCP.BK</t>
  </si>
  <si>
    <t>BANGCHAK PETROLEUM</t>
  </si>
  <si>
    <t>TH20W8</t>
  </si>
  <si>
    <t>TH0256A10Z04</t>
  </si>
  <si>
    <t>B00PN05</t>
  </si>
  <si>
    <t>QH.BK</t>
  </si>
  <si>
    <t>QUALITY HOUSES</t>
  </si>
  <si>
    <t>MY208U</t>
  </si>
  <si>
    <t>MYL7113OO003</t>
  </si>
  <si>
    <t>B05L892</t>
  </si>
  <si>
    <t>TPGC.KL</t>
  </si>
  <si>
    <t>TOP GLOVE</t>
  </si>
  <si>
    <t>ID00KF</t>
  </si>
  <si>
    <t>ID1000066004</t>
  </si>
  <si>
    <t>AALI.JK</t>
  </si>
  <si>
    <t>Astra Agro Lestari Tbk PT</t>
  </si>
  <si>
    <t>TH21DQ</t>
  </si>
  <si>
    <t>TH0374010Z09</t>
  </si>
  <si>
    <t>SAMART.BK</t>
  </si>
  <si>
    <t>SAMART</t>
  </si>
  <si>
    <t>MY249Z</t>
  </si>
  <si>
    <t>MYL4634OO001</t>
  </si>
  <si>
    <t>PSHL.KL</t>
  </si>
  <si>
    <t>POS MALAYSIA</t>
  </si>
  <si>
    <t>TH215I</t>
  </si>
  <si>
    <t>TH0308010Y08</t>
  </si>
  <si>
    <t>B99J5K5</t>
  </si>
  <si>
    <t>AP.BK</t>
  </si>
  <si>
    <t>AP THAILAND</t>
  </si>
  <si>
    <t>MY204Q</t>
  </si>
  <si>
    <t>MYL9679OO001</t>
  </si>
  <si>
    <t>BBP6LY0</t>
  </si>
  <si>
    <t>WCTE.KL</t>
  </si>
  <si>
    <t>WCT HOLDINGS</t>
  </si>
  <si>
    <t>ID00TO</t>
  </si>
  <si>
    <t>ID1000113707</t>
  </si>
  <si>
    <t>B548673</t>
  </si>
  <si>
    <t>BBTN.JK</t>
  </si>
  <si>
    <t>BANK TABUNGAN NEGARA</t>
  </si>
  <si>
    <t>9578</t>
  </si>
  <si>
    <t>8779</t>
  </si>
  <si>
    <t>8633</t>
  </si>
  <si>
    <t>8355</t>
  </si>
  <si>
    <t>7573</t>
  </si>
  <si>
    <t>7537</t>
  </si>
  <si>
    <t>7535</t>
  </si>
  <si>
    <t>6575</t>
  </si>
  <si>
    <t>6535</t>
  </si>
  <si>
    <t>5759</t>
  </si>
  <si>
    <t>5379</t>
  </si>
  <si>
    <t>4537</t>
  </si>
  <si>
    <t>3728</t>
  </si>
  <si>
    <t>3573</t>
  </si>
  <si>
    <t>3533</t>
  </si>
  <si>
    <t>3355</t>
  </si>
  <si>
    <t>2771</t>
  </si>
  <si>
    <t>2753</t>
  </si>
  <si>
    <t>2733</t>
  </si>
  <si>
    <t>2727</t>
  </si>
  <si>
    <t>2357</t>
  </si>
  <si>
    <t>1771</t>
  </si>
  <si>
    <t>0573</t>
  </si>
  <si>
    <t>0533</t>
  </si>
  <si>
    <t>0500</t>
  </si>
  <si>
    <t>Oil &amp; Gas</t>
  </si>
  <si>
    <t>1300</t>
  </si>
  <si>
    <t>Chemicals</t>
  </si>
  <si>
    <t>1700</t>
  </si>
  <si>
    <t>Basic Resources</t>
  </si>
  <si>
    <t>2300</t>
  </si>
  <si>
    <t>Construction &amp; Materials</t>
  </si>
  <si>
    <t>2700</t>
  </si>
  <si>
    <t>Industrial Goods &amp; Services</t>
  </si>
  <si>
    <t>3300</t>
  </si>
  <si>
    <t>Automobiles &amp; Parts</t>
  </si>
  <si>
    <t>3500</t>
  </si>
  <si>
    <t>Food &amp; Beverage</t>
  </si>
  <si>
    <t>3700</t>
  </si>
  <si>
    <t>Personal &amp; Household Goods</t>
  </si>
  <si>
    <t>4500</t>
  </si>
  <si>
    <t>Health Care</t>
  </si>
  <si>
    <t>5300</t>
  </si>
  <si>
    <t>Retail</t>
  </si>
  <si>
    <t>5500</t>
  </si>
  <si>
    <t>Media</t>
  </si>
  <si>
    <t>5700</t>
  </si>
  <si>
    <t>Travel &amp; Leisure</t>
  </si>
  <si>
    <t>6500</t>
  </si>
  <si>
    <t>Telecommunications</t>
  </si>
  <si>
    <t>7500</t>
  </si>
  <si>
    <t>Utilities</t>
  </si>
  <si>
    <t>8300</t>
  </si>
  <si>
    <t>Banks</t>
  </si>
  <si>
    <t>8500</t>
  </si>
  <si>
    <t>Insurance</t>
  </si>
  <si>
    <t>8600</t>
  </si>
  <si>
    <t>Real Estate</t>
  </si>
  <si>
    <t>8700</t>
  </si>
  <si>
    <t>Financial Services</t>
  </si>
  <si>
    <t>9500</t>
  </si>
  <si>
    <t>Technology</t>
  </si>
  <si>
    <t>Industry</t>
  </si>
  <si>
    <t>Code</t>
  </si>
  <si>
    <t>Bezeichnung_GUI</t>
  </si>
  <si>
    <t>CH</t>
  </si>
  <si>
    <t>Switzerland</t>
  </si>
  <si>
    <t>AT</t>
  </si>
  <si>
    <t>Austria</t>
  </si>
  <si>
    <t>BE</t>
  </si>
  <si>
    <t>Belgium</t>
  </si>
  <si>
    <t>DE</t>
  </si>
  <si>
    <t>Germany</t>
  </si>
  <si>
    <t>DK</t>
  </si>
  <si>
    <t>Denmark</t>
  </si>
  <si>
    <t>ES</t>
  </si>
  <si>
    <t>Spain</t>
  </si>
  <si>
    <t>FR</t>
  </si>
  <si>
    <t>France</t>
  </si>
  <si>
    <t>FI</t>
  </si>
  <si>
    <t>Finland</t>
  </si>
  <si>
    <t>GB</t>
  </si>
  <si>
    <t>Great Britain</t>
  </si>
  <si>
    <t>GR</t>
  </si>
  <si>
    <t>Greece</t>
  </si>
  <si>
    <t>IT</t>
  </si>
  <si>
    <t>Italy</t>
  </si>
  <si>
    <t>IE</t>
  </si>
  <si>
    <t>Ireland</t>
  </si>
  <si>
    <t>LU</t>
  </si>
  <si>
    <t>Luxembourg</t>
  </si>
  <si>
    <t>NO</t>
  </si>
  <si>
    <t>Norway</t>
  </si>
  <si>
    <t>NL</t>
  </si>
  <si>
    <t>Netherlands</t>
  </si>
  <si>
    <t>PT</t>
  </si>
  <si>
    <t>Portugal</t>
  </si>
  <si>
    <t>SE</t>
  </si>
  <si>
    <t>Sweden</t>
  </si>
  <si>
    <t>TR</t>
  </si>
  <si>
    <t>Turkey</t>
  </si>
  <si>
    <t>CY</t>
  </si>
  <si>
    <t>Cyprus</t>
  </si>
  <si>
    <t>CZ</t>
  </si>
  <si>
    <t>Czech Republic</t>
  </si>
  <si>
    <t>HU</t>
  </si>
  <si>
    <t>Hungary</t>
  </si>
  <si>
    <t>LV</t>
  </si>
  <si>
    <t>Latvia</t>
  </si>
  <si>
    <t>LT</t>
  </si>
  <si>
    <t>Lithuania</t>
  </si>
  <si>
    <t>MT</t>
  </si>
  <si>
    <t>Malta</t>
  </si>
  <si>
    <t>PL</t>
  </si>
  <si>
    <t>Poland</t>
  </si>
  <si>
    <t>SK</t>
  </si>
  <si>
    <t>Slovakia</t>
  </si>
  <si>
    <t>SI</t>
  </si>
  <si>
    <t>Slovenia</t>
  </si>
  <si>
    <t>EE</t>
  </si>
  <si>
    <t>Estonia</t>
  </si>
  <si>
    <t>IS</t>
  </si>
  <si>
    <t>Iceland</t>
  </si>
  <si>
    <t>RO</t>
  </si>
  <si>
    <t>Romania</t>
  </si>
  <si>
    <t>BG</t>
  </si>
  <si>
    <t>Bulgaria</t>
  </si>
  <si>
    <t>HR</t>
  </si>
  <si>
    <t>Croatia</t>
  </si>
  <si>
    <t>RS</t>
  </si>
  <si>
    <t>Serbia</t>
  </si>
  <si>
    <t>MK</t>
  </si>
  <si>
    <t>Macedonia (FYROM)</t>
  </si>
  <si>
    <t>UA</t>
  </si>
  <si>
    <t>Ukraine</t>
  </si>
  <si>
    <t>RU</t>
  </si>
  <si>
    <t>Russia</t>
  </si>
  <si>
    <t>LI</t>
  </si>
  <si>
    <t>Liechtenstein</t>
  </si>
  <si>
    <t>US</t>
  </si>
  <si>
    <t>United States</t>
  </si>
  <si>
    <t>CA</t>
  </si>
  <si>
    <t>Canada</t>
  </si>
  <si>
    <t>AU</t>
  </si>
  <si>
    <t>Australia</t>
  </si>
  <si>
    <t>HK</t>
  </si>
  <si>
    <t>Hong Kong</t>
  </si>
  <si>
    <t>JP</t>
  </si>
  <si>
    <t>Japan</t>
  </si>
  <si>
    <t>Singapore</t>
  </si>
  <si>
    <t>NZ</t>
  </si>
  <si>
    <t>New Zealand</t>
  </si>
  <si>
    <t>KR</t>
  </si>
  <si>
    <t>South Korea</t>
  </si>
  <si>
    <t>TW</t>
  </si>
  <si>
    <t>Taiwan</t>
  </si>
  <si>
    <t>CN</t>
  </si>
  <si>
    <t>China</t>
  </si>
  <si>
    <t>BR</t>
  </si>
  <si>
    <t>Brasilia</t>
  </si>
  <si>
    <t>CO</t>
  </si>
  <si>
    <t>Columbia</t>
  </si>
  <si>
    <t>CL</t>
  </si>
  <si>
    <t>Chile</t>
  </si>
  <si>
    <t>EG</t>
  </si>
  <si>
    <t>Egypt</t>
  </si>
  <si>
    <t>Indonesia</t>
  </si>
  <si>
    <t>IL</t>
  </si>
  <si>
    <t>Israel</t>
  </si>
  <si>
    <t>IN</t>
  </si>
  <si>
    <t>India</t>
  </si>
  <si>
    <t>MX</t>
  </si>
  <si>
    <t>Mexico</t>
  </si>
  <si>
    <t>Malaysia</t>
  </si>
  <si>
    <t>Philipines</t>
  </si>
  <si>
    <t>Thailand</t>
  </si>
  <si>
    <t>VN</t>
  </si>
  <si>
    <t>Vietnam</t>
  </si>
  <si>
    <t>ZA</t>
  </si>
  <si>
    <t>South Africa</t>
  </si>
  <si>
    <t>AR</t>
  </si>
  <si>
    <t>Argentina</t>
  </si>
  <si>
    <t>PE</t>
  </si>
  <si>
    <t>Peru</t>
  </si>
  <si>
    <t>MA</t>
  </si>
  <si>
    <t>Marocco</t>
  </si>
  <si>
    <t>NG</t>
  </si>
  <si>
    <t>Nigeria</t>
  </si>
  <si>
    <t>PK</t>
  </si>
  <si>
    <t>Pakistan</t>
  </si>
  <si>
    <t>TN</t>
  </si>
  <si>
    <t>Tunisia</t>
  </si>
  <si>
    <t>Sum of Weight</t>
  </si>
  <si>
    <t>Row Labels</t>
  </si>
  <si>
    <t>Grand Total</t>
  </si>
  <si>
    <t>MCAP 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</si>
</sst>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ranell, Antonio" refreshedDate="41934.621783449074" createdVersion="4" refreshedVersion="4" minRefreshableVersion="3" recordCount="50">
  <cacheSource type="worksheet">
    <worksheetSource ref="B1:C51" sheet="results"/>
  </cacheSource>
  <cacheFields count="2">
    <cacheField name="Country" numFmtId="0">
      <sharedItems count="5">
        <s v="Thailand"/>
        <s v="Indonesia"/>
        <s v="Singapore"/>
        <s v="Malaysia"/>
        <s v="Philipines"/>
      </sharedItems>
    </cacheField>
    <cacheField name="Weight" numFmtId="0">
      <sharedItems containsSemiMixedTypes="0" containsString="0" containsNumber="1" minValue="0.15334" maxValue="9.81508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ranell, Antonio" refreshedDate="41934.622380555556" createdVersion="4" refreshedVersion="4" minRefreshableVersion="3" recordCount="50">
  <cacheSource type="worksheet">
    <worksheetSource ref="G1:H51" sheet="results"/>
  </cacheSource>
  <cacheFields count="2">
    <cacheField name="Industry" numFmtId="0">
      <sharedItems count="16">
        <s v="Technology"/>
        <s v="Financial Services"/>
        <s v="Real Estate"/>
        <s v="Banks"/>
        <s v="Utilities"/>
        <s v="Telecommunications"/>
        <s v="Travel &amp; Leisure"/>
        <s v="Retail"/>
        <s v="Health Care"/>
        <s v="Personal &amp; Household Goods"/>
        <s v="Food &amp; Beverage"/>
        <s v="Automobiles &amp; Parts"/>
        <s v="Industrial Goods &amp; Services"/>
        <s v="Construction &amp; Materials"/>
        <s v="Basic Resources"/>
        <s v="Oil &amp; Gas"/>
      </sharedItems>
    </cacheField>
    <cacheField name="Weight" numFmtId="0">
      <sharedItems containsSemiMixedTypes="0" containsString="0" containsNumber="1" minValue="0.15334" maxValue="9.815089999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n v="0.22037000000000001"/>
  </r>
  <r>
    <x v="1"/>
    <n v="0.15334"/>
  </r>
  <r>
    <x v="0"/>
    <n v="0.95331999999999995"/>
  </r>
  <r>
    <x v="2"/>
    <n v="0.74807000000000001"/>
  </r>
  <r>
    <x v="0"/>
    <n v="0.45773999999999998"/>
  </r>
  <r>
    <x v="0"/>
    <n v="0.38397999999999999"/>
  </r>
  <r>
    <x v="0"/>
    <n v="0.29858000000000001"/>
  </r>
  <r>
    <x v="2"/>
    <n v="9.8150899999999996"/>
  </r>
  <r>
    <x v="2"/>
    <n v="9.44712"/>
  </r>
  <r>
    <x v="2"/>
    <n v="8.7567199999999996"/>
  </r>
  <r>
    <x v="3"/>
    <n v="5.75448"/>
  </r>
  <r>
    <x v="3"/>
    <n v="3.84043"/>
  </r>
  <r>
    <x v="3"/>
    <n v="1.53538"/>
  </r>
  <r>
    <x v="3"/>
    <n v="1.2466200000000001"/>
  </r>
  <r>
    <x v="3"/>
    <n v="0.64951000000000003"/>
  </r>
  <r>
    <x v="0"/>
    <n v="0.51271"/>
  </r>
  <r>
    <x v="0"/>
    <n v="0.39312999999999998"/>
  </r>
  <r>
    <x v="1"/>
    <n v="1.99857"/>
  </r>
  <r>
    <x v="4"/>
    <n v="0.60194000000000003"/>
  </r>
  <r>
    <x v="0"/>
    <n v="0.52758000000000005"/>
  </r>
  <r>
    <x v="4"/>
    <n v="0.46666999999999997"/>
  </r>
  <r>
    <x v="2"/>
    <n v="8.8788699999999992"/>
  </r>
  <r>
    <x v="1"/>
    <n v="4.5787199999999997"/>
  </r>
  <r>
    <x v="3"/>
    <n v="1.45896"/>
  </r>
  <r>
    <x v="2"/>
    <n v="1.5629"/>
  </r>
  <r>
    <x v="2"/>
    <n v="1.2429300000000001"/>
  </r>
  <r>
    <x v="3"/>
    <n v="0.24021000000000001"/>
  </r>
  <r>
    <x v="0"/>
    <n v="0.77766000000000002"/>
  </r>
  <r>
    <x v="0"/>
    <n v="0.17301"/>
  </r>
  <r>
    <x v="3"/>
    <n v="1.70469"/>
  </r>
  <r>
    <x v="3"/>
    <n v="0.56122000000000005"/>
  </r>
  <r>
    <x v="1"/>
    <n v="0.23496"/>
  </r>
  <r>
    <x v="2"/>
    <n v="1.9975799999999999"/>
  </r>
  <r>
    <x v="1"/>
    <n v="4.5458699999999999"/>
  </r>
  <r>
    <x v="3"/>
    <n v="0.20366000000000001"/>
  </r>
  <r>
    <x v="1"/>
    <n v="0.95977000000000001"/>
  </r>
  <r>
    <x v="2"/>
    <n v="0.76568999999999998"/>
  </r>
  <r>
    <x v="0"/>
    <n v="0.87597000000000003"/>
  </r>
  <r>
    <x v="3"/>
    <n v="2.2602699999999998"/>
  </r>
  <r>
    <x v="4"/>
    <n v="1.10286"/>
  </r>
  <r>
    <x v="3"/>
    <n v="0.16142999999999999"/>
  </r>
  <r>
    <x v="4"/>
    <n v="0.66951000000000005"/>
  </r>
  <r>
    <x v="1"/>
    <n v="0.59848999999999997"/>
  </r>
  <r>
    <x v="2"/>
    <n v="4.5944000000000003"/>
  </r>
  <r>
    <x v="2"/>
    <n v="1.42699"/>
  </r>
  <r>
    <x v="2"/>
    <n v="0.93642999999999998"/>
  </r>
  <r>
    <x v="0"/>
    <n v="6.0280800000000001"/>
  </r>
  <r>
    <x v="0"/>
    <n v="1.6856"/>
  </r>
  <r>
    <x v="0"/>
    <n v="0.64122999999999997"/>
  </r>
  <r>
    <x v="0"/>
    <n v="0.3706800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">
  <r>
    <x v="0"/>
    <n v="0.22037000000000001"/>
  </r>
  <r>
    <x v="1"/>
    <n v="0.15334"/>
  </r>
  <r>
    <x v="2"/>
    <n v="0.95331999999999995"/>
  </r>
  <r>
    <x v="2"/>
    <n v="0.74807000000000001"/>
  </r>
  <r>
    <x v="2"/>
    <n v="0.45773999999999998"/>
  </r>
  <r>
    <x v="2"/>
    <n v="0.38397999999999999"/>
  </r>
  <r>
    <x v="2"/>
    <n v="0.29858000000000001"/>
  </r>
  <r>
    <x v="3"/>
    <n v="9.8150899999999996"/>
  </r>
  <r>
    <x v="3"/>
    <n v="9.44712"/>
  </r>
  <r>
    <x v="3"/>
    <n v="8.7567199999999996"/>
  </r>
  <r>
    <x v="3"/>
    <n v="5.75448"/>
  </r>
  <r>
    <x v="3"/>
    <n v="3.84043"/>
  </r>
  <r>
    <x v="3"/>
    <n v="1.53538"/>
  </r>
  <r>
    <x v="3"/>
    <n v="1.2466200000000001"/>
  </r>
  <r>
    <x v="3"/>
    <n v="0.64951000000000003"/>
  </r>
  <r>
    <x v="3"/>
    <n v="0.51271"/>
  </r>
  <r>
    <x v="3"/>
    <n v="0.39312999999999998"/>
  </r>
  <r>
    <x v="4"/>
    <n v="1.99857"/>
  </r>
  <r>
    <x v="4"/>
    <n v="0.60194000000000003"/>
  </r>
  <r>
    <x v="4"/>
    <n v="0.52758000000000005"/>
  </r>
  <r>
    <x v="4"/>
    <n v="0.46666999999999997"/>
  </r>
  <r>
    <x v="5"/>
    <n v="8.8788699999999992"/>
  </r>
  <r>
    <x v="5"/>
    <n v="4.5787199999999997"/>
  </r>
  <r>
    <x v="5"/>
    <n v="1.45896"/>
  </r>
  <r>
    <x v="6"/>
    <n v="1.5629"/>
  </r>
  <r>
    <x v="7"/>
    <n v="1.2429300000000001"/>
  </r>
  <r>
    <x v="8"/>
    <n v="0.24021000000000001"/>
  </r>
  <r>
    <x v="9"/>
    <n v="0.77766000000000002"/>
  </r>
  <r>
    <x v="9"/>
    <n v="0.17301"/>
  </r>
  <r>
    <x v="10"/>
    <n v="1.70469"/>
  </r>
  <r>
    <x v="10"/>
    <n v="0.56122000000000005"/>
  </r>
  <r>
    <x v="10"/>
    <n v="0.23496"/>
  </r>
  <r>
    <x v="10"/>
    <n v="1.9975799999999999"/>
  </r>
  <r>
    <x v="11"/>
    <n v="4.5458699999999999"/>
  </r>
  <r>
    <x v="12"/>
    <n v="0.20366000000000001"/>
  </r>
  <r>
    <x v="12"/>
    <n v="0.95977000000000001"/>
  </r>
  <r>
    <x v="12"/>
    <n v="0.76568999999999998"/>
  </r>
  <r>
    <x v="12"/>
    <n v="0.87597000000000003"/>
  </r>
  <r>
    <x v="12"/>
    <n v="2.2602699999999998"/>
  </r>
  <r>
    <x v="12"/>
    <n v="1.10286"/>
  </r>
  <r>
    <x v="13"/>
    <n v="0.16142999999999999"/>
  </r>
  <r>
    <x v="14"/>
    <n v="0.66951000000000005"/>
  </r>
  <r>
    <x v="14"/>
    <n v="0.59848999999999997"/>
  </r>
  <r>
    <x v="15"/>
    <n v="4.5944000000000003"/>
  </r>
  <r>
    <x v="15"/>
    <n v="1.42699"/>
  </r>
  <r>
    <x v="15"/>
    <n v="0.93642999999999998"/>
  </r>
  <r>
    <x v="15"/>
    <n v="6.0280800000000001"/>
  </r>
  <r>
    <x v="15"/>
    <n v="1.6856"/>
  </r>
  <r>
    <x v="15"/>
    <n v="0.64122999999999997"/>
  </r>
  <r>
    <x v="15"/>
    <n v="0.37068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9" firstHeaderRow="1" firstDataRow="1" firstDataCol="1"/>
  <pivotFields count="2">
    <pivotField axis="axisRow" showAll="0" sortType="ascending">
      <items count="6">
        <item x="1"/>
        <item x="3"/>
        <item x="4"/>
        <item x="2"/>
        <item x="0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Weigh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0" firstHeaderRow="1" firstDataRow="1" firstDataCol="1"/>
  <pivotFields count="2">
    <pivotField axis="axisRow" showAll="0">
      <items count="17">
        <item x="11"/>
        <item x="3"/>
        <item x="14"/>
        <item x="13"/>
        <item x="1"/>
        <item x="10"/>
        <item x="8"/>
        <item x="12"/>
        <item x="15"/>
        <item x="9"/>
        <item x="2"/>
        <item x="7"/>
        <item x="0"/>
        <item x="5"/>
        <item x="6"/>
        <item x="4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Weigh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topLeftCell="AA21" workbookViewId="0">
      <selection activeCell="AF53" sqref="AF53"/>
    </sheetView>
  </sheetViews>
  <sheetFormatPr defaultRowHeight="12.75" x14ac:dyDescent="0.2"/>
  <cols>
    <col min="1" max="1" width="16.28515625" bestFit="1" customWidth="1"/>
    <col min="9" max="9" width="16.42578125" style="8" bestFit="1" customWidth="1"/>
    <col min="29" max="30" width="18.85546875" bestFit="1" customWidth="1"/>
    <col min="39" max="39" width="12.42578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s="1">
        <v>41913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>
        <v>50</v>
      </c>
      <c r="H2">
        <v>0.54339999999999999</v>
      </c>
      <c r="I2" s="8">
        <v>257197401342</v>
      </c>
      <c r="J2">
        <v>54083434</v>
      </c>
      <c r="K2">
        <v>626551</v>
      </c>
      <c r="L2" t="s">
        <v>41</v>
      </c>
      <c r="M2">
        <v>6175203</v>
      </c>
      <c r="N2" t="s">
        <v>42</v>
      </c>
      <c r="P2" t="s">
        <v>43</v>
      </c>
      <c r="Q2" t="s">
        <v>44</v>
      </c>
      <c r="R2" t="s">
        <v>45</v>
      </c>
      <c r="S2" t="s">
        <v>46</v>
      </c>
      <c r="T2">
        <v>8355</v>
      </c>
      <c r="U2">
        <v>2465157015</v>
      </c>
      <c r="V2">
        <v>0.70899999999999996</v>
      </c>
      <c r="W2">
        <v>1</v>
      </c>
      <c r="Z2">
        <v>18.420000000000002</v>
      </c>
      <c r="AA2">
        <v>18.420000000000002</v>
      </c>
      <c r="AB2">
        <v>0.78411600000000004</v>
      </c>
      <c r="AC2" s="8">
        <v>32194408288</v>
      </c>
      <c r="AD2" s="8">
        <v>25244153061</v>
      </c>
      <c r="AE2">
        <v>9.8150899999999996</v>
      </c>
      <c r="AF2">
        <f>AD2/1000000000</f>
        <v>25.244153060999999</v>
      </c>
      <c r="AG2">
        <f>AF2*AE2/100</f>
        <v>2.4777363426749046</v>
      </c>
    </row>
    <row r="3" spans="1:36" x14ac:dyDescent="0.2">
      <c r="A3" s="1">
        <v>41913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>
        <v>50</v>
      </c>
      <c r="H3">
        <v>0.54339999999999999</v>
      </c>
      <c r="I3" s="8">
        <v>257197401342</v>
      </c>
      <c r="J3">
        <v>54083434</v>
      </c>
      <c r="K3">
        <v>666369</v>
      </c>
      <c r="L3" t="s">
        <v>47</v>
      </c>
      <c r="M3" t="s">
        <v>48</v>
      </c>
      <c r="N3" t="s">
        <v>49</v>
      </c>
      <c r="P3" t="s">
        <v>50</v>
      </c>
      <c r="Q3" t="s">
        <v>44</v>
      </c>
      <c r="R3" t="s">
        <v>45</v>
      </c>
      <c r="S3" t="s">
        <v>46</v>
      </c>
      <c r="T3">
        <v>8355</v>
      </c>
      <c r="U3">
        <v>3935018216</v>
      </c>
      <c r="V3">
        <v>0.8085</v>
      </c>
      <c r="W3">
        <v>1</v>
      </c>
      <c r="Z3">
        <v>9.74</v>
      </c>
      <c r="AA3">
        <v>9.74</v>
      </c>
      <c r="AB3">
        <v>0.78411600000000004</v>
      </c>
      <c r="AC3" s="8">
        <v>30987442101</v>
      </c>
      <c r="AD3" s="8">
        <v>24297751250</v>
      </c>
      <c r="AE3">
        <v>9.44712</v>
      </c>
      <c r="AF3">
        <f t="shared" ref="AF3:AF51" si="0">AD3/1000000000</f>
        <v>24.297751250000001</v>
      </c>
      <c r="AG3">
        <f t="shared" ref="AG3:AG51" si="1">AF3*AE3/100</f>
        <v>2.295437717889</v>
      </c>
    </row>
    <row r="4" spans="1:36" x14ac:dyDescent="0.2">
      <c r="A4" s="1">
        <v>41913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50</v>
      </c>
      <c r="H4">
        <v>0.54339999999999999</v>
      </c>
      <c r="I4" s="8">
        <v>257197401342</v>
      </c>
      <c r="J4">
        <v>54083434</v>
      </c>
      <c r="K4">
        <v>681075</v>
      </c>
      <c r="L4" t="s">
        <v>51</v>
      </c>
      <c r="M4" t="s">
        <v>52</v>
      </c>
      <c r="N4" t="s">
        <v>53</v>
      </c>
      <c r="P4" t="s">
        <v>54</v>
      </c>
      <c r="Q4" t="s">
        <v>44</v>
      </c>
      <c r="R4" t="s">
        <v>45</v>
      </c>
      <c r="S4" t="s">
        <v>46</v>
      </c>
      <c r="T4">
        <v>6575</v>
      </c>
      <c r="U4">
        <v>15943600000</v>
      </c>
      <c r="V4">
        <v>0.48070000000000002</v>
      </c>
      <c r="W4">
        <v>1</v>
      </c>
      <c r="Z4">
        <v>3.8</v>
      </c>
      <c r="AA4">
        <v>3.8</v>
      </c>
      <c r="AB4">
        <v>0.78411600000000004</v>
      </c>
      <c r="AC4" s="8">
        <v>29123536376</v>
      </c>
      <c r="AD4" s="8">
        <v>22836232382</v>
      </c>
      <c r="AE4">
        <v>8.8788699999999992</v>
      </c>
      <c r="AF4">
        <f t="shared" si="0"/>
        <v>22.836232381999999</v>
      </c>
      <c r="AG4">
        <f t="shared" si="1"/>
        <v>2.0275993860956829</v>
      </c>
    </row>
    <row r="5" spans="1:36" x14ac:dyDescent="0.2">
      <c r="A5" s="1">
        <v>41913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50</v>
      </c>
      <c r="H5">
        <v>0.54339999999999999</v>
      </c>
      <c r="I5" s="8">
        <v>257197401342</v>
      </c>
      <c r="J5">
        <v>54083434</v>
      </c>
      <c r="K5">
        <v>691678</v>
      </c>
      <c r="L5" t="s">
        <v>55</v>
      </c>
      <c r="M5">
        <v>6916781</v>
      </c>
      <c r="N5" t="s">
        <v>56</v>
      </c>
      <c r="P5" t="s">
        <v>57</v>
      </c>
      <c r="Q5" t="s">
        <v>44</v>
      </c>
      <c r="R5" t="s">
        <v>45</v>
      </c>
      <c r="S5" t="s">
        <v>46</v>
      </c>
      <c r="T5">
        <v>8355</v>
      </c>
      <c r="U5">
        <v>1614544013</v>
      </c>
      <c r="V5">
        <v>0.79420000000000002</v>
      </c>
      <c r="W5">
        <v>1</v>
      </c>
      <c r="Z5">
        <v>22.4</v>
      </c>
      <c r="AA5">
        <v>22.4</v>
      </c>
      <c r="AB5">
        <v>0.78411600000000004</v>
      </c>
      <c r="AC5" s="8">
        <v>28722867152</v>
      </c>
      <c r="AD5" s="8">
        <v>22522061880</v>
      </c>
      <c r="AE5">
        <v>8.7567199999999996</v>
      </c>
      <c r="AF5">
        <f t="shared" si="0"/>
        <v>22.522061879999999</v>
      </c>
      <c r="AG5">
        <f t="shared" si="1"/>
        <v>1.9721938970583357</v>
      </c>
    </row>
    <row r="6" spans="1:36" x14ac:dyDescent="0.2">
      <c r="A6" s="1">
        <v>41913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50</v>
      </c>
      <c r="H6">
        <v>0.54339999999999999</v>
      </c>
      <c r="I6" s="8">
        <v>257197401342</v>
      </c>
      <c r="J6">
        <v>54083434</v>
      </c>
      <c r="K6" t="s">
        <v>58</v>
      </c>
      <c r="L6" t="s">
        <v>59</v>
      </c>
      <c r="M6">
        <v>6420389</v>
      </c>
      <c r="N6" t="s">
        <v>60</v>
      </c>
      <c r="P6" t="s">
        <v>61</v>
      </c>
      <c r="Q6" t="s">
        <v>62</v>
      </c>
      <c r="R6" t="s">
        <v>63</v>
      </c>
      <c r="S6" t="s">
        <v>64</v>
      </c>
      <c r="T6">
        <v>533</v>
      </c>
      <c r="U6">
        <v>2856299625</v>
      </c>
      <c r="V6">
        <v>0.4889</v>
      </c>
      <c r="W6">
        <v>1</v>
      </c>
      <c r="Z6">
        <v>360</v>
      </c>
      <c r="AA6">
        <v>360</v>
      </c>
      <c r="AB6">
        <v>3.08404E-2</v>
      </c>
      <c r="AC6" s="8">
        <v>502720159320</v>
      </c>
      <c r="AD6" s="8">
        <v>15504067621</v>
      </c>
      <c r="AE6">
        <v>6.0280800000000001</v>
      </c>
      <c r="AF6">
        <f t="shared" si="0"/>
        <v>15.504067621000001</v>
      </c>
      <c r="AG6">
        <f t="shared" si="1"/>
        <v>0.93459759944797682</v>
      </c>
    </row>
    <row r="7" spans="1:36" x14ac:dyDescent="0.2">
      <c r="A7" s="1">
        <v>41913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50</v>
      </c>
      <c r="H7">
        <v>0.54339999999999999</v>
      </c>
      <c r="I7" s="8">
        <v>257197401342</v>
      </c>
      <c r="J7">
        <v>54083434</v>
      </c>
      <c r="K7" t="s">
        <v>65</v>
      </c>
      <c r="L7" t="s">
        <v>66</v>
      </c>
      <c r="M7">
        <v>6556325</v>
      </c>
      <c r="N7" t="s">
        <v>67</v>
      </c>
      <c r="P7" t="s">
        <v>68</v>
      </c>
      <c r="Q7" t="s">
        <v>69</v>
      </c>
      <c r="R7" t="s">
        <v>70</v>
      </c>
      <c r="S7" t="s">
        <v>71</v>
      </c>
      <c r="T7">
        <v>8355</v>
      </c>
      <c r="U7">
        <v>9130493294</v>
      </c>
      <c r="V7">
        <v>0.53390000000000004</v>
      </c>
      <c r="W7">
        <v>1</v>
      </c>
      <c r="Z7">
        <v>9.9600000000000009</v>
      </c>
      <c r="AA7">
        <v>9.9600000000000009</v>
      </c>
      <c r="AB7">
        <v>0.30483100000000002</v>
      </c>
      <c r="AC7" s="8">
        <v>48552712885</v>
      </c>
      <c r="AD7" s="8">
        <v>14800375141</v>
      </c>
      <c r="AE7">
        <v>5.75448</v>
      </c>
      <c r="AF7">
        <f t="shared" si="0"/>
        <v>14.800375141</v>
      </c>
      <c r="AG7">
        <f t="shared" si="1"/>
        <v>0.85168462741381679</v>
      </c>
    </row>
    <row r="8" spans="1:36" x14ac:dyDescent="0.2">
      <c r="A8" s="1">
        <v>41913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>
        <v>50</v>
      </c>
      <c r="H8">
        <v>0.54339999999999999</v>
      </c>
      <c r="I8" s="8">
        <v>257197401342</v>
      </c>
      <c r="J8">
        <v>54083434</v>
      </c>
      <c r="K8">
        <v>649026</v>
      </c>
      <c r="L8" t="s">
        <v>72</v>
      </c>
      <c r="M8" t="s">
        <v>73</v>
      </c>
      <c r="N8" t="s">
        <v>74</v>
      </c>
      <c r="P8" t="s">
        <v>75</v>
      </c>
      <c r="Q8" t="s">
        <v>44</v>
      </c>
      <c r="R8" t="s">
        <v>45</v>
      </c>
      <c r="S8" t="s">
        <v>46</v>
      </c>
      <c r="T8">
        <v>573</v>
      </c>
      <c r="U8">
        <v>1816534427</v>
      </c>
      <c r="V8">
        <v>0.79010000000000002</v>
      </c>
      <c r="W8">
        <v>1</v>
      </c>
      <c r="Z8">
        <v>10.5</v>
      </c>
      <c r="AA8">
        <v>10.5</v>
      </c>
      <c r="AB8">
        <v>0.78411600000000004</v>
      </c>
      <c r="AC8" s="8">
        <v>15070060436</v>
      </c>
      <c r="AD8" s="8">
        <v>11816676800</v>
      </c>
      <c r="AE8">
        <v>4.5944000000000003</v>
      </c>
      <c r="AF8">
        <f t="shared" si="0"/>
        <v>11.8166768</v>
      </c>
      <c r="AG8">
        <f t="shared" si="1"/>
        <v>0.54290539889920009</v>
      </c>
    </row>
    <row r="9" spans="1:36" x14ac:dyDescent="0.2">
      <c r="A9" s="1">
        <v>41913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>
        <v>50</v>
      </c>
      <c r="H9">
        <v>0.54339999999999999</v>
      </c>
      <c r="I9" s="8">
        <v>257197401342</v>
      </c>
      <c r="J9">
        <v>54083434</v>
      </c>
      <c r="K9" t="s">
        <v>76</v>
      </c>
      <c r="L9" t="s">
        <v>77</v>
      </c>
      <c r="M9" t="s">
        <v>78</v>
      </c>
      <c r="N9" t="s">
        <v>79</v>
      </c>
      <c r="P9" t="s">
        <v>80</v>
      </c>
      <c r="Q9" t="s">
        <v>81</v>
      </c>
      <c r="R9" t="s">
        <v>82</v>
      </c>
      <c r="S9" t="s">
        <v>83</v>
      </c>
      <c r="T9">
        <v>6535</v>
      </c>
      <c r="U9">
        <v>100800000000</v>
      </c>
      <c r="V9">
        <v>0.48809999999999998</v>
      </c>
      <c r="W9">
        <v>1</v>
      </c>
      <c r="Z9">
        <v>2915</v>
      </c>
      <c r="AA9">
        <v>2915</v>
      </c>
      <c r="AB9">
        <v>8.2100000000000003E-5</v>
      </c>
      <c r="AC9" s="8">
        <v>143419399200000</v>
      </c>
      <c r="AD9" s="8">
        <v>11776346450</v>
      </c>
      <c r="AE9">
        <v>4.5787199999999997</v>
      </c>
      <c r="AF9">
        <f t="shared" si="0"/>
        <v>11.77634645</v>
      </c>
      <c r="AG9">
        <f t="shared" si="1"/>
        <v>0.53920593017544005</v>
      </c>
    </row>
    <row r="10" spans="1:36" x14ac:dyDescent="0.2">
      <c r="A10" s="1">
        <v>41913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50</v>
      </c>
      <c r="H10">
        <v>0.54339999999999999</v>
      </c>
      <c r="I10" s="8">
        <v>257197401342</v>
      </c>
      <c r="J10">
        <v>54083434</v>
      </c>
      <c r="K10" t="s">
        <v>84</v>
      </c>
      <c r="L10" t="s">
        <v>85</v>
      </c>
      <c r="M10" t="s">
        <v>86</v>
      </c>
      <c r="N10" t="s">
        <v>87</v>
      </c>
      <c r="P10" t="s">
        <v>88</v>
      </c>
      <c r="Q10" t="s">
        <v>81</v>
      </c>
      <c r="R10" t="s">
        <v>82</v>
      </c>
      <c r="S10" t="s">
        <v>83</v>
      </c>
      <c r="T10">
        <v>3355</v>
      </c>
      <c r="U10">
        <v>40483550000</v>
      </c>
      <c r="V10">
        <v>0.49890000000000001</v>
      </c>
      <c r="W10">
        <v>1</v>
      </c>
      <c r="Z10">
        <v>7050</v>
      </c>
      <c r="AA10">
        <v>7050</v>
      </c>
      <c r="AB10">
        <v>8.2100000000000003E-5</v>
      </c>
      <c r="AC10" s="8">
        <v>142390563819750</v>
      </c>
      <c r="AD10" s="8">
        <v>11691866931</v>
      </c>
      <c r="AE10">
        <v>4.5458699999999999</v>
      </c>
      <c r="AF10">
        <f t="shared" si="0"/>
        <v>11.691866931</v>
      </c>
      <c r="AG10">
        <f t="shared" si="1"/>
        <v>0.53149707125624968</v>
      </c>
    </row>
    <row r="11" spans="1:36" x14ac:dyDescent="0.2">
      <c r="A11" s="1">
        <v>41913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>
        <v>50</v>
      </c>
      <c r="H11">
        <v>0.54339999999999999</v>
      </c>
      <c r="I11" s="8">
        <v>257197401342</v>
      </c>
      <c r="J11">
        <v>54083434</v>
      </c>
      <c r="K11" t="s">
        <v>89</v>
      </c>
      <c r="L11" t="s">
        <v>90</v>
      </c>
      <c r="M11">
        <v>6075745</v>
      </c>
      <c r="N11" t="s">
        <v>91</v>
      </c>
      <c r="P11" t="s">
        <v>92</v>
      </c>
      <c r="Q11" t="s">
        <v>69</v>
      </c>
      <c r="R11" t="s">
        <v>70</v>
      </c>
      <c r="S11" t="s">
        <v>71</v>
      </c>
      <c r="T11">
        <v>8355</v>
      </c>
      <c r="U11">
        <v>8336522033</v>
      </c>
      <c r="V11">
        <v>0.55289999999999995</v>
      </c>
      <c r="W11">
        <v>1</v>
      </c>
      <c r="Z11">
        <v>7.03</v>
      </c>
      <c r="AA11">
        <v>7.03</v>
      </c>
      <c r="AB11">
        <v>0.30483100000000002</v>
      </c>
      <c r="AC11" s="8">
        <v>32403119115</v>
      </c>
      <c r="AD11" s="8">
        <v>9877477369</v>
      </c>
      <c r="AE11">
        <v>3.84043</v>
      </c>
      <c r="AF11">
        <f t="shared" si="0"/>
        <v>9.8774773689999993</v>
      </c>
      <c r="AG11">
        <f t="shared" si="1"/>
        <v>0.37933760412228668</v>
      </c>
    </row>
    <row r="12" spans="1:36" x14ac:dyDescent="0.2">
      <c r="A12" s="1">
        <v>41913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>
        <v>50</v>
      </c>
      <c r="H12">
        <v>0.54339999999999999</v>
      </c>
      <c r="I12" s="8">
        <v>257197401342</v>
      </c>
      <c r="J12">
        <v>54083434</v>
      </c>
      <c r="K12" t="s">
        <v>93</v>
      </c>
      <c r="L12" t="s">
        <v>94</v>
      </c>
      <c r="M12" t="s">
        <v>95</v>
      </c>
      <c r="N12" t="s">
        <v>96</v>
      </c>
      <c r="P12" t="s">
        <v>97</v>
      </c>
      <c r="Q12" t="s">
        <v>69</v>
      </c>
      <c r="R12" t="s">
        <v>70</v>
      </c>
      <c r="S12" t="s">
        <v>71</v>
      </c>
      <c r="T12">
        <v>2727</v>
      </c>
      <c r="U12">
        <v>6064106809</v>
      </c>
      <c r="V12">
        <v>0.34370000000000001</v>
      </c>
      <c r="W12">
        <v>1</v>
      </c>
      <c r="Z12">
        <v>9.15</v>
      </c>
      <c r="AA12">
        <v>9.15</v>
      </c>
      <c r="AB12">
        <v>0.30483100000000002</v>
      </c>
      <c r="AC12" s="8">
        <v>19070736617</v>
      </c>
      <c r="AD12" s="8">
        <v>5813353068</v>
      </c>
      <c r="AE12">
        <v>2.2602699999999998</v>
      </c>
      <c r="AF12">
        <f t="shared" si="0"/>
        <v>5.8133530679999996</v>
      </c>
      <c r="AG12">
        <f t="shared" si="1"/>
        <v>0.13139747539008359</v>
      </c>
    </row>
    <row r="13" spans="1:36" x14ac:dyDescent="0.2">
      <c r="A13" s="1">
        <v>41913</v>
      </c>
      <c r="B13" t="s">
        <v>36</v>
      </c>
      <c r="C13" t="s">
        <v>37</v>
      </c>
      <c r="D13" t="s">
        <v>38</v>
      </c>
      <c r="E13" t="s">
        <v>39</v>
      </c>
      <c r="F13" t="s">
        <v>40</v>
      </c>
      <c r="G13">
        <v>50</v>
      </c>
      <c r="H13">
        <v>0.54339999999999999</v>
      </c>
      <c r="I13" s="8">
        <v>257197401342</v>
      </c>
      <c r="J13">
        <v>54083434</v>
      </c>
      <c r="K13" t="s">
        <v>98</v>
      </c>
      <c r="L13" t="s">
        <v>99</v>
      </c>
      <c r="M13">
        <v>6719764</v>
      </c>
      <c r="N13" t="s">
        <v>100</v>
      </c>
      <c r="P13" t="s">
        <v>101</v>
      </c>
      <c r="Q13" t="s">
        <v>81</v>
      </c>
      <c r="R13" t="s">
        <v>82</v>
      </c>
      <c r="S13" t="s">
        <v>83</v>
      </c>
      <c r="T13">
        <v>7573</v>
      </c>
      <c r="U13">
        <v>24241510000</v>
      </c>
      <c r="V13">
        <v>0.4304</v>
      </c>
      <c r="W13">
        <v>1</v>
      </c>
      <c r="Z13">
        <v>6000</v>
      </c>
      <c r="AA13">
        <v>6000</v>
      </c>
      <c r="AB13">
        <v>8.2100000000000003E-5</v>
      </c>
      <c r="AC13" s="8">
        <v>62601275424000</v>
      </c>
      <c r="AD13" s="8">
        <v>5140268977</v>
      </c>
      <c r="AE13">
        <v>1.99857</v>
      </c>
      <c r="AF13">
        <f t="shared" si="0"/>
        <v>5.1402689769999999</v>
      </c>
      <c r="AG13">
        <f t="shared" si="1"/>
        <v>0.10273187369362889</v>
      </c>
    </row>
    <row r="14" spans="1:36" x14ac:dyDescent="0.2">
      <c r="A14" s="1">
        <v>41913</v>
      </c>
      <c r="B14" t="s">
        <v>36</v>
      </c>
      <c r="C14" t="s">
        <v>37</v>
      </c>
      <c r="D14" t="s">
        <v>38</v>
      </c>
      <c r="E14" t="s">
        <v>39</v>
      </c>
      <c r="F14" t="s">
        <v>40</v>
      </c>
      <c r="G14">
        <v>50</v>
      </c>
      <c r="H14">
        <v>0.54339999999999999</v>
      </c>
      <c r="I14" s="8">
        <v>257197401342</v>
      </c>
      <c r="J14">
        <v>54083434</v>
      </c>
      <c r="K14" t="s">
        <v>102</v>
      </c>
      <c r="L14" t="s">
        <v>103</v>
      </c>
      <c r="M14" t="s">
        <v>104</v>
      </c>
      <c r="N14" t="s">
        <v>105</v>
      </c>
      <c r="P14" t="s">
        <v>106</v>
      </c>
      <c r="Q14" t="s">
        <v>44</v>
      </c>
      <c r="R14" t="s">
        <v>45</v>
      </c>
      <c r="S14" t="s">
        <v>46</v>
      </c>
      <c r="T14">
        <v>3533</v>
      </c>
      <c r="U14">
        <v>25110025000</v>
      </c>
      <c r="V14">
        <v>0.34110000000000001</v>
      </c>
      <c r="W14">
        <v>1</v>
      </c>
      <c r="Z14">
        <v>0.76500000000000001</v>
      </c>
      <c r="AA14">
        <v>0.76500000000000001</v>
      </c>
      <c r="AB14">
        <v>0.78411600000000004</v>
      </c>
      <c r="AC14" s="8">
        <v>6552247589</v>
      </c>
      <c r="AD14" s="8">
        <v>5137722684</v>
      </c>
      <c r="AE14">
        <v>1.9975799999999999</v>
      </c>
      <c r="AF14">
        <f t="shared" si="0"/>
        <v>5.1377226839999999</v>
      </c>
      <c r="AG14">
        <f t="shared" si="1"/>
        <v>0.10263012079104719</v>
      </c>
    </row>
    <row r="15" spans="1:36" x14ac:dyDescent="0.2">
      <c r="A15" s="1">
        <v>41913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>
        <v>50</v>
      </c>
      <c r="H15">
        <v>0.54339999999999999</v>
      </c>
      <c r="I15" s="8">
        <v>257197401342</v>
      </c>
      <c r="J15">
        <v>54083434</v>
      </c>
      <c r="K15" t="s">
        <v>107</v>
      </c>
      <c r="L15" t="s">
        <v>108</v>
      </c>
      <c r="M15" t="s">
        <v>109</v>
      </c>
      <c r="N15" t="s">
        <v>110</v>
      </c>
      <c r="P15" t="s">
        <v>111</v>
      </c>
      <c r="Q15" t="s">
        <v>69</v>
      </c>
      <c r="R15" t="s">
        <v>70</v>
      </c>
      <c r="S15" t="s">
        <v>71</v>
      </c>
      <c r="T15">
        <v>3573</v>
      </c>
      <c r="U15">
        <v>6452854895</v>
      </c>
      <c r="V15">
        <v>0.46339999999999998</v>
      </c>
      <c r="W15">
        <v>1</v>
      </c>
      <c r="Z15">
        <v>4.8099999999999996</v>
      </c>
      <c r="AA15">
        <v>4.8099999999999996</v>
      </c>
      <c r="AB15">
        <v>0.30483100000000002</v>
      </c>
      <c r="AC15" s="8">
        <v>14383116728</v>
      </c>
      <c r="AD15" s="8">
        <v>4384421022</v>
      </c>
      <c r="AE15">
        <v>1.70469</v>
      </c>
      <c r="AF15">
        <f t="shared" si="0"/>
        <v>4.3844210219999997</v>
      </c>
      <c r="AG15">
        <f t="shared" si="1"/>
        <v>7.4740786719931798E-2</v>
      </c>
    </row>
    <row r="16" spans="1:36" x14ac:dyDescent="0.2">
      <c r="A16" s="1">
        <v>41913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>
        <v>50</v>
      </c>
      <c r="H16">
        <v>0.54339999999999999</v>
      </c>
      <c r="I16" s="8">
        <v>257197401342</v>
      </c>
      <c r="J16">
        <v>54083434</v>
      </c>
      <c r="K16" t="s">
        <v>112</v>
      </c>
      <c r="L16" t="s">
        <v>113</v>
      </c>
      <c r="M16" t="s">
        <v>114</v>
      </c>
      <c r="N16" t="s">
        <v>115</v>
      </c>
      <c r="P16" t="s">
        <v>116</v>
      </c>
      <c r="Q16" t="s">
        <v>62</v>
      </c>
      <c r="R16" t="s">
        <v>63</v>
      </c>
      <c r="S16" t="s">
        <v>64</v>
      </c>
      <c r="T16">
        <v>533</v>
      </c>
      <c r="U16">
        <v>4508849117</v>
      </c>
      <c r="V16">
        <v>0.5111</v>
      </c>
      <c r="W16">
        <v>1</v>
      </c>
      <c r="Z16">
        <v>61</v>
      </c>
      <c r="AA16">
        <v>61</v>
      </c>
      <c r="AB16">
        <v>3.08404E-2</v>
      </c>
      <c r="AC16" s="8">
        <v>140572839824</v>
      </c>
      <c r="AD16" s="8">
        <v>4335316157</v>
      </c>
      <c r="AE16">
        <v>1.6856</v>
      </c>
      <c r="AF16">
        <f t="shared" si="0"/>
        <v>4.3353161570000003</v>
      </c>
      <c r="AG16">
        <f t="shared" si="1"/>
        <v>7.3076089142391998E-2</v>
      </c>
    </row>
    <row r="17" spans="1:40" x14ac:dyDescent="0.2">
      <c r="A17" s="1">
        <v>41913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>
        <v>50</v>
      </c>
      <c r="H17">
        <v>0.54339999999999999</v>
      </c>
      <c r="I17" s="8">
        <v>257197401342</v>
      </c>
      <c r="J17">
        <v>54083434</v>
      </c>
      <c r="K17">
        <v>660373</v>
      </c>
      <c r="L17" t="s">
        <v>117</v>
      </c>
      <c r="M17">
        <v>6603737</v>
      </c>
      <c r="N17" t="s">
        <v>118</v>
      </c>
      <c r="P17" t="s">
        <v>119</v>
      </c>
      <c r="Q17" t="s">
        <v>44</v>
      </c>
      <c r="R17" t="s">
        <v>45</v>
      </c>
      <c r="S17" t="s">
        <v>46</v>
      </c>
      <c r="T17">
        <v>5759</v>
      </c>
      <c r="U17">
        <v>2136027563</v>
      </c>
      <c r="V17">
        <v>1</v>
      </c>
      <c r="W17">
        <v>1</v>
      </c>
      <c r="Z17">
        <v>2.4</v>
      </c>
      <c r="AA17">
        <v>2.4</v>
      </c>
      <c r="AB17">
        <v>0.78411600000000004</v>
      </c>
      <c r="AC17" s="8">
        <v>5126466151</v>
      </c>
      <c r="AD17" s="8">
        <v>4019744560</v>
      </c>
      <c r="AE17">
        <v>1.5629</v>
      </c>
      <c r="AF17">
        <f t="shared" si="0"/>
        <v>4.0197445600000004</v>
      </c>
      <c r="AG17">
        <f t="shared" si="1"/>
        <v>6.2824587728240011E-2</v>
      </c>
    </row>
    <row r="18" spans="1:40" x14ac:dyDescent="0.2">
      <c r="A18" s="1">
        <v>41913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>
        <v>50</v>
      </c>
      <c r="H18">
        <v>0.54339999999999999</v>
      </c>
      <c r="I18" s="8">
        <v>257197401342</v>
      </c>
      <c r="J18">
        <v>54083434</v>
      </c>
      <c r="K18" t="s">
        <v>120</v>
      </c>
      <c r="L18" t="s">
        <v>121</v>
      </c>
      <c r="M18">
        <v>6047023</v>
      </c>
      <c r="N18" t="s">
        <v>122</v>
      </c>
      <c r="P18" t="s">
        <v>123</v>
      </c>
      <c r="Q18" t="s">
        <v>69</v>
      </c>
      <c r="R18" t="s">
        <v>70</v>
      </c>
      <c r="S18" t="s">
        <v>71</v>
      </c>
      <c r="T18">
        <v>8355</v>
      </c>
      <c r="U18">
        <v>3014185000</v>
      </c>
      <c r="V18">
        <v>0.62560000000000004</v>
      </c>
      <c r="W18">
        <v>1</v>
      </c>
      <c r="Z18">
        <v>6.87</v>
      </c>
      <c r="AA18">
        <v>6.87</v>
      </c>
      <c r="AB18">
        <v>0.30483100000000002</v>
      </c>
      <c r="AC18" s="8">
        <v>12954581314</v>
      </c>
      <c r="AD18" s="8">
        <v>3948958787</v>
      </c>
      <c r="AE18">
        <v>1.53538</v>
      </c>
      <c r="AF18">
        <f t="shared" si="0"/>
        <v>3.948958787</v>
      </c>
      <c r="AG18">
        <f t="shared" si="1"/>
        <v>6.0631523423840601E-2</v>
      </c>
    </row>
    <row r="19" spans="1:40" x14ac:dyDescent="0.2">
      <c r="A19" s="1">
        <v>41913</v>
      </c>
      <c r="B19" t="s">
        <v>36</v>
      </c>
      <c r="C19" t="s">
        <v>37</v>
      </c>
      <c r="D19" t="s">
        <v>38</v>
      </c>
      <c r="E19" t="s">
        <v>39</v>
      </c>
      <c r="F19" t="s">
        <v>40</v>
      </c>
      <c r="G19">
        <v>50</v>
      </c>
      <c r="H19">
        <v>0.54339999999999999</v>
      </c>
      <c r="I19" s="8">
        <v>257197401342</v>
      </c>
      <c r="J19">
        <v>54083434</v>
      </c>
      <c r="K19" t="s">
        <v>124</v>
      </c>
      <c r="L19" t="s">
        <v>125</v>
      </c>
      <c r="M19">
        <v>6868398</v>
      </c>
      <c r="N19" t="s">
        <v>126</v>
      </c>
      <c r="P19" t="s">
        <v>127</v>
      </c>
      <c r="Q19" t="s">
        <v>69</v>
      </c>
      <c r="R19" t="s">
        <v>70</v>
      </c>
      <c r="S19" t="s">
        <v>71</v>
      </c>
      <c r="T19">
        <v>6535</v>
      </c>
      <c r="U19">
        <v>3667172234</v>
      </c>
      <c r="V19">
        <v>0.50860000000000005</v>
      </c>
      <c r="W19">
        <v>1</v>
      </c>
      <c r="Z19">
        <v>6.6</v>
      </c>
      <c r="AA19">
        <v>6.6</v>
      </c>
      <c r="AB19">
        <v>0.30483100000000002</v>
      </c>
      <c r="AC19" s="8">
        <v>12309817067</v>
      </c>
      <c r="AD19" s="8">
        <v>3752414592</v>
      </c>
      <c r="AE19">
        <v>1.45896</v>
      </c>
      <c r="AF19">
        <f t="shared" si="0"/>
        <v>3.752414592</v>
      </c>
      <c r="AG19">
        <f t="shared" si="1"/>
        <v>5.4746227931443202E-2</v>
      </c>
    </row>
    <row r="20" spans="1:40" x14ac:dyDescent="0.2">
      <c r="A20" s="1">
        <v>41913</v>
      </c>
      <c r="B20" t="s">
        <v>36</v>
      </c>
      <c r="C20" t="s">
        <v>37</v>
      </c>
      <c r="D20" t="s">
        <v>38</v>
      </c>
      <c r="E20" t="s">
        <v>39</v>
      </c>
      <c r="F20" t="s">
        <v>40</v>
      </c>
      <c r="G20">
        <v>50</v>
      </c>
      <c r="H20">
        <v>0.54339999999999999</v>
      </c>
      <c r="I20" s="8">
        <v>257197401342</v>
      </c>
      <c r="J20">
        <v>54083434</v>
      </c>
      <c r="K20">
        <v>612871</v>
      </c>
      <c r="L20" t="s">
        <v>128</v>
      </c>
      <c r="M20" t="s">
        <v>129</v>
      </c>
      <c r="N20" t="s">
        <v>130</v>
      </c>
      <c r="P20" t="s">
        <v>131</v>
      </c>
      <c r="Q20" t="s">
        <v>44</v>
      </c>
      <c r="R20" t="s">
        <v>45</v>
      </c>
      <c r="S20" t="s">
        <v>46</v>
      </c>
      <c r="T20">
        <v>573</v>
      </c>
      <c r="U20">
        <v>1787547732</v>
      </c>
      <c r="V20">
        <v>0.50549999999999995</v>
      </c>
      <c r="W20">
        <v>1</v>
      </c>
      <c r="Z20">
        <v>5.18</v>
      </c>
      <c r="AA20">
        <v>5.18</v>
      </c>
      <c r="AB20">
        <v>0.78411600000000004</v>
      </c>
      <c r="AC20" s="8">
        <v>4680675863</v>
      </c>
      <c r="AD20" s="8">
        <v>3670193215</v>
      </c>
      <c r="AE20">
        <v>1.42699</v>
      </c>
      <c r="AF20">
        <f t="shared" si="0"/>
        <v>3.6701932149999998</v>
      </c>
      <c r="AG20">
        <f t="shared" si="1"/>
        <v>5.2373290158728499E-2</v>
      </c>
    </row>
    <row r="21" spans="1:40" x14ac:dyDescent="0.2">
      <c r="A21" s="1">
        <v>41913</v>
      </c>
      <c r="B21" t="s">
        <v>36</v>
      </c>
      <c r="C21" t="s">
        <v>37</v>
      </c>
      <c r="D21" t="s">
        <v>38</v>
      </c>
      <c r="E21" t="s">
        <v>39</v>
      </c>
      <c r="F21" t="s">
        <v>40</v>
      </c>
      <c r="G21">
        <v>50</v>
      </c>
      <c r="H21">
        <v>0.54339999999999999</v>
      </c>
      <c r="I21" s="8">
        <v>257197401342</v>
      </c>
      <c r="J21">
        <v>54083434</v>
      </c>
      <c r="K21" t="s">
        <v>132</v>
      </c>
      <c r="L21" t="s">
        <v>133</v>
      </c>
      <c r="M21">
        <v>6436892</v>
      </c>
      <c r="N21" t="s">
        <v>134</v>
      </c>
      <c r="P21" t="s">
        <v>135</v>
      </c>
      <c r="Q21" t="s">
        <v>69</v>
      </c>
      <c r="R21" t="s">
        <v>70</v>
      </c>
      <c r="S21" t="s">
        <v>71</v>
      </c>
      <c r="T21">
        <v>8355</v>
      </c>
      <c r="U21">
        <v>1879909000</v>
      </c>
      <c r="V21">
        <v>0.38269999999999998</v>
      </c>
      <c r="W21">
        <v>1</v>
      </c>
      <c r="Z21">
        <v>14.62</v>
      </c>
      <c r="AA21">
        <v>14.62</v>
      </c>
      <c r="AB21">
        <v>0.30483100000000002</v>
      </c>
      <c r="AC21" s="8">
        <v>10518229964</v>
      </c>
      <c r="AD21" s="8">
        <v>3206283263</v>
      </c>
      <c r="AE21">
        <v>1.2466200000000001</v>
      </c>
      <c r="AF21">
        <f t="shared" si="0"/>
        <v>3.206283263</v>
      </c>
      <c r="AG21">
        <f t="shared" si="1"/>
        <v>3.9970168413210605E-2</v>
      </c>
    </row>
    <row r="22" spans="1:40" x14ac:dyDescent="0.2">
      <c r="A22" s="1">
        <v>41913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>
        <v>50</v>
      </c>
      <c r="H22">
        <v>0.54339999999999999</v>
      </c>
      <c r="I22" s="8">
        <v>257197401342</v>
      </c>
      <c r="J22">
        <v>54083434</v>
      </c>
      <c r="K22">
        <v>624226</v>
      </c>
      <c r="L22" t="s">
        <v>136</v>
      </c>
      <c r="M22">
        <v>6242260</v>
      </c>
      <c r="N22" t="s">
        <v>137</v>
      </c>
      <c r="P22" t="s">
        <v>138</v>
      </c>
      <c r="Q22" t="s">
        <v>44</v>
      </c>
      <c r="R22" t="s">
        <v>45</v>
      </c>
      <c r="S22" t="s">
        <v>46</v>
      </c>
      <c r="T22">
        <v>5379</v>
      </c>
      <c r="U22">
        <v>355712660</v>
      </c>
      <c r="V22">
        <v>0.2671</v>
      </c>
      <c r="W22">
        <v>1</v>
      </c>
      <c r="Z22">
        <v>42.91</v>
      </c>
      <c r="AA22">
        <v>42.91</v>
      </c>
      <c r="AB22">
        <v>0.78411600000000004</v>
      </c>
      <c r="AC22" s="8">
        <v>4076915616</v>
      </c>
      <c r="AD22" s="8">
        <v>3196775073</v>
      </c>
      <c r="AE22">
        <v>1.2429300000000001</v>
      </c>
      <c r="AF22">
        <f t="shared" si="0"/>
        <v>3.196775073</v>
      </c>
      <c r="AG22">
        <f t="shared" si="1"/>
        <v>3.9733676414838902E-2</v>
      </c>
    </row>
    <row r="23" spans="1:40" x14ac:dyDescent="0.2">
      <c r="A23" s="1">
        <v>41913</v>
      </c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>
        <v>50</v>
      </c>
      <c r="H23">
        <v>0.54339999999999999</v>
      </c>
      <c r="I23" s="8">
        <v>257197401342</v>
      </c>
      <c r="J23">
        <v>54083434</v>
      </c>
      <c r="K23" t="s">
        <v>139</v>
      </c>
      <c r="L23" t="s">
        <v>140</v>
      </c>
      <c r="M23">
        <v>6068411</v>
      </c>
      <c r="N23" t="s">
        <v>141</v>
      </c>
      <c r="P23" t="s">
        <v>142</v>
      </c>
      <c r="Q23" t="s">
        <v>143</v>
      </c>
      <c r="R23" t="s">
        <v>144</v>
      </c>
      <c r="S23" t="s">
        <v>145</v>
      </c>
      <c r="T23">
        <v>2727</v>
      </c>
      <c r="U23">
        <v>5521871821</v>
      </c>
      <c r="V23">
        <v>0.42770000000000002</v>
      </c>
      <c r="W23">
        <v>1</v>
      </c>
      <c r="Z23">
        <v>53.9</v>
      </c>
      <c r="AA23">
        <v>53.9</v>
      </c>
      <c r="AB23">
        <v>2.2282799999999998E-2</v>
      </c>
      <c r="AC23" s="8">
        <v>127295876754</v>
      </c>
      <c r="AD23" s="8">
        <v>2836514420</v>
      </c>
      <c r="AE23">
        <v>1.10286</v>
      </c>
      <c r="AF23">
        <f t="shared" si="0"/>
        <v>2.8365144199999999</v>
      </c>
      <c r="AG23">
        <f t="shared" si="1"/>
        <v>3.1282782932411997E-2</v>
      </c>
    </row>
    <row r="24" spans="1:40" x14ac:dyDescent="0.2">
      <c r="A24" s="1">
        <v>41913</v>
      </c>
      <c r="B24" t="s">
        <v>36</v>
      </c>
      <c r="C24" t="s">
        <v>37</v>
      </c>
      <c r="D24" t="s">
        <v>38</v>
      </c>
      <c r="E24" t="s">
        <v>39</v>
      </c>
      <c r="F24" t="s">
        <v>40</v>
      </c>
      <c r="G24">
        <v>50</v>
      </c>
      <c r="H24">
        <v>0.54339999999999999</v>
      </c>
      <c r="I24" s="8">
        <v>257197401342</v>
      </c>
      <c r="J24">
        <v>54083434</v>
      </c>
      <c r="K24" t="s">
        <v>146</v>
      </c>
      <c r="L24" t="s">
        <v>147</v>
      </c>
      <c r="M24">
        <v>6230845</v>
      </c>
      <c r="N24" t="s">
        <v>148</v>
      </c>
      <c r="P24" t="s">
        <v>149</v>
      </c>
      <c r="Q24" t="s">
        <v>81</v>
      </c>
      <c r="R24" t="s">
        <v>82</v>
      </c>
      <c r="S24" t="s">
        <v>83</v>
      </c>
      <c r="T24">
        <v>2753</v>
      </c>
      <c r="U24">
        <v>3730134818</v>
      </c>
      <c r="V24">
        <v>0.40500000000000003</v>
      </c>
      <c r="W24">
        <v>1</v>
      </c>
      <c r="Z24">
        <v>19900</v>
      </c>
      <c r="AA24">
        <v>19900</v>
      </c>
      <c r="AB24">
        <v>8.2100000000000003E-5</v>
      </c>
      <c r="AC24" s="8">
        <v>30063021559900</v>
      </c>
      <c r="AD24" s="8">
        <v>2468512317</v>
      </c>
      <c r="AE24">
        <v>0.95977000000000001</v>
      </c>
      <c r="AF24">
        <f t="shared" si="0"/>
        <v>2.4685123170000001</v>
      </c>
      <c r="AG24">
        <f t="shared" si="1"/>
        <v>2.3692040664870899E-2</v>
      </c>
    </row>
    <row r="25" spans="1:40" x14ac:dyDescent="0.2">
      <c r="A25" s="1">
        <v>41913</v>
      </c>
      <c r="B25" t="s">
        <v>36</v>
      </c>
      <c r="C25" t="s">
        <v>37</v>
      </c>
      <c r="D25" t="s">
        <v>38</v>
      </c>
      <c r="E25" t="s">
        <v>39</v>
      </c>
      <c r="F25" t="s">
        <v>40</v>
      </c>
      <c r="G25">
        <v>50</v>
      </c>
      <c r="H25">
        <v>0.54339999999999999</v>
      </c>
      <c r="I25" s="8">
        <v>257197401342</v>
      </c>
      <c r="J25">
        <v>54083434</v>
      </c>
      <c r="K25" t="s">
        <v>150</v>
      </c>
      <c r="L25" t="s">
        <v>151</v>
      </c>
      <c r="M25" t="s">
        <v>152</v>
      </c>
      <c r="N25" t="s">
        <v>153</v>
      </c>
      <c r="P25" t="s">
        <v>154</v>
      </c>
      <c r="Q25" t="s">
        <v>62</v>
      </c>
      <c r="R25" t="s">
        <v>63</v>
      </c>
      <c r="S25" t="s">
        <v>64</v>
      </c>
      <c r="T25">
        <v>8633</v>
      </c>
      <c r="U25">
        <v>11914230000</v>
      </c>
      <c r="V25">
        <v>0.6673</v>
      </c>
      <c r="W25">
        <v>1</v>
      </c>
      <c r="Z25">
        <v>10</v>
      </c>
      <c r="AA25">
        <v>10</v>
      </c>
      <c r="AB25">
        <v>3.08404E-2</v>
      </c>
      <c r="AC25" s="8">
        <v>79503656790</v>
      </c>
      <c r="AD25" s="8">
        <v>2451920602</v>
      </c>
      <c r="AE25">
        <v>0.95331999999999995</v>
      </c>
      <c r="AF25">
        <f t="shared" si="0"/>
        <v>2.4519206019999999</v>
      </c>
      <c r="AG25">
        <f t="shared" si="1"/>
        <v>2.3374649482986398E-2</v>
      </c>
    </row>
    <row r="26" spans="1:40" x14ac:dyDescent="0.2">
      <c r="A26" s="1">
        <v>41913</v>
      </c>
      <c r="B26" t="s">
        <v>36</v>
      </c>
      <c r="C26" t="s">
        <v>37</v>
      </c>
      <c r="D26" t="s">
        <v>38</v>
      </c>
      <c r="E26" t="s">
        <v>39</v>
      </c>
      <c r="F26" t="s">
        <v>40</v>
      </c>
      <c r="G26">
        <v>50</v>
      </c>
      <c r="H26">
        <v>0.54339999999999999</v>
      </c>
      <c r="I26" s="8">
        <v>257197401342</v>
      </c>
      <c r="J26">
        <v>54083434</v>
      </c>
      <c r="K26">
        <v>648003</v>
      </c>
      <c r="L26" t="s">
        <v>155</v>
      </c>
      <c r="M26">
        <v>6205133</v>
      </c>
      <c r="N26" t="s">
        <v>156</v>
      </c>
      <c r="P26" t="s">
        <v>157</v>
      </c>
      <c r="Q26" t="s">
        <v>44</v>
      </c>
      <c r="R26" t="s">
        <v>45</v>
      </c>
      <c r="S26" t="s">
        <v>46</v>
      </c>
      <c r="T26">
        <v>573</v>
      </c>
      <c r="U26">
        <v>2089760107</v>
      </c>
      <c r="V26">
        <v>0.39300000000000002</v>
      </c>
      <c r="W26">
        <v>1</v>
      </c>
      <c r="Z26">
        <v>3.74</v>
      </c>
      <c r="AA26">
        <v>3.74</v>
      </c>
      <c r="AB26">
        <v>0.78411600000000004</v>
      </c>
      <c r="AC26" s="8">
        <v>3071571200</v>
      </c>
      <c r="AD26" s="8">
        <v>2408468337</v>
      </c>
      <c r="AE26">
        <v>0.93642999999999998</v>
      </c>
      <c r="AF26">
        <f t="shared" si="0"/>
        <v>2.408468337</v>
      </c>
      <c r="AG26">
        <f t="shared" si="1"/>
        <v>2.2553620048169097E-2</v>
      </c>
      <c r="AJ26">
        <v>0.5</v>
      </c>
      <c r="AL26">
        <f>1/10</f>
        <v>0.1</v>
      </c>
      <c r="AN26">
        <v>0.45</v>
      </c>
    </row>
    <row r="27" spans="1:40" x14ac:dyDescent="0.2">
      <c r="A27" s="1">
        <v>41913</v>
      </c>
      <c r="B27" t="s">
        <v>36</v>
      </c>
      <c r="C27" t="s">
        <v>37</v>
      </c>
      <c r="D27" t="s">
        <v>38</v>
      </c>
      <c r="E27" t="s">
        <v>39</v>
      </c>
      <c r="F27" t="s">
        <v>40</v>
      </c>
      <c r="G27">
        <v>50</v>
      </c>
      <c r="H27">
        <v>0.54339999999999999</v>
      </c>
      <c r="I27" s="8">
        <v>257197401342</v>
      </c>
      <c r="J27">
        <v>54083434</v>
      </c>
      <c r="K27" t="s">
        <v>158</v>
      </c>
      <c r="L27" t="s">
        <v>159</v>
      </c>
      <c r="M27">
        <v>6418920</v>
      </c>
      <c r="N27" t="s">
        <v>160</v>
      </c>
      <c r="P27" t="s">
        <v>161</v>
      </c>
      <c r="Q27" t="s">
        <v>62</v>
      </c>
      <c r="R27" t="s">
        <v>63</v>
      </c>
      <c r="S27" t="s">
        <v>64</v>
      </c>
      <c r="T27">
        <v>2733</v>
      </c>
      <c r="U27">
        <v>1247380000</v>
      </c>
      <c r="V27">
        <v>0.9446</v>
      </c>
      <c r="W27">
        <v>1</v>
      </c>
      <c r="Z27">
        <v>62</v>
      </c>
      <c r="AA27">
        <v>62</v>
      </c>
      <c r="AB27">
        <v>3.08404E-2</v>
      </c>
      <c r="AC27" s="8">
        <v>73053059176</v>
      </c>
      <c r="AD27" s="8">
        <v>2252982149</v>
      </c>
      <c r="AE27">
        <v>0.87597000000000003</v>
      </c>
      <c r="AF27">
        <f t="shared" si="0"/>
        <v>2.2529821490000002</v>
      </c>
      <c r="AG27">
        <f t="shared" si="1"/>
        <v>1.9735447730595303E-2</v>
      </c>
      <c r="AJ27">
        <v>0.5</v>
      </c>
      <c r="AL27">
        <f t="shared" ref="AJ27:AN35" si="2">1/10</f>
        <v>0.1</v>
      </c>
      <c r="AN27">
        <v>0.45</v>
      </c>
    </row>
    <row r="28" spans="1:40" x14ac:dyDescent="0.2">
      <c r="A28" s="1">
        <v>41913</v>
      </c>
      <c r="B28" t="s">
        <v>36</v>
      </c>
      <c r="C28" t="s">
        <v>37</v>
      </c>
      <c r="D28" t="s">
        <v>38</v>
      </c>
      <c r="E28" t="s">
        <v>39</v>
      </c>
      <c r="F28" t="s">
        <v>40</v>
      </c>
      <c r="G28">
        <v>50</v>
      </c>
      <c r="H28">
        <v>0.54339999999999999</v>
      </c>
      <c r="I28" s="8">
        <v>257197401342</v>
      </c>
      <c r="J28">
        <v>54083434</v>
      </c>
      <c r="K28" t="s">
        <v>162</v>
      </c>
      <c r="L28" t="s">
        <v>163</v>
      </c>
      <c r="M28">
        <v>6581907</v>
      </c>
      <c r="N28" t="s">
        <v>164</v>
      </c>
      <c r="P28" t="s">
        <v>165</v>
      </c>
      <c r="Q28" t="s">
        <v>62</v>
      </c>
      <c r="R28" t="s">
        <v>63</v>
      </c>
      <c r="S28" t="s">
        <v>64</v>
      </c>
      <c r="T28">
        <v>3728</v>
      </c>
      <c r="U28">
        <v>10798197212</v>
      </c>
      <c r="V28">
        <v>0.57750000000000001</v>
      </c>
      <c r="W28">
        <v>1</v>
      </c>
      <c r="Z28">
        <v>10.4</v>
      </c>
      <c r="AA28">
        <v>10.4</v>
      </c>
      <c r="AB28">
        <v>3.08404E-2</v>
      </c>
      <c r="AC28" s="8">
        <v>64853972456</v>
      </c>
      <c r="AD28" s="8">
        <v>2000119584</v>
      </c>
      <c r="AE28">
        <v>0.77766000000000002</v>
      </c>
      <c r="AF28">
        <f t="shared" si="0"/>
        <v>2.0001195840000001</v>
      </c>
      <c r="AG28">
        <f t="shared" si="1"/>
        <v>1.5554129956934401E-2</v>
      </c>
      <c r="AL28">
        <f t="shared" si="2"/>
        <v>0.1</v>
      </c>
      <c r="AN28">
        <f t="shared" ref="AN28:AN35" si="3">1/9*0.1</f>
        <v>1.1111111111111112E-2</v>
      </c>
    </row>
    <row r="29" spans="1:40" x14ac:dyDescent="0.2">
      <c r="A29" s="1">
        <v>41913</v>
      </c>
      <c r="B29" t="s">
        <v>36</v>
      </c>
      <c r="C29" t="s">
        <v>37</v>
      </c>
      <c r="D29" t="s">
        <v>38</v>
      </c>
      <c r="E29" t="s">
        <v>39</v>
      </c>
      <c r="F29" t="s">
        <v>40</v>
      </c>
      <c r="G29">
        <v>50</v>
      </c>
      <c r="H29">
        <v>0.54339999999999999</v>
      </c>
      <c r="I29" s="8">
        <v>257197401342</v>
      </c>
      <c r="J29">
        <v>54083434</v>
      </c>
      <c r="K29" t="s">
        <v>166</v>
      </c>
      <c r="L29" t="s">
        <v>167</v>
      </c>
      <c r="M29" t="s">
        <v>168</v>
      </c>
      <c r="N29" t="s">
        <v>169</v>
      </c>
      <c r="P29" t="s">
        <v>170</v>
      </c>
      <c r="Q29" t="s">
        <v>44</v>
      </c>
      <c r="R29" t="s">
        <v>45</v>
      </c>
      <c r="S29" t="s">
        <v>46</v>
      </c>
      <c r="T29">
        <v>2753</v>
      </c>
      <c r="U29">
        <v>3837077000</v>
      </c>
      <c r="V29">
        <v>0.55469999999999997</v>
      </c>
      <c r="W29">
        <v>1</v>
      </c>
      <c r="Z29">
        <v>1.18</v>
      </c>
      <c r="AA29">
        <v>1.18</v>
      </c>
      <c r="AB29">
        <v>0.78411600000000004</v>
      </c>
      <c r="AC29" s="8">
        <v>2511543402</v>
      </c>
      <c r="AD29" s="8">
        <v>1969341622</v>
      </c>
      <c r="AE29">
        <v>0.76568999999999998</v>
      </c>
      <c r="AF29">
        <f t="shared" si="0"/>
        <v>1.969341622</v>
      </c>
      <c r="AG29">
        <f t="shared" si="1"/>
        <v>1.5079051865491799E-2</v>
      </c>
      <c r="AL29">
        <f t="shared" si="2"/>
        <v>0.1</v>
      </c>
      <c r="AN29">
        <f t="shared" si="3"/>
        <v>1.1111111111111112E-2</v>
      </c>
    </row>
    <row r="30" spans="1:40" x14ac:dyDescent="0.2">
      <c r="A30" s="1">
        <v>41913</v>
      </c>
      <c r="B30" t="s">
        <v>36</v>
      </c>
      <c r="C30" t="s">
        <v>37</v>
      </c>
      <c r="D30" t="s">
        <v>38</v>
      </c>
      <c r="E30" t="s">
        <v>39</v>
      </c>
      <c r="F30" t="s">
        <v>40</v>
      </c>
      <c r="G30">
        <v>50</v>
      </c>
      <c r="H30">
        <v>0.54339999999999999</v>
      </c>
      <c r="I30" s="8">
        <v>257197401342</v>
      </c>
      <c r="J30">
        <v>54083434</v>
      </c>
      <c r="K30">
        <v>685346</v>
      </c>
      <c r="L30" t="s">
        <v>171</v>
      </c>
      <c r="M30">
        <v>6853468</v>
      </c>
      <c r="N30" t="s">
        <v>172</v>
      </c>
      <c r="P30" t="s">
        <v>173</v>
      </c>
      <c r="Q30" t="s">
        <v>44</v>
      </c>
      <c r="R30" t="s">
        <v>45</v>
      </c>
      <c r="S30" t="s">
        <v>46</v>
      </c>
      <c r="T30">
        <v>8633</v>
      </c>
      <c r="U30">
        <v>1545913168</v>
      </c>
      <c r="V30">
        <v>0.45350000000000001</v>
      </c>
      <c r="W30">
        <v>1</v>
      </c>
      <c r="Z30">
        <v>3.5</v>
      </c>
      <c r="AA30">
        <v>3.5</v>
      </c>
      <c r="AB30">
        <v>0.78411600000000004</v>
      </c>
      <c r="AC30" s="8">
        <v>2453750677</v>
      </c>
      <c r="AD30" s="8">
        <v>1924025376</v>
      </c>
      <c r="AE30">
        <v>0.74807000000000001</v>
      </c>
      <c r="AF30">
        <f t="shared" si="0"/>
        <v>1.9240253759999999</v>
      </c>
      <c r="AG30">
        <f t="shared" si="1"/>
        <v>1.4393056630243199E-2</v>
      </c>
      <c r="AL30">
        <f t="shared" si="2"/>
        <v>0.1</v>
      </c>
      <c r="AN30">
        <f t="shared" si="3"/>
        <v>1.1111111111111112E-2</v>
      </c>
    </row>
    <row r="31" spans="1:40" x14ac:dyDescent="0.2">
      <c r="A31" s="1">
        <v>41913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>
        <v>50</v>
      </c>
      <c r="H31">
        <v>0.54339999999999999</v>
      </c>
      <c r="I31" s="8">
        <v>257197401342</v>
      </c>
      <c r="J31">
        <v>54083434</v>
      </c>
      <c r="K31" t="s">
        <v>174</v>
      </c>
      <c r="L31" t="s">
        <v>175</v>
      </c>
      <c r="M31">
        <v>6272483</v>
      </c>
      <c r="N31" t="s">
        <v>176</v>
      </c>
      <c r="P31" t="s">
        <v>177</v>
      </c>
      <c r="Q31" t="s">
        <v>143</v>
      </c>
      <c r="R31" t="s">
        <v>144</v>
      </c>
      <c r="S31" t="s">
        <v>145</v>
      </c>
      <c r="T31">
        <v>1771</v>
      </c>
      <c r="U31">
        <v>2655494000</v>
      </c>
      <c r="V31">
        <v>0.36859999999999998</v>
      </c>
      <c r="W31">
        <v>1</v>
      </c>
      <c r="Z31">
        <v>78.95</v>
      </c>
      <c r="AA31">
        <v>78.95</v>
      </c>
      <c r="AB31">
        <v>2.2282799999999998E-2</v>
      </c>
      <c r="AC31" s="8">
        <v>77277451198</v>
      </c>
      <c r="AD31" s="8">
        <v>1721961455</v>
      </c>
      <c r="AE31">
        <v>0.66951000000000005</v>
      </c>
      <c r="AF31">
        <f t="shared" si="0"/>
        <v>1.721961455</v>
      </c>
      <c r="AG31">
        <f t="shared" si="1"/>
        <v>1.1528704137370499E-2</v>
      </c>
      <c r="AL31">
        <f t="shared" si="2"/>
        <v>0.1</v>
      </c>
      <c r="AN31">
        <f t="shared" si="3"/>
        <v>1.1111111111111112E-2</v>
      </c>
    </row>
    <row r="32" spans="1:40" x14ac:dyDescent="0.2">
      <c r="A32" s="1">
        <v>41913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>
        <v>50</v>
      </c>
      <c r="H32">
        <v>0.54339999999999999</v>
      </c>
      <c r="I32" s="8">
        <v>257197401342</v>
      </c>
      <c r="J32">
        <v>54083434</v>
      </c>
      <c r="K32" t="s">
        <v>178</v>
      </c>
      <c r="L32" t="s">
        <v>179</v>
      </c>
      <c r="M32">
        <v>6556938</v>
      </c>
      <c r="N32" t="s">
        <v>180</v>
      </c>
      <c r="P32" t="s">
        <v>181</v>
      </c>
      <c r="Q32" t="s">
        <v>69</v>
      </c>
      <c r="R32" t="s">
        <v>70</v>
      </c>
      <c r="S32" t="s">
        <v>71</v>
      </c>
      <c r="T32">
        <v>8355</v>
      </c>
      <c r="U32">
        <v>1548106000</v>
      </c>
      <c r="V32">
        <v>0.70940000000000003</v>
      </c>
      <c r="W32">
        <v>1</v>
      </c>
      <c r="Z32">
        <v>4.99</v>
      </c>
      <c r="AA32">
        <v>4.99</v>
      </c>
      <c r="AB32">
        <v>0.30483100000000002</v>
      </c>
      <c r="AC32" s="8">
        <v>5480149716</v>
      </c>
      <c r="AD32" s="8">
        <v>1670519859</v>
      </c>
      <c r="AE32">
        <v>0.64951000000000003</v>
      </c>
      <c r="AF32">
        <f t="shared" si="0"/>
        <v>1.6705198590000001</v>
      </c>
      <c r="AG32">
        <f t="shared" si="1"/>
        <v>1.0850193536190902E-2</v>
      </c>
      <c r="AL32">
        <f t="shared" si="2"/>
        <v>0.1</v>
      </c>
      <c r="AN32">
        <f t="shared" si="3"/>
        <v>1.1111111111111112E-2</v>
      </c>
    </row>
    <row r="33" spans="1:40" x14ac:dyDescent="0.2">
      <c r="A33" s="1">
        <v>41913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>
        <v>50</v>
      </c>
      <c r="H33">
        <v>0.54339999999999999</v>
      </c>
      <c r="I33" s="8">
        <v>257197401342</v>
      </c>
      <c r="J33">
        <v>54083434</v>
      </c>
      <c r="K33" t="s">
        <v>182</v>
      </c>
      <c r="L33" t="s">
        <v>183</v>
      </c>
      <c r="M33" t="s">
        <v>184</v>
      </c>
      <c r="N33" t="s">
        <v>185</v>
      </c>
      <c r="P33" t="s">
        <v>186</v>
      </c>
      <c r="Q33" t="s">
        <v>62</v>
      </c>
      <c r="R33" t="s">
        <v>63</v>
      </c>
      <c r="S33" t="s">
        <v>64</v>
      </c>
      <c r="T33">
        <v>533</v>
      </c>
      <c r="U33">
        <v>2040028000</v>
      </c>
      <c r="V33">
        <v>0.50900000000000001</v>
      </c>
      <c r="W33">
        <v>1</v>
      </c>
      <c r="Z33">
        <v>51.5</v>
      </c>
      <c r="AA33">
        <v>51.5</v>
      </c>
      <c r="AB33">
        <v>3.08404E-2</v>
      </c>
      <c r="AC33" s="8">
        <v>53476273978</v>
      </c>
      <c r="AD33" s="8">
        <v>1649227292</v>
      </c>
      <c r="AE33">
        <v>0.64122999999999997</v>
      </c>
      <c r="AF33">
        <f t="shared" si="0"/>
        <v>1.649227292</v>
      </c>
      <c r="AG33">
        <f t="shared" si="1"/>
        <v>1.05753401644916E-2</v>
      </c>
      <c r="AL33">
        <f t="shared" si="2"/>
        <v>0.1</v>
      </c>
      <c r="AN33">
        <f t="shared" si="3"/>
        <v>1.1111111111111112E-2</v>
      </c>
    </row>
    <row r="34" spans="1:40" x14ac:dyDescent="0.2">
      <c r="A34" s="1">
        <v>41913</v>
      </c>
      <c r="B34" t="s">
        <v>36</v>
      </c>
      <c r="C34" t="s">
        <v>37</v>
      </c>
      <c r="D34" t="s">
        <v>38</v>
      </c>
      <c r="E34" t="s">
        <v>39</v>
      </c>
      <c r="F34" t="s">
        <v>40</v>
      </c>
      <c r="G34">
        <v>50</v>
      </c>
      <c r="H34">
        <v>0.54339999999999999</v>
      </c>
      <c r="I34" s="8">
        <v>257197401342</v>
      </c>
      <c r="J34">
        <v>54083434</v>
      </c>
      <c r="K34" t="s">
        <v>187</v>
      </c>
      <c r="L34" t="s">
        <v>188</v>
      </c>
      <c r="M34" t="s">
        <v>189</v>
      </c>
      <c r="N34" t="s">
        <v>190</v>
      </c>
      <c r="P34" t="s">
        <v>191</v>
      </c>
      <c r="Q34" t="s">
        <v>143</v>
      </c>
      <c r="R34" t="s">
        <v>144</v>
      </c>
      <c r="S34" t="s">
        <v>145</v>
      </c>
      <c r="T34">
        <v>7537</v>
      </c>
      <c r="U34">
        <v>7358604000</v>
      </c>
      <c r="V34">
        <v>0.23169999999999999</v>
      </c>
      <c r="W34">
        <v>1</v>
      </c>
      <c r="Z34">
        <v>40.75</v>
      </c>
      <c r="AA34">
        <v>40.75</v>
      </c>
      <c r="AB34">
        <v>2.2282799999999998E-2</v>
      </c>
      <c r="AC34" s="8">
        <v>69478283290</v>
      </c>
      <c r="AD34" s="8">
        <v>1548173930</v>
      </c>
      <c r="AE34">
        <v>0.60194000000000003</v>
      </c>
      <c r="AF34">
        <f t="shared" si="0"/>
        <v>1.5481739299999999</v>
      </c>
      <c r="AG34">
        <f t="shared" si="1"/>
        <v>9.3190781542419991E-3</v>
      </c>
      <c r="AL34">
        <f t="shared" si="2"/>
        <v>0.1</v>
      </c>
      <c r="AN34">
        <f t="shared" si="3"/>
        <v>1.1111111111111112E-2</v>
      </c>
    </row>
    <row r="35" spans="1:40" x14ac:dyDescent="0.2">
      <c r="A35" s="1">
        <v>41913</v>
      </c>
      <c r="B35" t="s">
        <v>36</v>
      </c>
      <c r="C35" t="s">
        <v>37</v>
      </c>
      <c r="D35" t="s">
        <v>38</v>
      </c>
      <c r="E35" t="s">
        <v>39</v>
      </c>
      <c r="F35" t="s">
        <v>40</v>
      </c>
      <c r="G35">
        <v>50</v>
      </c>
      <c r="H35">
        <v>0.54339999999999999</v>
      </c>
      <c r="I35" s="8">
        <v>257197401342</v>
      </c>
      <c r="J35">
        <v>54083434</v>
      </c>
      <c r="K35" t="s">
        <v>192</v>
      </c>
      <c r="L35" t="s">
        <v>193</v>
      </c>
      <c r="M35" t="s">
        <v>194</v>
      </c>
      <c r="N35" t="s">
        <v>195</v>
      </c>
      <c r="P35" t="s">
        <v>196</v>
      </c>
      <c r="Q35" t="s">
        <v>81</v>
      </c>
      <c r="R35" t="s">
        <v>82</v>
      </c>
      <c r="S35" t="s">
        <v>83</v>
      </c>
      <c r="T35">
        <v>1771</v>
      </c>
      <c r="U35">
        <v>31985960000</v>
      </c>
      <c r="V35">
        <v>0.49880000000000002</v>
      </c>
      <c r="W35">
        <v>1</v>
      </c>
      <c r="Z35">
        <v>1175</v>
      </c>
      <c r="AA35">
        <v>1175</v>
      </c>
      <c r="AB35">
        <v>8.2100000000000003E-5</v>
      </c>
      <c r="AC35" s="8">
        <v>18746651296400</v>
      </c>
      <c r="AD35" s="8">
        <v>1539310672</v>
      </c>
      <c r="AE35">
        <v>0.59848999999999997</v>
      </c>
      <c r="AF35">
        <f t="shared" si="0"/>
        <v>1.539310672</v>
      </c>
      <c r="AG35">
        <f t="shared" si="1"/>
        <v>9.2126204408527999E-3</v>
      </c>
      <c r="AL35">
        <f t="shared" si="2"/>
        <v>0.1</v>
      </c>
      <c r="AN35">
        <f t="shared" si="3"/>
        <v>1.1111111111111112E-2</v>
      </c>
    </row>
    <row r="36" spans="1:40" x14ac:dyDescent="0.2">
      <c r="A36" s="1">
        <v>41913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>
        <v>50</v>
      </c>
      <c r="H36">
        <v>0.54339999999999999</v>
      </c>
      <c r="I36" s="8">
        <v>257197401342</v>
      </c>
      <c r="J36">
        <v>54083434</v>
      </c>
      <c r="K36" t="s">
        <v>197</v>
      </c>
      <c r="L36" t="s">
        <v>198</v>
      </c>
      <c r="M36" t="s">
        <v>199</v>
      </c>
      <c r="N36" t="s">
        <v>200</v>
      </c>
      <c r="P36" t="s">
        <v>201</v>
      </c>
      <c r="Q36" t="s">
        <v>69</v>
      </c>
      <c r="R36" t="s">
        <v>70</v>
      </c>
      <c r="S36" t="s">
        <v>71</v>
      </c>
      <c r="T36">
        <v>3573</v>
      </c>
      <c r="U36">
        <v>3648148000</v>
      </c>
      <c r="V36">
        <v>0.36770000000000003</v>
      </c>
      <c r="W36">
        <v>1</v>
      </c>
      <c r="Z36">
        <v>3.53</v>
      </c>
      <c r="AA36">
        <v>3.53</v>
      </c>
      <c r="AB36">
        <v>0.30483100000000002</v>
      </c>
      <c r="AC36" s="8">
        <v>4735226791</v>
      </c>
      <c r="AD36" s="8">
        <v>1443444280</v>
      </c>
      <c r="AE36">
        <v>0.56122000000000005</v>
      </c>
      <c r="AF36">
        <f t="shared" si="0"/>
        <v>1.44344428</v>
      </c>
      <c r="AG36">
        <f t="shared" si="1"/>
        <v>8.1008979882159996E-3</v>
      </c>
    </row>
    <row r="37" spans="1:40" x14ac:dyDescent="0.2">
      <c r="A37" s="1">
        <v>41913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>
        <v>50</v>
      </c>
      <c r="H37">
        <v>0.54339999999999999</v>
      </c>
      <c r="I37" s="8">
        <v>257197401342</v>
      </c>
      <c r="J37">
        <v>54083434</v>
      </c>
      <c r="K37" t="s">
        <v>202</v>
      </c>
      <c r="L37" t="s">
        <v>203</v>
      </c>
      <c r="M37">
        <v>6304632</v>
      </c>
      <c r="N37" t="s">
        <v>204</v>
      </c>
      <c r="P37" t="s">
        <v>205</v>
      </c>
      <c r="Q37" t="s">
        <v>62</v>
      </c>
      <c r="R37" t="s">
        <v>63</v>
      </c>
      <c r="S37" t="s">
        <v>64</v>
      </c>
      <c r="T37">
        <v>7535</v>
      </c>
      <c r="U37">
        <v>526464900</v>
      </c>
      <c r="V37">
        <v>0.50649999999999995</v>
      </c>
      <c r="W37">
        <v>1</v>
      </c>
      <c r="Z37">
        <v>165</v>
      </c>
      <c r="AA37">
        <v>165</v>
      </c>
      <c r="AB37">
        <v>3.08404E-2</v>
      </c>
      <c r="AC37" s="8">
        <v>43997987880</v>
      </c>
      <c r="AD37" s="8">
        <v>1356913519</v>
      </c>
      <c r="AE37">
        <v>0.52758000000000005</v>
      </c>
      <c r="AF37">
        <f t="shared" si="0"/>
        <v>1.3569135189999999</v>
      </c>
      <c r="AG37">
        <f t="shared" si="1"/>
        <v>7.1588043435402001E-3</v>
      </c>
      <c r="AJ37">
        <f t="array" ref="AJ37">SUM((AJ26:AJ35)^2)</f>
        <v>0.5</v>
      </c>
      <c r="AK37">
        <f ca="1">(AJ37-1/2)/(1-1/2)</f>
        <v>0</v>
      </c>
      <c r="AL37">
        <f t="array" ref="AL37">SUM((AL26:AL35)^2)</f>
        <v>0.10000000000000003</v>
      </c>
      <c r="AM37">
        <f ca="1">(AL37-1/10)/(1-1/10)</f>
        <v>3.0839528461809905E-17</v>
      </c>
      <c r="AN37">
        <f t="array" ref="AN37">SUM((AN26:AN35)^2)</f>
        <v>0.40598765432098749</v>
      </c>
    </row>
    <row r="38" spans="1:40" x14ac:dyDescent="0.2">
      <c r="A38" s="1">
        <v>41913</v>
      </c>
      <c r="B38" t="s">
        <v>36</v>
      </c>
      <c r="C38" t="s">
        <v>37</v>
      </c>
      <c r="D38" t="s">
        <v>38</v>
      </c>
      <c r="E38" t="s">
        <v>39</v>
      </c>
      <c r="F38" t="s">
        <v>40</v>
      </c>
      <c r="G38">
        <v>50</v>
      </c>
      <c r="H38">
        <v>0.54339999999999999</v>
      </c>
      <c r="I38" s="8">
        <v>257197401342</v>
      </c>
      <c r="J38">
        <v>54083434</v>
      </c>
      <c r="K38" t="s">
        <v>206</v>
      </c>
      <c r="L38" t="s">
        <v>207</v>
      </c>
      <c r="M38" t="s">
        <v>208</v>
      </c>
      <c r="N38" t="s">
        <v>209</v>
      </c>
      <c r="P38" t="s">
        <v>210</v>
      </c>
      <c r="Q38" t="s">
        <v>62</v>
      </c>
      <c r="R38" t="s">
        <v>63</v>
      </c>
      <c r="S38" t="s">
        <v>64</v>
      </c>
      <c r="T38">
        <v>8355</v>
      </c>
      <c r="U38">
        <v>1277816367</v>
      </c>
      <c r="V38">
        <v>0.89829999999999999</v>
      </c>
      <c r="W38">
        <v>1</v>
      </c>
      <c r="Z38">
        <v>37.25</v>
      </c>
      <c r="AA38">
        <v>37.25</v>
      </c>
      <c r="AB38">
        <v>3.08404E-2</v>
      </c>
      <c r="AC38" s="8">
        <v>42757875965</v>
      </c>
      <c r="AD38" s="8">
        <v>1318668047</v>
      </c>
      <c r="AE38">
        <v>0.51271</v>
      </c>
      <c r="AF38">
        <f t="shared" si="0"/>
        <v>1.3186680470000001</v>
      </c>
      <c r="AG38">
        <f t="shared" si="1"/>
        <v>6.7609429437737005E-3</v>
      </c>
      <c r="AJ38">
        <f>SUM(AJ26:AJ35)</f>
        <v>1</v>
      </c>
      <c r="AL38">
        <f>SUM(AL26:AL35)</f>
        <v>0.99999999999999989</v>
      </c>
      <c r="AN38">
        <f>SUM(AN26:AN35)</f>
        <v>0.9888888888888886</v>
      </c>
    </row>
    <row r="39" spans="1:40" x14ac:dyDescent="0.2">
      <c r="A39" s="1">
        <v>41913</v>
      </c>
      <c r="B39" t="s">
        <v>36</v>
      </c>
      <c r="C39" t="s">
        <v>37</v>
      </c>
      <c r="D39" t="s">
        <v>38</v>
      </c>
      <c r="E39" t="s">
        <v>39</v>
      </c>
      <c r="F39" t="s">
        <v>40</v>
      </c>
      <c r="G39">
        <v>50</v>
      </c>
      <c r="H39">
        <v>0.54339999999999999</v>
      </c>
      <c r="I39" s="8">
        <v>257197401342</v>
      </c>
      <c r="J39">
        <v>54083434</v>
      </c>
      <c r="K39" t="s">
        <v>211</v>
      </c>
      <c r="L39" t="s">
        <v>212</v>
      </c>
      <c r="M39" t="s">
        <v>213</v>
      </c>
      <c r="N39" t="s">
        <v>214</v>
      </c>
      <c r="P39" t="s">
        <v>215</v>
      </c>
      <c r="Q39" t="s">
        <v>143</v>
      </c>
      <c r="R39" t="s">
        <v>144</v>
      </c>
      <c r="S39" t="s">
        <v>145</v>
      </c>
      <c r="T39">
        <v>7535</v>
      </c>
      <c r="U39">
        <v>1127098705</v>
      </c>
      <c r="V39">
        <v>0.1883</v>
      </c>
      <c r="W39">
        <v>1</v>
      </c>
      <c r="Z39">
        <v>253.8</v>
      </c>
      <c r="AA39">
        <v>253.8</v>
      </c>
      <c r="AB39">
        <v>2.2282799999999998E-2</v>
      </c>
      <c r="AC39" s="8">
        <v>53864655707</v>
      </c>
      <c r="AD39" s="8">
        <v>1200257804</v>
      </c>
      <c r="AE39">
        <v>0.46666999999999997</v>
      </c>
      <c r="AF39">
        <f t="shared" si="0"/>
        <v>1.200257804</v>
      </c>
      <c r="AG39">
        <f t="shared" si="1"/>
        <v>5.6012430939268E-3</v>
      </c>
      <c r="AJ39">
        <f>AJ37/AJ38</f>
        <v>0.5</v>
      </c>
      <c r="AL39">
        <f>AL37/AL38</f>
        <v>0.10000000000000005</v>
      </c>
      <c r="AN39">
        <f>AN37/AN38</f>
        <v>0.41054931335830208</v>
      </c>
    </row>
    <row r="40" spans="1:40" x14ac:dyDescent="0.2">
      <c r="A40" s="1">
        <v>41913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>
        <v>50</v>
      </c>
      <c r="H40">
        <v>0.54339999999999999</v>
      </c>
      <c r="I40" s="8">
        <v>257197401342</v>
      </c>
      <c r="J40">
        <v>54083434</v>
      </c>
      <c r="K40" t="s">
        <v>216</v>
      </c>
      <c r="L40" t="s">
        <v>217</v>
      </c>
      <c r="M40">
        <v>6710154</v>
      </c>
      <c r="N40" t="s">
        <v>218</v>
      </c>
      <c r="P40" t="s">
        <v>219</v>
      </c>
      <c r="Q40" t="s">
        <v>62</v>
      </c>
      <c r="R40" t="s">
        <v>63</v>
      </c>
      <c r="S40" t="s">
        <v>64</v>
      </c>
      <c r="T40">
        <v>8633</v>
      </c>
      <c r="U40">
        <v>9705185000</v>
      </c>
      <c r="V40">
        <v>0.88990000000000002</v>
      </c>
      <c r="W40">
        <v>1</v>
      </c>
      <c r="Z40">
        <v>4.42</v>
      </c>
      <c r="AA40">
        <v>4.42</v>
      </c>
      <c r="AB40">
        <v>3.08404E-2</v>
      </c>
      <c r="AC40" s="8">
        <v>38173967063</v>
      </c>
      <c r="AD40" s="8">
        <v>1177298963</v>
      </c>
      <c r="AE40">
        <v>0.45773999999999998</v>
      </c>
      <c r="AF40">
        <f t="shared" si="0"/>
        <v>1.1772989629999999</v>
      </c>
      <c r="AG40">
        <f t="shared" si="1"/>
        <v>5.3889682732362002E-3</v>
      </c>
    </row>
    <row r="41" spans="1:40" x14ac:dyDescent="0.2">
      <c r="A41" s="1">
        <v>41913</v>
      </c>
      <c r="B41" t="s">
        <v>36</v>
      </c>
      <c r="C41" t="s">
        <v>37</v>
      </c>
      <c r="D41" t="s">
        <v>38</v>
      </c>
      <c r="E41" t="s">
        <v>39</v>
      </c>
      <c r="F41" t="s">
        <v>40</v>
      </c>
      <c r="G41">
        <v>50</v>
      </c>
      <c r="H41">
        <v>0.54339999999999999</v>
      </c>
      <c r="I41" s="8">
        <v>257197401342</v>
      </c>
      <c r="J41">
        <v>54083434</v>
      </c>
      <c r="K41" t="s">
        <v>220</v>
      </c>
      <c r="L41" t="s">
        <v>221</v>
      </c>
      <c r="M41" t="s">
        <v>222</v>
      </c>
      <c r="N41" t="s">
        <v>223</v>
      </c>
      <c r="P41" t="s">
        <v>224</v>
      </c>
      <c r="Q41" t="s">
        <v>62</v>
      </c>
      <c r="R41" t="s">
        <v>63</v>
      </c>
      <c r="S41" t="s">
        <v>64</v>
      </c>
      <c r="T41">
        <v>8355</v>
      </c>
      <c r="U41">
        <v>800621925</v>
      </c>
      <c r="V41">
        <v>0.9</v>
      </c>
      <c r="W41">
        <v>1</v>
      </c>
      <c r="Z41">
        <v>45.5</v>
      </c>
      <c r="AA41">
        <v>45.5</v>
      </c>
      <c r="AB41">
        <v>3.08404E-2</v>
      </c>
      <c r="AC41" s="8">
        <v>32785467852</v>
      </c>
      <c r="AD41" s="8">
        <v>1011115502</v>
      </c>
      <c r="AE41">
        <v>0.39312999999999998</v>
      </c>
      <c r="AF41">
        <f t="shared" si="0"/>
        <v>1.011115502</v>
      </c>
      <c r="AG41">
        <f t="shared" si="1"/>
        <v>3.9749983730125995E-3</v>
      </c>
    </row>
    <row r="42" spans="1:40" x14ac:dyDescent="0.2">
      <c r="A42" s="1">
        <v>41913</v>
      </c>
      <c r="B42" t="s">
        <v>36</v>
      </c>
      <c r="C42" t="s">
        <v>37</v>
      </c>
      <c r="D42" t="s">
        <v>38</v>
      </c>
      <c r="E42" t="s">
        <v>39</v>
      </c>
      <c r="F42" t="s">
        <v>40</v>
      </c>
      <c r="G42">
        <v>50</v>
      </c>
      <c r="H42">
        <v>0.54339999999999999</v>
      </c>
      <c r="I42" s="8">
        <v>257197401342</v>
      </c>
      <c r="J42">
        <v>54083434</v>
      </c>
      <c r="K42" t="s">
        <v>225</v>
      </c>
      <c r="L42" t="s">
        <v>226</v>
      </c>
      <c r="M42" t="s">
        <v>227</v>
      </c>
      <c r="N42" t="s">
        <v>228</v>
      </c>
      <c r="P42" t="s">
        <v>229</v>
      </c>
      <c r="Q42" t="s">
        <v>62</v>
      </c>
      <c r="R42" t="s">
        <v>63</v>
      </c>
      <c r="S42" t="s">
        <v>64</v>
      </c>
      <c r="T42">
        <v>8633</v>
      </c>
      <c r="U42">
        <v>1475698000</v>
      </c>
      <c r="V42">
        <v>1</v>
      </c>
      <c r="W42">
        <v>1</v>
      </c>
      <c r="Z42">
        <v>21.7</v>
      </c>
      <c r="AA42">
        <v>21.7</v>
      </c>
      <c r="AB42">
        <v>3.08404E-2</v>
      </c>
      <c r="AC42" s="8">
        <v>32022646600</v>
      </c>
      <c r="AD42" s="8">
        <v>987589784</v>
      </c>
      <c r="AE42">
        <v>0.38397999999999999</v>
      </c>
      <c r="AF42">
        <f t="shared" si="0"/>
        <v>0.98758978399999997</v>
      </c>
      <c r="AG42">
        <f t="shared" si="1"/>
        <v>3.7921472526031997E-3</v>
      </c>
    </row>
    <row r="43" spans="1:40" x14ac:dyDescent="0.2">
      <c r="A43" s="1">
        <v>41913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>
        <v>50</v>
      </c>
      <c r="H43">
        <v>0.54339999999999999</v>
      </c>
      <c r="I43" s="8">
        <v>257197401342</v>
      </c>
      <c r="J43">
        <v>54083434</v>
      </c>
      <c r="K43" t="s">
        <v>230</v>
      </c>
      <c r="L43" t="s">
        <v>231</v>
      </c>
      <c r="M43">
        <v>6074980</v>
      </c>
      <c r="N43" t="s">
        <v>232</v>
      </c>
      <c r="P43" t="s">
        <v>233</v>
      </c>
      <c r="Q43" t="s">
        <v>62</v>
      </c>
      <c r="R43" t="s">
        <v>63</v>
      </c>
      <c r="S43" t="s">
        <v>64</v>
      </c>
      <c r="T43">
        <v>533</v>
      </c>
      <c r="U43">
        <v>1376922000</v>
      </c>
      <c r="V43">
        <v>0.628</v>
      </c>
      <c r="W43">
        <v>1</v>
      </c>
      <c r="Z43">
        <v>35.75</v>
      </c>
      <c r="AA43">
        <v>35.75</v>
      </c>
      <c r="AB43">
        <v>3.08404E-2</v>
      </c>
      <c r="AC43" s="8">
        <v>30913275822</v>
      </c>
      <c r="AD43" s="8">
        <v>953376322</v>
      </c>
      <c r="AE43">
        <v>0.37068000000000001</v>
      </c>
      <c r="AF43">
        <f t="shared" si="0"/>
        <v>0.953376322</v>
      </c>
      <c r="AG43">
        <f t="shared" si="1"/>
        <v>3.5339753503895997E-3</v>
      </c>
    </row>
    <row r="44" spans="1:40" x14ac:dyDescent="0.2">
      <c r="A44" s="1">
        <v>41913</v>
      </c>
      <c r="B44" t="s">
        <v>36</v>
      </c>
      <c r="C44" t="s">
        <v>37</v>
      </c>
      <c r="D44" t="s">
        <v>38</v>
      </c>
      <c r="E44" t="s">
        <v>39</v>
      </c>
      <c r="F44" t="s">
        <v>40</v>
      </c>
      <c r="G44">
        <v>50</v>
      </c>
      <c r="H44">
        <v>0.54339999999999999</v>
      </c>
      <c r="I44" s="8">
        <v>257197401342</v>
      </c>
      <c r="J44">
        <v>54083434</v>
      </c>
      <c r="K44" t="s">
        <v>234</v>
      </c>
      <c r="L44" t="s">
        <v>235</v>
      </c>
      <c r="M44" t="s">
        <v>236</v>
      </c>
      <c r="N44" t="s">
        <v>237</v>
      </c>
      <c r="P44" t="s">
        <v>238</v>
      </c>
      <c r="Q44" t="s">
        <v>62</v>
      </c>
      <c r="R44" t="s">
        <v>63</v>
      </c>
      <c r="S44" t="s">
        <v>64</v>
      </c>
      <c r="T44">
        <v>8633</v>
      </c>
      <c r="U44">
        <v>9183781750</v>
      </c>
      <c r="V44">
        <v>0.64249999999999996</v>
      </c>
      <c r="W44">
        <v>1</v>
      </c>
      <c r="Z44">
        <v>4.22</v>
      </c>
      <c r="AA44">
        <v>4.22</v>
      </c>
      <c r="AB44">
        <v>3.08404E-2</v>
      </c>
      <c r="AC44" s="8">
        <v>24900446646</v>
      </c>
      <c r="AD44" s="8">
        <v>767938625</v>
      </c>
      <c r="AE44">
        <v>0.29858000000000001</v>
      </c>
      <c r="AF44">
        <f t="shared" si="0"/>
        <v>0.76793862499999999</v>
      </c>
      <c r="AG44">
        <f t="shared" si="1"/>
        <v>2.2929111465250004E-3</v>
      </c>
    </row>
    <row r="45" spans="1:40" x14ac:dyDescent="0.2">
      <c r="A45" s="1">
        <v>41913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  <c r="G45">
        <v>50</v>
      </c>
      <c r="H45">
        <v>0.54339999999999999</v>
      </c>
      <c r="I45" s="8">
        <v>257197401342</v>
      </c>
      <c r="J45">
        <v>54083434</v>
      </c>
      <c r="K45" t="s">
        <v>239</v>
      </c>
      <c r="L45" t="s">
        <v>240</v>
      </c>
      <c r="M45" t="s">
        <v>241</v>
      </c>
      <c r="N45" t="s">
        <v>242</v>
      </c>
      <c r="P45" t="s">
        <v>243</v>
      </c>
      <c r="Q45" t="s">
        <v>69</v>
      </c>
      <c r="R45" t="s">
        <v>70</v>
      </c>
      <c r="S45" t="s">
        <v>71</v>
      </c>
      <c r="T45">
        <v>4537</v>
      </c>
      <c r="U45">
        <v>620653762</v>
      </c>
      <c r="V45">
        <v>0.65969999999999995</v>
      </c>
      <c r="W45">
        <v>1</v>
      </c>
      <c r="Z45">
        <v>4.95</v>
      </c>
      <c r="AA45">
        <v>4.95</v>
      </c>
      <c r="AB45">
        <v>0.30483100000000002</v>
      </c>
      <c r="AC45" s="8">
        <v>2026754171</v>
      </c>
      <c r="AD45" s="8">
        <v>617817644</v>
      </c>
      <c r="AE45">
        <v>0.24021000000000001</v>
      </c>
      <c r="AF45">
        <f t="shared" si="0"/>
        <v>0.61781764400000005</v>
      </c>
      <c r="AG45">
        <f t="shared" si="1"/>
        <v>1.4840597626524002E-3</v>
      </c>
    </row>
    <row r="46" spans="1:40" x14ac:dyDescent="0.2">
      <c r="A46" s="1">
        <v>41913</v>
      </c>
      <c r="B46" t="s">
        <v>36</v>
      </c>
      <c r="C46" t="s">
        <v>37</v>
      </c>
      <c r="D46" t="s">
        <v>38</v>
      </c>
      <c r="E46" t="s">
        <v>39</v>
      </c>
      <c r="F46" t="s">
        <v>40</v>
      </c>
      <c r="G46">
        <v>50</v>
      </c>
      <c r="H46">
        <v>0.54339999999999999</v>
      </c>
      <c r="I46" s="8">
        <v>257197401342</v>
      </c>
      <c r="J46">
        <v>54083434</v>
      </c>
      <c r="K46" t="s">
        <v>244</v>
      </c>
      <c r="L46" t="s">
        <v>245</v>
      </c>
      <c r="M46">
        <v>6092498</v>
      </c>
      <c r="N46" t="s">
        <v>246</v>
      </c>
      <c r="P46" t="s">
        <v>247</v>
      </c>
      <c r="Q46" t="s">
        <v>81</v>
      </c>
      <c r="R46" t="s">
        <v>82</v>
      </c>
      <c r="S46" t="s">
        <v>83</v>
      </c>
      <c r="T46">
        <v>3573</v>
      </c>
      <c r="U46">
        <v>1574745000</v>
      </c>
      <c r="V46">
        <v>0.20319999999999999</v>
      </c>
      <c r="W46">
        <v>1</v>
      </c>
      <c r="Z46">
        <v>23000</v>
      </c>
      <c r="AA46">
        <v>23000</v>
      </c>
      <c r="AB46">
        <v>8.2100000000000003E-5</v>
      </c>
      <c r="AC46" s="8">
        <v>7359728232000</v>
      </c>
      <c r="AD46" s="8">
        <v>604316501</v>
      </c>
      <c r="AE46">
        <v>0.23496</v>
      </c>
      <c r="AF46">
        <f t="shared" si="0"/>
        <v>0.60431650100000001</v>
      </c>
      <c r="AG46">
        <f t="shared" si="1"/>
        <v>1.4199020507495998E-3</v>
      </c>
    </row>
    <row r="47" spans="1:40" x14ac:dyDescent="0.2">
      <c r="A47" s="1">
        <v>41913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>
        <v>50</v>
      </c>
      <c r="H47">
        <v>0.54339999999999999</v>
      </c>
      <c r="I47" s="8">
        <v>257197401342</v>
      </c>
      <c r="J47">
        <v>54083434</v>
      </c>
      <c r="K47" t="s">
        <v>248</v>
      </c>
      <c r="L47" t="s">
        <v>249</v>
      </c>
      <c r="M47">
        <v>6724241</v>
      </c>
      <c r="N47" t="s">
        <v>250</v>
      </c>
      <c r="P47" t="s">
        <v>251</v>
      </c>
      <c r="Q47" t="s">
        <v>62</v>
      </c>
      <c r="R47" t="s">
        <v>63</v>
      </c>
      <c r="S47" t="s">
        <v>64</v>
      </c>
      <c r="T47">
        <v>9578</v>
      </c>
      <c r="U47">
        <v>1006329910</v>
      </c>
      <c r="V47">
        <v>0.58909999999999996</v>
      </c>
      <c r="W47">
        <v>1</v>
      </c>
      <c r="Z47">
        <v>31</v>
      </c>
      <c r="AA47">
        <v>31</v>
      </c>
      <c r="AB47">
        <v>3.08404E-2</v>
      </c>
      <c r="AC47" s="8">
        <v>18377697450</v>
      </c>
      <c r="AD47" s="8">
        <v>566774710</v>
      </c>
      <c r="AE47">
        <v>0.22037000000000001</v>
      </c>
      <c r="AF47">
        <f t="shared" si="0"/>
        <v>0.56677471000000001</v>
      </c>
      <c r="AG47">
        <f t="shared" si="1"/>
        <v>1.2490014284270001E-3</v>
      </c>
    </row>
    <row r="48" spans="1:40" x14ac:dyDescent="0.2">
      <c r="A48" s="1">
        <v>41913</v>
      </c>
      <c r="B48" t="s">
        <v>36</v>
      </c>
      <c r="C48" t="s">
        <v>37</v>
      </c>
      <c r="D48" t="s">
        <v>38</v>
      </c>
      <c r="E48" t="s">
        <v>39</v>
      </c>
      <c r="F48" t="s">
        <v>40</v>
      </c>
      <c r="G48">
        <v>50</v>
      </c>
      <c r="H48">
        <v>0.54339999999999999</v>
      </c>
      <c r="I48" s="8">
        <v>257197401342</v>
      </c>
      <c r="J48">
        <v>54083434</v>
      </c>
      <c r="K48" t="s">
        <v>252</v>
      </c>
      <c r="L48" t="s">
        <v>253</v>
      </c>
      <c r="M48">
        <v>6965909</v>
      </c>
      <c r="N48" t="s">
        <v>254</v>
      </c>
      <c r="P48" t="s">
        <v>255</v>
      </c>
      <c r="Q48" t="s">
        <v>69</v>
      </c>
      <c r="R48" t="s">
        <v>70</v>
      </c>
      <c r="S48" t="s">
        <v>71</v>
      </c>
      <c r="T48">
        <v>2771</v>
      </c>
      <c r="U48">
        <v>537025900</v>
      </c>
      <c r="V48">
        <v>0.67789999999999995</v>
      </c>
      <c r="W48">
        <v>1</v>
      </c>
      <c r="Z48">
        <v>4.72</v>
      </c>
      <c r="AA48">
        <v>4.72</v>
      </c>
      <c r="AB48">
        <v>0.30483100000000002</v>
      </c>
      <c r="AC48" s="8">
        <v>1718315330</v>
      </c>
      <c r="AD48" s="8">
        <v>523795882</v>
      </c>
      <c r="AE48">
        <v>0.20366000000000001</v>
      </c>
      <c r="AF48">
        <f t="shared" si="0"/>
        <v>0.52379588200000005</v>
      </c>
      <c r="AG48">
        <f t="shared" si="1"/>
        <v>1.0667626932812E-3</v>
      </c>
    </row>
    <row r="49" spans="1:33" x14ac:dyDescent="0.2">
      <c r="A49" s="1">
        <v>41913</v>
      </c>
      <c r="B49" t="s">
        <v>36</v>
      </c>
      <c r="C49" t="s">
        <v>37</v>
      </c>
      <c r="D49" t="s">
        <v>38</v>
      </c>
      <c r="E49" t="s">
        <v>39</v>
      </c>
      <c r="F49" t="s">
        <v>40</v>
      </c>
      <c r="G49">
        <v>50</v>
      </c>
      <c r="H49">
        <v>0.54339999999999999</v>
      </c>
      <c r="I49" s="8">
        <v>257197401342</v>
      </c>
      <c r="J49">
        <v>54083434</v>
      </c>
      <c r="K49" t="s">
        <v>256</v>
      </c>
      <c r="L49" t="s">
        <v>257</v>
      </c>
      <c r="M49" t="s">
        <v>258</v>
      </c>
      <c r="N49" t="s">
        <v>259</v>
      </c>
      <c r="P49" t="s">
        <v>260</v>
      </c>
      <c r="Q49" t="s">
        <v>62</v>
      </c>
      <c r="R49" t="s">
        <v>63</v>
      </c>
      <c r="S49" t="s">
        <v>64</v>
      </c>
      <c r="T49">
        <v>3728</v>
      </c>
      <c r="U49">
        <v>2859920138</v>
      </c>
      <c r="V49">
        <v>0.70069999999999999</v>
      </c>
      <c r="W49">
        <v>1</v>
      </c>
      <c r="Z49">
        <v>7.2</v>
      </c>
      <c r="AA49">
        <v>7.2</v>
      </c>
      <c r="AB49">
        <v>3.08404E-2</v>
      </c>
      <c r="AC49" s="8">
        <v>14428411495</v>
      </c>
      <c r="AD49" s="8">
        <v>444977220</v>
      </c>
      <c r="AE49">
        <v>0.17301</v>
      </c>
      <c r="AF49">
        <f t="shared" si="0"/>
        <v>0.44497722000000001</v>
      </c>
      <c r="AG49">
        <f t="shared" si="1"/>
        <v>7.6985508832199995E-4</v>
      </c>
    </row>
    <row r="50" spans="1:33" x14ac:dyDescent="0.2">
      <c r="A50" s="1">
        <v>41913</v>
      </c>
      <c r="B50" t="s">
        <v>36</v>
      </c>
      <c r="C50" t="s">
        <v>37</v>
      </c>
      <c r="D50" t="s">
        <v>38</v>
      </c>
      <c r="E50" t="s">
        <v>39</v>
      </c>
      <c r="F50" t="s">
        <v>40</v>
      </c>
      <c r="G50">
        <v>50</v>
      </c>
      <c r="H50">
        <v>0.54339999999999999</v>
      </c>
      <c r="I50" s="8">
        <v>257197401342</v>
      </c>
      <c r="J50">
        <v>54083434</v>
      </c>
      <c r="K50" t="s">
        <v>261</v>
      </c>
      <c r="L50" t="s">
        <v>262</v>
      </c>
      <c r="M50" t="s">
        <v>263</v>
      </c>
      <c r="N50" t="s">
        <v>264</v>
      </c>
      <c r="P50" t="s">
        <v>265</v>
      </c>
      <c r="Q50" t="s">
        <v>69</v>
      </c>
      <c r="R50" t="s">
        <v>70</v>
      </c>
      <c r="S50" t="s">
        <v>71</v>
      </c>
      <c r="T50">
        <v>2357</v>
      </c>
      <c r="U50">
        <v>1092483808</v>
      </c>
      <c r="V50">
        <v>0.57720000000000005</v>
      </c>
      <c r="W50">
        <v>1</v>
      </c>
      <c r="Z50">
        <v>2.16</v>
      </c>
      <c r="AA50">
        <v>2.16</v>
      </c>
      <c r="AB50">
        <v>0.30483100000000002</v>
      </c>
      <c r="AC50" s="8">
        <v>1362056373</v>
      </c>
      <c r="AD50" s="8">
        <v>415197094</v>
      </c>
      <c r="AE50">
        <v>0.16142999999999999</v>
      </c>
      <c r="AF50">
        <f t="shared" si="0"/>
        <v>0.41519709399999999</v>
      </c>
      <c r="AG50">
        <f t="shared" si="1"/>
        <v>6.7025266884419995E-4</v>
      </c>
    </row>
    <row r="51" spans="1:33" x14ac:dyDescent="0.2">
      <c r="A51" s="1">
        <v>41913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>
        <v>50</v>
      </c>
      <c r="H51">
        <v>0.54339999999999999</v>
      </c>
      <c r="I51" s="8">
        <v>257197401342</v>
      </c>
      <c r="J51">
        <v>54083434</v>
      </c>
      <c r="K51" t="s">
        <v>266</v>
      </c>
      <c r="L51" t="s">
        <v>267</v>
      </c>
      <c r="M51" t="s">
        <v>268</v>
      </c>
      <c r="N51" t="s">
        <v>269</v>
      </c>
      <c r="P51" t="s">
        <v>270</v>
      </c>
      <c r="Q51" t="s">
        <v>81</v>
      </c>
      <c r="R51" t="s">
        <v>82</v>
      </c>
      <c r="S51" t="s">
        <v>83</v>
      </c>
      <c r="T51">
        <v>8779</v>
      </c>
      <c r="U51">
        <v>10458953500</v>
      </c>
      <c r="V51">
        <v>0.39250000000000002</v>
      </c>
      <c r="W51">
        <v>1</v>
      </c>
      <c r="Z51">
        <v>1170</v>
      </c>
      <c r="AA51">
        <v>1170</v>
      </c>
      <c r="AB51">
        <v>8.2100000000000003E-5</v>
      </c>
      <c r="AC51" s="8">
        <v>4803012921330</v>
      </c>
      <c r="AD51" s="8">
        <v>394381549</v>
      </c>
      <c r="AE51">
        <v>0.15334</v>
      </c>
      <c r="AF51">
        <f t="shared" si="0"/>
        <v>0.394381549</v>
      </c>
      <c r="AG51">
        <f t="shared" si="1"/>
        <v>6.0474466723660001E-4</v>
      </c>
    </row>
    <row r="52" spans="1:33" x14ac:dyDescent="0.2">
      <c r="AC52" s="8"/>
      <c r="AD52" s="8">
        <f>SUM(AD2:AD51)</f>
        <v>257197401344</v>
      </c>
    </row>
    <row r="54" spans="1:33" x14ac:dyDescent="0.2">
      <c r="AD54">
        <f>AD52/1000000000</f>
        <v>257.19740134400001</v>
      </c>
      <c r="AF54">
        <f>SUM(AF2:AF51)</f>
        <v>257.19740134399996</v>
      </c>
      <c r="AG54">
        <f>SUM(AG2:AG51)</f>
        <v>13.618071577709863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workbookViewId="0">
      <pane ySplit="1" topLeftCell="A2" activePane="bottomLeft" state="frozen"/>
      <selection activeCell="C1" sqref="C1"/>
      <selection pane="bottomLeft" activeCell="X11" sqref="A1:X11"/>
    </sheetView>
  </sheetViews>
  <sheetFormatPr defaultRowHeight="12.75" x14ac:dyDescent="0.2"/>
  <cols>
    <col min="1" max="1" width="16.28515625" bestFit="1" customWidth="1"/>
    <col min="2" max="2" width="14.5703125" bestFit="1" customWidth="1"/>
    <col min="12" max="12" width="9.140625" style="3"/>
    <col min="13" max="13" width="26" style="3" bestFit="1" customWidth="1"/>
    <col min="22" max="22" width="10.5703125" customWidth="1"/>
    <col min="23" max="23" width="22.28515625" customWidth="1"/>
  </cols>
  <sheetData>
    <row r="1" spans="1:29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15</v>
      </c>
      <c r="G1" t="s">
        <v>16</v>
      </c>
      <c r="I1" t="s">
        <v>17</v>
      </c>
      <c r="J1" t="s">
        <v>18</v>
      </c>
      <c r="K1" s="2" t="s">
        <v>19</v>
      </c>
      <c r="M1" s="3" t="s">
        <v>333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 spans="1:29" x14ac:dyDescent="0.2">
      <c r="A2" s="1">
        <v>41913</v>
      </c>
      <c r="B2">
        <v>626551</v>
      </c>
      <c r="C2" t="s">
        <v>41</v>
      </c>
      <c r="D2">
        <v>6175203</v>
      </c>
      <c r="E2" t="s">
        <v>42</v>
      </c>
      <c r="F2" t="s">
        <v>43</v>
      </c>
      <c r="G2" t="s">
        <v>44</v>
      </c>
      <c r="H2" t="str">
        <f>VLOOKUP(G2,Sheet2!D:E,2,0)</f>
        <v>Singapore</v>
      </c>
      <c r="I2" t="s">
        <v>45</v>
      </c>
      <c r="J2" t="s">
        <v>46</v>
      </c>
      <c r="K2" s="2" t="s">
        <v>274</v>
      </c>
      <c r="L2" s="3" t="str">
        <f t="shared" ref="L2:L33" si="0">LEFT(K2,2)&amp;"00"</f>
        <v>8300</v>
      </c>
      <c r="M2" s="3" t="str">
        <f>VLOOKUP(L2,Sheet2!A:B,2,0)</f>
        <v>Banks</v>
      </c>
      <c r="N2">
        <v>2465157015</v>
      </c>
      <c r="O2">
        <v>0.70899999999999996</v>
      </c>
      <c r="P2">
        <v>1</v>
      </c>
      <c r="S2">
        <v>18.420000000000002</v>
      </c>
      <c r="T2">
        <v>18.420000000000002</v>
      </c>
      <c r="U2">
        <v>0.78411600000000004</v>
      </c>
      <c r="V2">
        <v>32194408288</v>
      </c>
      <c r="W2">
        <v>25244153061</v>
      </c>
      <c r="X2">
        <v>9.8150899999999996</v>
      </c>
    </row>
    <row r="3" spans="1:29" x14ac:dyDescent="0.2">
      <c r="A3" s="1">
        <v>41913</v>
      </c>
      <c r="B3">
        <v>666369</v>
      </c>
      <c r="C3" t="s">
        <v>47</v>
      </c>
      <c r="D3" t="s">
        <v>48</v>
      </c>
      <c r="E3" t="s">
        <v>49</v>
      </c>
      <c r="F3" t="s">
        <v>50</v>
      </c>
      <c r="G3" t="s">
        <v>44</v>
      </c>
      <c r="H3" t="str">
        <f>VLOOKUP(G3,Sheet2!D:E,2,0)</f>
        <v>Singapore</v>
      </c>
      <c r="I3" t="s">
        <v>45</v>
      </c>
      <c r="J3" t="s">
        <v>46</v>
      </c>
      <c r="K3" s="2" t="s">
        <v>274</v>
      </c>
      <c r="L3" s="3" t="str">
        <f t="shared" si="0"/>
        <v>8300</v>
      </c>
      <c r="M3" s="3" t="str">
        <f>VLOOKUP(L3,Sheet2!A:B,2,0)</f>
        <v>Banks</v>
      </c>
      <c r="N3">
        <v>3935018216</v>
      </c>
      <c r="O3">
        <v>0.8085</v>
      </c>
      <c r="P3">
        <v>1</v>
      </c>
      <c r="S3">
        <v>9.74</v>
      </c>
      <c r="T3">
        <v>9.74</v>
      </c>
      <c r="U3">
        <v>0.78411600000000004</v>
      </c>
      <c r="V3">
        <v>30987442101</v>
      </c>
      <c r="W3">
        <v>24297751250</v>
      </c>
      <c r="X3">
        <v>9.44712</v>
      </c>
    </row>
    <row r="4" spans="1:29" x14ac:dyDescent="0.2">
      <c r="A4" s="1">
        <v>41913</v>
      </c>
      <c r="B4">
        <v>681075</v>
      </c>
      <c r="C4" t="s">
        <v>51</v>
      </c>
      <c r="D4" t="s">
        <v>52</v>
      </c>
      <c r="E4" t="s">
        <v>53</v>
      </c>
      <c r="F4" t="s">
        <v>54</v>
      </c>
      <c r="G4" t="s">
        <v>44</v>
      </c>
      <c r="H4" t="str">
        <f>VLOOKUP(G4,Sheet2!D:E,2,0)</f>
        <v>Singapore</v>
      </c>
      <c r="I4" t="s">
        <v>45</v>
      </c>
      <c r="J4" t="s">
        <v>46</v>
      </c>
      <c r="K4" s="2" t="s">
        <v>278</v>
      </c>
      <c r="L4" s="3" t="str">
        <f t="shared" si="0"/>
        <v>6500</v>
      </c>
      <c r="M4" s="3" t="str">
        <f>VLOOKUP(L4,Sheet2!A:B,2,0)</f>
        <v>Telecommunications</v>
      </c>
      <c r="N4">
        <v>15943600000</v>
      </c>
      <c r="O4">
        <v>0.48070000000000002</v>
      </c>
      <c r="P4">
        <v>1</v>
      </c>
      <c r="S4">
        <v>3.8</v>
      </c>
      <c r="T4">
        <v>3.8</v>
      </c>
      <c r="U4">
        <v>0.78411600000000004</v>
      </c>
      <c r="V4">
        <v>29123536376</v>
      </c>
      <c r="W4">
        <v>22836232382</v>
      </c>
      <c r="X4">
        <v>8.8788699999999992</v>
      </c>
    </row>
    <row r="5" spans="1:29" x14ac:dyDescent="0.2">
      <c r="A5" s="1">
        <v>41913</v>
      </c>
      <c r="B5">
        <v>691678</v>
      </c>
      <c r="C5" t="s">
        <v>55</v>
      </c>
      <c r="D5">
        <v>6916781</v>
      </c>
      <c r="E5" t="s">
        <v>56</v>
      </c>
      <c r="F5" t="s">
        <v>57</v>
      </c>
      <c r="G5" t="s">
        <v>44</v>
      </c>
      <c r="H5" t="str">
        <f>VLOOKUP(G5,Sheet2!D:E,2,0)</f>
        <v>Singapore</v>
      </c>
      <c r="I5" t="s">
        <v>45</v>
      </c>
      <c r="J5" t="s">
        <v>46</v>
      </c>
      <c r="K5" s="2" t="s">
        <v>274</v>
      </c>
      <c r="L5" s="3" t="str">
        <f t="shared" si="0"/>
        <v>8300</v>
      </c>
      <c r="M5" s="3" t="str">
        <f>VLOOKUP(L5,Sheet2!A:B,2,0)</f>
        <v>Banks</v>
      </c>
      <c r="N5">
        <v>1614544013</v>
      </c>
      <c r="O5">
        <v>0.79420000000000002</v>
      </c>
      <c r="P5">
        <v>1</v>
      </c>
      <c r="S5">
        <v>22.4</v>
      </c>
      <c r="T5">
        <v>22.4</v>
      </c>
      <c r="U5">
        <v>0.78411600000000004</v>
      </c>
      <c r="V5">
        <v>28722867152</v>
      </c>
      <c r="W5">
        <v>22522061880</v>
      </c>
      <c r="X5">
        <v>8.7567199999999996</v>
      </c>
    </row>
    <row r="6" spans="1:29" x14ac:dyDescent="0.2">
      <c r="A6" s="1">
        <v>41913</v>
      </c>
      <c r="B6" t="s">
        <v>58</v>
      </c>
      <c r="C6" t="s">
        <v>59</v>
      </c>
      <c r="D6">
        <v>6420389</v>
      </c>
      <c r="E6" t="s">
        <v>60</v>
      </c>
      <c r="F6" t="s">
        <v>61</v>
      </c>
      <c r="G6" t="s">
        <v>62</v>
      </c>
      <c r="H6" t="str">
        <f>VLOOKUP(G6,Sheet2!D:E,2,0)</f>
        <v>Thailand</v>
      </c>
      <c r="I6" t="s">
        <v>63</v>
      </c>
      <c r="J6" t="s">
        <v>64</v>
      </c>
      <c r="K6" s="2" t="s">
        <v>294</v>
      </c>
      <c r="L6" s="3" t="str">
        <f t="shared" si="0"/>
        <v>0500</v>
      </c>
      <c r="M6" s="3" t="str">
        <f>VLOOKUP(L6,Sheet2!A:B,2,0)</f>
        <v>Oil &amp; Gas</v>
      </c>
      <c r="N6">
        <v>2856299625</v>
      </c>
      <c r="O6">
        <v>0.4889</v>
      </c>
      <c r="P6">
        <v>1</v>
      </c>
      <c r="S6">
        <v>360</v>
      </c>
      <c r="T6">
        <v>360</v>
      </c>
      <c r="U6">
        <v>3.08404E-2</v>
      </c>
      <c r="V6">
        <v>502720159320</v>
      </c>
      <c r="W6">
        <v>15504067621</v>
      </c>
      <c r="X6">
        <v>6.0280800000000001</v>
      </c>
    </row>
    <row r="7" spans="1:29" x14ac:dyDescent="0.2">
      <c r="A7" s="1">
        <v>41913</v>
      </c>
      <c r="B7" t="s">
        <v>65</v>
      </c>
      <c r="C7" t="s">
        <v>66</v>
      </c>
      <c r="D7">
        <v>6556325</v>
      </c>
      <c r="E7" t="s">
        <v>67</v>
      </c>
      <c r="F7" t="s">
        <v>68</v>
      </c>
      <c r="G7" t="s">
        <v>69</v>
      </c>
      <c r="H7" t="str">
        <f>VLOOKUP(G7,Sheet2!D:E,2,0)</f>
        <v>Malaysia</v>
      </c>
      <c r="I7" t="s">
        <v>70</v>
      </c>
      <c r="J7" t="s">
        <v>71</v>
      </c>
      <c r="K7" s="2" t="s">
        <v>274</v>
      </c>
      <c r="L7" s="3" t="str">
        <f t="shared" si="0"/>
        <v>8300</v>
      </c>
      <c r="M7" s="3" t="str">
        <f>VLOOKUP(L7,Sheet2!A:B,2,0)</f>
        <v>Banks</v>
      </c>
      <c r="N7">
        <v>9130493294</v>
      </c>
      <c r="O7">
        <v>0.53390000000000004</v>
      </c>
      <c r="P7">
        <v>1</v>
      </c>
      <c r="S7">
        <v>9.9600000000000009</v>
      </c>
      <c r="T7">
        <v>9.9600000000000009</v>
      </c>
      <c r="U7">
        <v>0.30483100000000002</v>
      </c>
      <c r="V7">
        <v>48552712885</v>
      </c>
      <c r="W7">
        <v>14800375141</v>
      </c>
      <c r="X7">
        <v>5.75448</v>
      </c>
    </row>
    <row r="8" spans="1:29" x14ac:dyDescent="0.2">
      <c r="A8" s="1">
        <v>41913</v>
      </c>
      <c r="B8">
        <v>649026</v>
      </c>
      <c r="C8" t="s">
        <v>72</v>
      </c>
      <c r="D8" t="s">
        <v>73</v>
      </c>
      <c r="E8" t="s">
        <v>74</v>
      </c>
      <c r="F8" t="s">
        <v>75</v>
      </c>
      <c r="G8" t="s">
        <v>44</v>
      </c>
      <c r="H8" t="str">
        <f>VLOOKUP(G8,Sheet2!D:E,2,0)</f>
        <v>Singapore</v>
      </c>
      <c r="I8" t="s">
        <v>45</v>
      </c>
      <c r="J8" t="s">
        <v>46</v>
      </c>
      <c r="K8" s="2" t="s">
        <v>293</v>
      </c>
      <c r="L8" s="3" t="str">
        <f t="shared" si="0"/>
        <v>0500</v>
      </c>
      <c r="M8" s="3" t="str">
        <f>VLOOKUP(L8,Sheet2!A:B,2,0)</f>
        <v>Oil &amp; Gas</v>
      </c>
      <c r="N8">
        <v>1816534427</v>
      </c>
      <c r="O8">
        <v>0.79010000000000002</v>
      </c>
      <c r="P8">
        <v>1</v>
      </c>
      <c r="S8">
        <v>10.5</v>
      </c>
      <c r="T8">
        <v>10.5</v>
      </c>
      <c r="U8">
        <v>0.78411600000000004</v>
      </c>
      <c r="V8">
        <v>15070060436</v>
      </c>
      <c r="W8">
        <v>11816676800</v>
      </c>
      <c r="X8">
        <v>4.5944000000000003</v>
      </c>
    </row>
    <row r="9" spans="1:29" x14ac:dyDescent="0.2">
      <c r="A9" s="1">
        <v>41913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tr">
        <f>VLOOKUP(G9,Sheet2!D:E,2,0)</f>
        <v>Indonesia</v>
      </c>
      <c r="I9" t="s">
        <v>82</v>
      </c>
      <c r="J9" t="s">
        <v>83</v>
      </c>
      <c r="K9" s="2" t="s">
        <v>279</v>
      </c>
      <c r="L9" s="3" t="str">
        <f t="shared" si="0"/>
        <v>6500</v>
      </c>
      <c r="M9" s="3" t="str">
        <f>VLOOKUP(L9,Sheet2!A:B,2,0)</f>
        <v>Telecommunications</v>
      </c>
      <c r="N9">
        <v>100800000000</v>
      </c>
      <c r="O9">
        <v>0.48809999999999998</v>
      </c>
      <c r="P9">
        <v>1</v>
      </c>
      <c r="S9">
        <v>2915</v>
      </c>
      <c r="T9">
        <v>2915</v>
      </c>
      <c r="U9">
        <v>8.2100000000000003E-5</v>
      </c>
      <c r="V9">
        <v>143419399200000</v>
      </c>
      <c r="W9">
        <v>11776346450</v>
      </c>
      <c r="X9">
        <v>4.5787199999999997</v>
      </c>
    </row>
    <row r="10" spans="1:29" x14ac:dyDescent="0.2">
      <c r="A10" s="1">
        <v>41913</v>
      </c>
      <c r="B10" t="s">
        <v>84</v>
      </c>
      <c r="C10" t="s">
        <v>85</v>
      </c>
      <c r="D10" t="s">
        <v>86</v>
      </c>
      <c r="E10" t="s">
        <v>87</v>
      </c>
      <c r="F10" t="s">
        <v>88</v>
      </c>
      <c r="G10" t="s">
        <v>81</v>
      </c>
      <c r="H10" t="str">
        <f>VLOOKUP(G10,Sheet2!D:E,2,0)</f>
        <v>Indonesia</v>
      </c>
      <c r="I10" t="s">
        <v>82</v>
      </c>
      <c r="J10" t="s">
        <v>83</v>
      </c>
      <c r="K10" s="2" t="s">
        <v>286</v>
      </c>
      <c r="L10" s="3" t="str">
        <f t="shared" si="0"/>
        <v>3300</v>
      </c>
      <c r="M10" s="3" t="str">
        <f>VLOOKUP(L10,Sheet2!A:B,2,0)</f>
        <v>Automobiles &amp; Parts</v>
      </c>
      <c r="N10">
        <v>40483550000</v>
      </c>
      <c r="O10">
        <v>0.49890000000000001</v>
      </c>
      <c r="P10">
        <v>1</v>
      </c>
      <c r="S10">
        <v>7050</v>
      </c>
      <c r="T10">
        <v>7050</v>
      </c>
      <c r="U10">
        <v>8.2100000000000003E-5</v>
      </c>
      <c r="V10">
        <v>142390563819750</v>
      </c>
      <c r="W10">
        <v>11691866931</v>
      </c>
      <c r="X10">
        <v>4.5458699999999999</v>
      </c>
    </row>
    <row r="11" spans="1:29" x14ac:dyDescent="0.2">
      <c r="A11" s="1">
        <v>41913</v>
      </c>
      <c r="B11" t="s">
        <v>89</v>
      </c>
      <c r="C11" t="s">
        <v>90</v>
      </c>
      <c r="D11">
        <v>6075745</v>
      </c>
      <c r="E11" t="s">
        <v>91</v>
      </c>
      <c r="F11" t="s">
        <v>92</v>
      </c>
      <c r="G11" t="s">
        <v>69</v>
      </c>
      <c r="H11" t="str">
        <f>VLOOKUP(G11,Sheet2!D:E,2,0)</f>
        <v>Malaysia</v>
      </c>
      <c r="I11" t="s">
        <v>70</v>
      </c>
      <c r="J11" t="s">
        <v>71</v>
      </c>
      <c r="K11" s="2" t="s">
        <v>274</v>
      </c>
      <c r="L11" s="3" t="str">
        <f t="shared" si="0"/>
        <v>8300</v>
      </c>
      <c r="M11" s="3" t="str">
        <f>VLOOKUP(L11,Sheet2!A:B,2,0)</f>
        <v>Banks</v>
      </c>
      <c r="N11">
        <v>8336522033</v>
      </c>
      <c r="O11">
        <v>0.55289999999999995</v>
      </c>
      <c r="P11">
        <v>1</v>
      </c>
      <c r="S11">
        <v>7.03</v>
      </c>
      <c r="T11">
        <v>7.03</v>
      </c>
      <c r="U11">
        <v>0.30483100000000002</v>
      </c>
      <c r="V11">
        <v>32403119115</v>
      </c>
      <c r="W11">
        <v>9877477369</v>
      </c>
      <c r="X11">
        <v>3.84043</v>
      </c>
    </row>
    <row r="12" spans="1:29" x14ac:dyDescent="0.2">
      <c r="A12" s="1">
        <v>41913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69</v>
      </c>
      <c r="H12" t="str">
        <f>VLOOKUP(G12,Sheet2!D:E,2,0)</f>
        <v>Malaysia</v>
      </c>
      <c r="I12" t="s">
        <v>70</v>
      </c>
      <c r="J12" t="s">
        <v>71</v>
      </c>
      <c r="K12" s="2" t="s">
        <v>290</v>
      </c>
      <c r="L12" s="3" t="str">
        <f t="shared" si="0"/>
        <v>2700</v>
      </c>
      <c r="M12" s="3" t="str">
        <f>VLOOKUP(L12,Sheet2!A:B,2,0)</f>
        <v>Industrial Goods &amp; Services</v>
      </c>
      <c r="N12">
        <v>6064106809</v>
      </c>
      <c r="O12">
        <v>0.34370000000000001</v>
      </c>
      <c r="P12">
        <v>1</v>
      </c>
      <c r="S12">
        <v>9.15</v>
      </c>
      <c r="T12">
        <v>9.15</v>
      </c>
      <c r="U12">
        <v>0.30483100000000002</v>
      </c>
      <c r="V12">
        <v>19070736617</v>
      </c>
      <c r="W12">
        <v>5813353068</v>
      </c>
      <c r="X12">
        <v>2.2602699999999998</v>
      </c>
    </row>
    <row r="13" spans="1:29" x14ac:dyDescent="0.2">
      <c r="A13" s="1">
        <v>41913</v>
      </c>
      <c r="B13" t="s">
        <v>98</v>
      </c>
      <c r="C13" t="s">
        <v>99</v>
      </c>
      <c r="D13">
        <v>6719764</v>
      </c>
      <c r="E13" t="s">
        <v>100</v>
      </c>
      <c r="F13" t="s">
        <v>101</v>
      </c>
      <c r="G13" t="s">
        <v>81</v>
      </c>
      <c r="H13" t="str">
        <f>VLOOKUP(G13,Sheet2!D:E,2,0)</f>
        <v>Indonesia</v>
      </c>
      <c r="I13" t="s">
        <v>82</v>
      </c>
      <c r="J13" t="s">
        <v>83</v>
      </c>
      <c r="K13" s="2" t="s">
        <v>275</v>
      </c>
      <c r="L13" s="3" t="str">
        <f t="shared" si="0"/>
        <v>7500</v>
      </c>
      <c r="M13" s="3" t="str">
        <f>VLOOKUP(L13,Sheet2!A:B,2,0)</f>
        <v>Utilities</v>
      </c>
      <c r="N13">
        <v>24241510000</v>
      </c>
      <c r="O13">
        <v>0.4304</v>
      </c>
      <c r="P13">
        <v>1</v>
      </c>
      <c r="S13">
        <v>6000</v>
      </c>
      <c r="T13">
        <v>6000</v>
      </c>
      <c r="U13">
        <v>8.2100000000000003E-5</v>
      </c>
      <c r="V13">
        <v>62601275424000</v>
      </c>
      <c r="W13">
        <v>5140268977</v>
      </c>
      <c r="X13">
        <v>1.99857</v>
      </c>
    </row>
    <row r="14" spans="1:29" x14ac:dyDescent="0.2">
      <c r="A14" s="1">
        <v>41913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44</v>
      </c>
      <c r="H14" t="str">
        <f>VLOOKUP(G14,Sheet2!D:E,2,0)</f>
        <v>Singapore</v>
      </c>
      <c r="I14" t="s">
        <v>45</v>
      </c>
      <c r="J14" t="s">
        <v>46</v>
      </c>
      <c r="K14" s="2" t="s">
        <v>285</v>
      </c>
      <c r="L14" s="3" t="str">
        <f t="shared" si="0"/>
        <v>3500</v>
      </c>
      <c r="M14" s="3" t="str">
        <f>VLOOKUP(L14,Sheet2!A:B,2,0)</f>
        <v>Food &amp; Beverage</v>
      </c>
      <c r="N14">
        <v>25110025000</v>
      </c>
      <c r="O14">
        <v>0.34110000000000001</v>
      </c>
      <c r="P14">
        <v>1</v>
      </c>
      <c r="S14">
        <v>0.76500000000000001</v>
      </c>
      <c r="T14">
        <v>0.76500000000000001</v>
      </c>
      <c r="U14">
        <v>0.78411600000000004</v>
      </c>
      <c r="V14">
        <v>6552247589</v>
      </c>
      <c r="W14">
        <v>5137722684</v>
      </c>
      <c r="X14">
        <v>1.9975799999999999</v>
      </c>
    </row>
    <row r="15" spans="1:29" x14ac:dyDescent="0.2">
      <c r="A15" s="1">
        <v>41913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69</v>
      </c>
      <c r="H15" t="str">
        <f>VLOOKUP(G15,Sheet2!D:E,2,0)</f>
        <v>Malaysia</v>
      </c>
      <c r="I15" t="s">
        <v>70</v>
      </c>
      <c r="J15" t="s">
        <v>71</v>
      </c>
      <c r="K15" s="2" t="s">
        <v>284</v>
      </c>
      <c r="L15" s="3" t="str">
        <f t="shared" si="0"/>
        <v>3500</v>
      </c>
      <c r="M15" s="3" t="str">
        <f>VLOOKUP(L15,Sheet2!A:B,2,0)</f>
        <v>Food &amp; Beverage</v>
      </c>
      <c r="N15">
        <v>6452854895</v>
      </c>
      <c r="O15">
        <v>0.46339999999999998</v>
      </c>
      <c r="P15">
        <v>1</v>
      </c>
      <c r="S15">
        <v>4.8099999999999996</v>
      </c>
      <c r="T15">
        <v>4.8099999999999996</v>
      </c>
      <c r="U15">
        <v>0.30483100000000002</v>
      </c>
      <c r="V15">
        <v>14383116728</v>
      </c>
      <c r="W15">
        <v>4384421022</v>
      </c>
      <c r="X15">
        <v>1.70469</v>
      </c>
    </row>
    <row r="16" spans="1:29" x14ac:dyDescent="0.2">
      <c r="A16" s="1">
        <v>41913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62</v>
      </c>
      <c r="H16" t="str">
        <f>VLOOKUP(G16,Sheet2!D:E,2,0)</f>
        <v>Thailand</v>
      </c>
      <c r="I16" t="s">
        <v>63</v>
      </c>
      <c r="J16" t="s">
        <v>64</v>
      </c>
      <c r="K16" s="2" t="s">
        <v>294</v>
      </c>
      <c r="L16" s="3" t="str">
        <f t="shared" si="0"/>
        <v>0500</v>
      </c>
      <c r="M16" s="3" t="str">
        <f>VLOOKUP(L16,Sheet2!A:B,2,0)</f>
        <v>Oil &amp; Gas</v>
      </c>
      <c r="N16">
        <v>4508849117</v>
      </c>
      <c r="O16">
        <v>0.5111</v>
      </c>
      <c r="P16">
        <v>1</v>
      </c>
      <c r="S16">
        <v>61</v>
      </c>
      <c r="T16">
        <v>61</v>
      </c>
      <c r="U16">
        <v>3.08404E-2</v>
      </c>
      <c r="V16">
        <v>140572839824</v>
      </c>
      <c r="W16">
        <v>4335316157</v>
      </c>
      <c r="X16">
        <v>1.6856</v>
      </c>
    </row>
    <row r="17" spans="1:24" x14ac:dyDescent="0.2">
      <c r="A17" s="1">
        <v>41913</v>
      </c>
      <c r="B17">
        <v>660373</v>
      </c>
      <c r="C17" t="s">
        <v>117</v>
      </c>
      <c r="D17">
        <v>6603737</v>
      </c>
      <c r="E17" t="s">
        <v>118</v>
      </c>
      <c r="F17" t="s">
        <v>119</v>
      </c>
      <c r="G17" t="s">
        <v>44</v>
      </c>
      <c r="H17" t="str">
        <f>VLOOKUP(G17,Sheet2!D:E,2,0)</f>
        <v>Singapore</v>
      </c>
      <c r="I17" t="s">
        <v>45</v>
      </c>
      <c r="J17" t="s">
        <v>46</v>
      </c>
      <c r="K17" s="2" t="s">
        <v>280</v>
      </c>
      <c r="L17" s="3" t="str">
        <f t="shared" si="0"/>
        <v>5700</v>
      </c>
      <c r="M17" s="3" t="str">
        <f>VLOOKUP(L17,Sheet2!A:B,2,0)</f>
        <v>Travel &amp; Leisure</v>
      </c>
      <c r="N17">
        <v>2136027563</v>
      </c>
      <c r="O17">
        <v>1</v>
      </c>
      <c r="P17">
        <v>1</v>
      </c>
      <c r="S17">
        <v>2.4</v>
      </c>
      <c r="T17">
        <v>2.4</v>
      </c>
      <c r="U17">
        <v>0.78411600000000004</v>
      </c>
      <c r="V17">
        <v>5126466151</v>
      </c>
      <c r="W17">
        <v>4019744560</v>
      </c>
      <c r="X17">
        <v>1.5629</v>
      </c>
    </row>
    <row r="18" spans="1:24" x14ac:dyDescent="0.2">
      <c r="A18" s="1">
        <v>41913</v>
      </c>
      <c r="B18" t="s">
        <v>120</v>
      </c>
      <c r="C18" t="s">
        <v>121</v>
      </c>
      <c r="D18">
        <v>6047023</v>
      </c>
      <c r="E18" t="s">
        <v>122</v>
      </c>
      <c r="F18" t="s">
        <v>123</v>
      </c>
      <c r="G18" t="s">
        <v>69</v>
      </c>
      <c r="H18" t="str">
        <f>VLOOKUP(G18,Sheet2!D:E,2,0)</f>
        <v>Malaysia</v>
      </c>
      <c r="I18" t="s">
        <v>70</v>
      </c>
      <c r="J18" t="s">
        <v>71</v>
      </c>
      <c r="K18" s="2" t="s">
        <v>274</v>
      </c>
      <c r="L18" s="3" t="str">
        <f t="shared" si="0"/>
        <v>8300</v>
      </c>
      <c r="M18" s="3" t="str">
        <f>VLOOKUP(L18,Sheet2!A:B,2,0)</f>
        <v>Banks</v>
      </c>
      <c r="N18">
        <v>3014185000</v>
      </c>
      <c r="O18">
        <v>0.62560000000000004</v>
      </c>
      <c r="P18">
        <v>1</v>
      </c>
      <c r="S18">
        <v>6.87</v>
      </c>
      <c r="T18">
        <v>6.87</v>
      </c>
      <c r="U18">
        <v>0.30483100000000002</v>
      </c>
      <c r="V18">
        <v>12954581314</v>
      </c>
      <c r="W18">
        <v>3948958787</v>
      </c>
      <c r="X18">
        <v>1.53538</v>
      </c>
    </row>
    <row r="19" spans="1:24" x14ac:dyDescent="0.2">
      <c r="A19" s="1">
        <v>41913</v>
      </c>
      <c r="B19" t="s">
        <v>124</v>
      </c>
      <c r="C19" t="s">
        <v>125</v>
      </c>
      <c r="D19">
        <v>6868398</v>
      </c>
      <c r="E19" t="s">
        <v>126</v>
      </c>
      <c r="F19" t="s">
        <v>127</v>
      </c>
      <c r="G19" t="s">
        <v>69</v>
      </c>
      <c r="H19" t="str">
        <f>VLOOKUP(G19,Sheet2!D:E,2,0)</f>
        <v>Malaysia</v>
      </c>
      <c r="I19" t="s">
        <v>70</v>
      </c>
      <c r="J19" t="s">
        <v>71</v>
      </c>
      <c r="K19" s="2" t="s">
        <v>279</v>
      </c>
      <c r="L19" s="3" t="str">
        <f t="shared" si="0"/>
        <v>6500</v>
      </c>
      <c r="M19" s="3" t="str">
        <f>VLOOKUP(L19,Sheet2!A:B,2,0)</f>
        <v>Telecommunications</v>
      </c>
      <c r="N19">
        <v>3667172234</v>
      </c>
      <c r="O19">
        <v>0.50860000000000005</v>
      </c>
      <c r="P19">
        <v>1</v>
      </c>
      <c r="S19">
        <v>6.6</v>
      </c>
      <c r="T19">
        <v>6.6</v>
      </c>
      <c r="U19">
        <v>0.30483100000000002</v>
      </c>
      <c r="V19">
        <v>12309817067</v>
      </c>
      <c r="W19">
        <v>3752414592</v>
      </c>
      <c r="X19">
        <v>1.45896</v>
      </c>
    </row>
    <row r="20" spans="1:24" x14ac:dyDescent="0.2">
      <c r="A20" s="1">
        <v>41913</v>
      </c>
      <c r="B20">
        <v>612871</v>
      </c>
      <c r="C20" t="s">
        <v>128</v>
      </c>
      <c r="D20" t="s">
        <v>129</v>
      </c>
      <c r="E20" t="s">
        <v>130</v>
      </c>
      <c r="F20" t="s">
        <v>131</v>
      </c>
      <c r="G20" t="s">
        <v>44</v>
      </c>
      <c r="H20" t="str">
        <f>VLOOKUP(G20,Sheet2!D:E,2,0)</f>
        <v>Singapore</v>
      </c>
      <c r="I20" t="s">
        <v>45</v>
      </c>
      <c r="J20" t="s">
        <v>46</v>
      </c>
      <c r="K20" s="2" t="s">
        <v>293</v>
      </c>
      <c r="L20" s="3" t="str">
        <f t="shared" si="0"/>
        <v>0500</v>
      </c>
      <c r="M20" s="3" t="str">
        <f>VLOOKUP(L20,Sheet2!A:B,2,0)</f>
        <v>Oil &amp; Gas</v>
      </c>
      <c r="N20">
        <v>1787547732</v>
      </c>
      <c r="O20">
        <v>0.50549999999999995</v>
      </c>
      <c r="P20">
        <v>1</v>
      </c>
      <c r="S20">
        <v>5.18</v>
      </c>
      <c r="T20">
        <v>5.18</v>
      </c>
      <c r="U20">
        <v>0.78411600000000004</v>
      </c>
      <c r="V20">
        <v>4680675863</v>
      </c>
      <c r="W20">
        <v>3670193215</v>
      </c>
      <c r="X20">
        <v>1.42699</v>
      </c>
    </row>
    <row r="21" spans="1:24" x14ac:dyDescent="0.2">
      <c r="A21" s="1">
        <v>41913</v>
      </c>
      <c r="B21" t="s">
        <v>132</v>
      </c>
      <c r="C21" t="s">
        <v>133</v>
      </c>
      <c r="D21">
        <v>6436892</v>
      </c>
      <c r="E21" t="s">
        <v>134</v>
      </c>
      <c r="F21" t="s">
        <v>135</v>
      </c>
      <c r="G21" t="s">
        <v>69</v>
      </c>
      <c r="H21" t="str">
        <f>VLOOKUP(G21,Sheet2!D:E,2,0)</f>
        <v>Malaysia</v>
      </c>
      <c r="I21" t="s">
        <v>70</v>
      </c>
      <c r="J21" t="s">
        <v>71</v>
      </c>
      <c r="K21" s="2" t="s">
        <v>274</v>
      </c>
      <c r="L21" s="3" t="str">
        <f t="shared" si="0"/>
        <v>8300</v>
      </c>
      <c r="M21" s="3" t="str">
        <f>VLOOKUP(L21,Sheet2!A:B,2,0)</f>
        <v>Banks</v>
      </c>
      <c r="N21">
        <v>1879909000</v>
      </c>
      <c r="O21">
        <v>0.38269999999999998</v>
      </c>
      <c r="P21">
        <v>1</v>
      </c>
      <c r="S21">
        <v>14.62</v>
      </c>
      <c r="T21">
        <v>14.62</v>
      </c>
      <c r="U21">
        <v>0.30483100000000002</v>
      </c>
      <c r="V21">
        <v>10518229964</v>
      </c>
      <c r="W21">
        <v>3206283263</v>
      </c>
      <c r="X21">
        <v>1.2466200000000001</v>
      </c>
    </row>
    <row r="22" spans="1:24" x14ac:dyDescent="0.2">
      <c r="A22" s="1">
        <v>41913</v>
      </c>
      <c r="B22">
        <v>624226</v>
      </c>
      <c r="C22" t="s">
        <v>136</v>
      </c>
      <c r="D22">
        <v>6242260</v>
      </c>
      <c r="E22" t="s">
        <v>137</v>
      </c>
      <c r="F22" t="s">
        <v>138</v>
      </c>
      <c r="G22" t="s">
        <v>44</v>
      </c>
      <c r="H22" t="str">
        <f>VLOOKUP(G22,Sheet2!D:E,2,0)</f>
        <v>Singapore</v>
      </c>
      <c r="I22" t="s">
        <v>45</v>
      </c>
      <c r="J22" t="s">
        <v>46</v>
      </c>
      <c r="K22" s="2" t="s">
        <v>281</v>
      </c>
      <c r="L22" s="3" t="str">
        <f t="shared" si="0"/>
        <v>5300</v>
      </c>
      <c r="M22" s="3" t="str">
        <f>VLOOKUP(L22,Sheet2!A:B,2,0)</f>
        <v>Retail</v>
      </c>
      <c r="N22">
        <v>355712660</v>
      </c>
      <c r="O22">
        <v>0.2671</v>
      </c>
      <c r="P22">
        <v>1</v>
      </c>
      <c r="S22">
        <v>42.91</v>
      </c>
      <c r="T22">
        <v>42.91</v>
      </c>
      <c r="U22">
        <v>0.78411600000000004</v>
      </c>
      <c r="V22">
        <v>4076915616</v>
      </c>
      <c r="W22">
        <v>3196775073</v>
      </c>
      <c r="X22">
        <v>1.2429300000000001</v>
      </c>
    </row>
    <row r="23" spans="1:24" x14ac:dyDescent="0.2">
      <c r="A23" s="1">
        <v>41913</v>
      </c>
      <c r="B23" t="s">
        <v>139</v>
      </c>
      <c r="C23" t="s">
        <v>140</v>
      </c>
      <c r="D23">
        <v>6068411</v>
      </c>
      <c r="E23" t="s">
        <v>141</v>
      </c>
      <c r="F23" t="s">
        <v>142</v>
      </c>
      <c r="G23" t="s">
        <v>143</v>
      </c>
      <c r="H23" t="str">
        <f>VLOOKUP(G23,Sheet2!D:E,2,0)</f>
        <v>Philipines</v>
      </c>
      <c r="I23" t="s">
        <v>144</v>
      </c>
      <c r="J23" t="s">
        <v>145</v>
      </c>
      <c r="K23" s="2" t="s">
        <v>290</v>
      </c>
      <c r="L23" s="3" t="str">
        <f t="shared" si="0"/>
        <v>2700</v>
      </c>
      <c r="M23" s="3" t="str">
        <f>VLOOKUP(L23,Sheet2!A:B,2,0)</f>
        <v>Industrial Goods &amp; Services</v>
      </c>
      <c r="N23">
        <v>5521871821</v>
      </c>
      <c r="O23">
        <v>0.42770000000000002</v>
      </c>
      <c r="P23">
        <v>1</v>
      </c>
      <c r="S23">
        <v>53.9</v>
      </c>
      <c r="T23">
        <v>53.9</v>
      </c>
      <c r="U23">
        <v>2.2282799999999998E-2</v>
      </c>
      <c r="V23">
        <v>127295876754</v>
      </c>
      <c r="W23">
        <v>2836514420</v>
      </c>
      <c r="X23">
        <v>1.10286</v>
      </c>
    </row>
    <row r="24" spans="1:24" x14ac:dyDescent="0.2">
      <c r="A24" s="1">
        <v>41913</v>
      </c>
      <c r="B24" t="s">
        <v>146</v>
      </c>
      <c r="C24" t="s">
        <v>147</v>
      </c>
      <c r="D24">
        <v>6230845</v>
      </c>
      <c r="E24" t="s">
        <v>148</v>
      </c>
      <c r="F24" t="s">
        <v>149</v>
      </c>
      <c r="G24" t="s">
        <v>81</v>
      </c>
      <c r="H24" t="str">
        <f>VLOOKUP(G24,Sheet2!D:E,2,0)</f>
        <v>Indonesia</v>
      </c>
      <c r="I24" t="s">
        <v>82</v>
      </c>
      <c r="J24" t="s">
        <v>83</v>
      </c>
      <c r="K24" s="2" t="s">
        <v>288</v>
      </c>
      <c r="L24" s="3" t="str">
        <f t="shared" si="0"/>
        <v>2700</v>
      </c>
      <c r="M24" s="3" t="str">
        <f>VLOOKUP(L24,Sheet2!A:B,2,0)</f>
        <v>Industrial Goods &amp; Services</v>
      </c>
      <c r="N24">
        <v>3730134818</v>
      </c>
      <c r="O24">
        <v>0.40500000000000003</v>
      </c>
      <c r="P24">
        <v>1</v>
      </c>
      <c r="S24">
        <v>19900</v>
      </c>
      <c r="T24">
        <v>19900</v>
      </c>
      <c r="U24">
        <v>8.2100000000000003E-5</v>
      </c>
      <c r="V24">
        <v>30063021559900</v>
      </c>
      <c r="W24">
        <v>2468512317</v>
      </c>
      <c r="X24">
        <v>0.95977000000000001</v>
      </c>
    </row>
    <row r="25" spans="1:24" x14ac:dyDescent="0.2">
      <c r="A25" s="1">
        <v>41913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62</v>
      </c>
      <c r="H25" t="str">
        <f>VLOOKUP(G25,Sheet2!D:E,2,0)</f>
        <v>Thailand</v>
      </c>
      <c r="I25" t="s">
        <v>63</v>
      </c>
      <c r="J25" t="s">
        <v>64</v>
      </c>
      <c r="K25" s="2" t="s">
        <v>273</v>
      </c>
      <c r="L25" s="3" t="str">
        <f t="shared" si="0"/>
        <v>8600</v>
      </c>
      <c r="M25" s="3" t="str">
        <f>VLOOKUP(L25,Sheet2!A:B,2,0)</f>
        <v>Real Estate</v>
      </c>
      <c r="N25">
        <v>11914230000</v>
      </c>
      <c r="O25">
        <v>0.6673</v>
      </c>
      <c r="P25">
        <v>1</v>
      </c>
      <c r="S25">
        <v>10</v>
      </c>
      <c r="T25">
        <v>10</v>
      </c>
      <c r="U25">
        <v>3.08404E-2</v>
      </c>
      <c r="V25">
        <v>79503656790</v>
      </c>
      <c r="W25">
        <v>2451920602</v>
      </c>
      <c r="X25">
        <v>0.95331999999999995</v>
      </c>
    </row>
    <row r="26" spans="1:24" x14ac:dyDescent="0.2">
      <c r="A26" s="1">
        <v>41913</v>
      </c>
      <c r="B26">
        <v>648003</v>
      </c>
      <c r="C26" t="s">
        <v>155</v>
      </c>
      <c r="D26">
        <v>6205133</v>
      </c>
      <c r="E26" t="s">
        <v>156</v>
      </c>
      <c r="F26" t="s">
        <v>157</v>
      </c>
      <c r="G26" t="s">
        <v>44</v>
      </c>
      <c r="H26" t="str">
        <f>VLOOKUP(G26,Sheet2!D:E,2,0)</f>
        <v>Singapore</v>
      </c>
      <c r="I26" t="s">
        <v>45</v>
      </c>
      <c r="J26" t="s">
        <v>46</v>
      </c>
      <c r="K26" s="2" t="s">
        <v>293</v>
      </c>
      <c r="L26" s="3" t="str">
        <f t="shared" si="0"/>
        <v>0500</v>
      </c>
      <c r="M26" s="3" t="str">
        <f>VLOOKUP(L26,Sheet2!A:B,2,0)</f>
        <v>Oil &amp; Gas</v>
      </c>
      <c r="N26">
        <v>2089760107</v>
      </c>
      <c r="O26">
        <v>0.39300000000000002</v>
      </c>
      <c r="P26">
        <v>1</v>
      </c>
      <c r="S26">
        <v>3.74</v>
      </c>
      <c r="T26">
        <v>3.74</v>
      </c>
      <c r="U26">
        <v>0.78411600000000004</v>
      </c>
      <c r="V26">
        <v>3071571200</v>
      </c>
      <c r="W26">
        <v>2408468337</v>
      </c>
      <c r="X26">
        <v>0.93642999999999998</v>
      </c>
    </row>
    <row r="27" spans="1:24" x14ac:dyDescent="0.2">
      <c r="A27" s="1">
        <v>41913</v>
      </c>
      <c r="B27" t="s">
        <v>158</v>
      </c>
      <c r="C27" t="s">
        <v>159</v>
      </c>
      <c r="D27">
        <v>6418920</v>
      </c>
      <c r="E27" t="s">
        <v>160</v>
      </c>
      <c r="F27" t="s">
        <v>161</v>
      </c>
      <c r="G27" t="s">
        <v>62</v>
      </c>
      <c r="H27" t="str">
        <f>VLOOKUP(G27,Sheet2!D:E,2,0)</f>
        <v>Thailand</v>
      </c>
      <c r="I27" t="s">
        <v>63</v>
      </c>
      <c r="J27" t="s">
        <v>64</v>
      </c>
      <c r="K27" s="2" t="s">
        <v>289</v>
      </c>
      <c r="L27" s="3" t="str">
        <f t="shared" si="0"/>
        <v>2700</v>
      </c>
      <c r="M27" s="3" t="str">
        <f>VLOOKUP(L27,Sheet2!A:B,2,0)</f>
        <v>Industrial Goods &amp; Services</v>
      </c>
      <c r="N27">
        <v>1247380000</v>
      </c>
      <c r="O27">
        <v>0.9446</v>
      </c>
      <c r="P27">
        <v>1</v>
      </c>
      <c r="S27">
        <v>62</v>
      </c>
      <c r="T27">
        <v>62</v>
      </c>
      <c r="U27">
        <v>3.08404E-2</v>
      </c>
      <c r="V27">
        <v>73053059176</v>
      </c>
      <c r="W27">
        <v>2252982149</v>
      </c>
      <c r="X27">
        <v>0.87597000000000003</v>
      </c>
    </row>
    <row r="28" spans="1:24" x14ac:dyDescent="0.2">
      <c r="A28" s="1">
        <v>41913</v>
      </c>
      <c r="B28" t="s">
        <v>162</v>
      </c>
      <c r="C28" t="s">
        <v>163</v>
      </c>
      <c r="D28">
        <v>6581907</v>
      </c>
      <c r="E28" t="s">
        <v>164</v>
      </c>
      <c r="F28" t="s">
        <v>165</v>
      </c>
      <c r="G28" t="s">
        <v>62</v>
      </c>
      <c r="H28" t="str">
        <f>VLOOKUP(G28,Sheet2!D:E,2,0)</f>
        <v>Thailand</v>
      </c>
      <c r="I28" t="s">
        <v>63</v>
      </c>
      <c r="J28" t="s">
        <v>64</v>
      </c>
      <c r="K28" s="2" t="s">
        <v>283</v>
      </c>
      <c r="L28" s="3" t="str">
        <f t="shared" si="0"/>
        <v>3700</v>
      </c>
      <c r="M28" s="3" t="str">
        <f>VLOOKUP(L28,Sheet2!A:B,2,0)</f>
        <v>Personal &amp; Household Goods</v>
      </c>
      <c r="N28">
        <v>10798197212</v>
      </c>
      <c r="O28">
        <v>0.57750000000000001</v>
      </c>
      <c r="P28">
        <v>1</v>
      </c>
      <c r="S28">
        <v>10.4</v>
      </c>
      <c r="T28">
        <v>10.4</v>
      </c>
      <c r="U28">
        <v>3.08404E-2</v>
      </c>
      <c r="V28">
        <v>64853972456</v>
      </c>
      <c r="W28">
        <v>2000119584</v>
      </c>
      <c r="X28">
        <v>0.77766000000000002</v>
      </c>
    </row>
    <row r="29" spans="1:24" x14ac:dyDescent="0.2">
      <c r="A29" s="1">
        <v>41913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44</v>
      </c>
      <c r="H29" t="str">
        <f>VLOOKUP(G29,Sheet2!D:E,2,0)</f>
        <v>Singapore</v>
      </c>
      <c r="I29" t="s">
        <v>45</v>
      </c>
      <c r="J29" t="s">
        <v>46</v>
      </c>
      <c r="K29" s="2" t="s">
        <v>288</v>
      </c>
      <c r="L29" s="3" t="str">
        <f t="shared" si="0"/>
        <v>2700</v>
      </c>
      <c r="M29" s="3" t="str">
        <f>VLOOKUP(L29,Sheet2!A:B,2,0)</f>
        <v>Industrial Goods &amp; Services</v>
      </c>
      <c r="N29">
        <v>3837077000</v>
      </c>
      <c r="O29">
        <v>0.55469999999999997</v>
      </c>
      <c r="P29">
        <v>1</v>
      </c>
      <c r="S29">
        <v>1.18</v>
      </c>
      <c r="T29">
        <v>1.18</v>
      </c>
      <c r="U29">
        <v>0.78411600000000004</v>
      </c>
      <c r="V29">
        <v>2511543402</v>
      </c>
      <c r="W29">
        <v>1969341622</v>
      </c>
      <c r="X29">
        <v>0.76568999999999998</v>
      </c>
    </row>
    <row r="30" spans="1:24" x14ac:dyDescent="0.2">
      <c r="A30" s="1">
        <v>41913</v>
      </c>
      <c r="B30">
        <v>685346</v>
      </c>
      <c r="C30" t="s">
        <v>171</v>
      </c>
      <c r="D30">
        <v>6853468</v>
      </c>
      <c r="E30" t="s">
        <v>172</v>
      </c>
      <c r="F30" t="s">
        <v>173</v>
      </c>
      <c r="G30" t="s">
        <v>44</v>
      </c>
      <c r="H30" t="str">
        <f>VLOOKUP(G30,Sheet2!D:E,2,0)</f>
        <v>Singapore</v>
      </c>
      <c r="I30" t="s">
        <v>45</v>
      </c>
      <c r="J30" t="s">
        <v>46</v>
      </c>
      <c r="K30" s="2" t="s">
        <v>273</v>
      </c>
      <c r="L30" s="3" t="str">
        <f t="shared" si="0"/>
        <v>8600</v>
      </c>
      <c r="M30" s="3" t="str">
        <f>VLOOKUP(L30,Sheet2!A:B,2,0)</f>
        <v>Real Estate</v>
      </c>
      <c r="N30">
        <v>1545913168</v>
      </c>
      <c r="O30">
        <v>0.45350000000000001</v>
      </c>
      <c r="P30">
        <v>1</v>
      </c>
      <c r="S30">
        <v>3.5</v>
      </c>
      <c r="T30">
        <v>3.5</v>
      </c>
      <c r="U30">
        <v>0.78411600000000004</v>
      </c>
      <c r="V30">
        <v>2453750677</v>
      </c>
      <c r="W30">
        <v>1924025376</v>
      </c>
      <c r="X30">
        <v>0.74807000000000001</v>
      </c>
    </row>
    <row r="31" spans="1:24" x14ac:dyDescent="0.2">
      <c r="A31" s="1">
        <v>41913</v>
      </c>
      <c r="B31" t="s">
        <v>174</v>
      </c>
      <c r="C31" t="s">
        <v>175</v>
      </c>
      <c r="D31">
        <v>6272483</v>
      </c>
      <c r="E31" t="s">
        <v>176</v>
      </c>
      <c r="F31" t="s">
        <v>177</v>
      </c>
      <c r="G31" t="s">
        <v>143</v>
      </c>
      <c r="H31" t="str">
        <f>VLOOKUP(G31,Sheet2!D:E,2,0)</f>
        <v>Philipines</v>
      </c>
      <c r="I31" t="s">
        <v>144</v>
      </c>
      <c r="J31" t="s">
        <v>145</v>
      </c>
      <c r="K31" s="2" t="s">
        <v>292</v>
      </c>
      <c r="L31" s="3" t="str">
        <f t="shared" si="0"/>
        <v>1700</v>
      </c>
      <c r="M31" s="3" t="str">
        <f>VLOOKUP(L31,Sheet2!A:B,2,0)</f>
        <v>Basic Resources</v>
      </c>
      <c r="N31">
        <v>2655494000</v>
      </c>
      <c r="O31">
        <v>0.36859999999999998</v>
      </c>
      <c r="P31">
        <v>1</v>
      </c>
      <c r="S31">
        <v>78.95</v>
      </c>
      <c r="T31">
        <v>78.95</v>
      </c>
      <c r="U31">
        <v>2.2282799999999998E-2</v>
      </c>
      <c r="V31">
        <v>77277451198</v>
      </c>
      <c r="W31">
        <v>1721961455</v>
      </c>
      <c r="X31">
        <v>0.66951000000000005</v>
      </c>
    </row>
    <row r="32" spans="1:24" x14ac:dyDescent="0.2">
      <c r="A32" s="1">
        <v>41913</v>
      </c>
      <c r="B32" t="s">
        <v>178</v>
      </c>
      <c r="C32" t="s">
        <v>179</v>
      </c>
      <c r="D32">
        <v>6556938</v>
      </c>
      <c r="E32" t="s">
        <v>180</v>
      </c>
      <c r="F32" t="s">
        <v>181</v>
      </c>
      <c r="G32" t="s">
        <v>69</v>
      </c>
      <c r="H32" t="str">
        <f>VLOOKUP(G32,Sheet2!D:E,2,0)</f>
        <v>Malaysia</v>
      </c>
      <c r="I32" t="s">
        <v>70</v>
      </c>
      <c r="J32" t="s">
        <v>71</v>
      </c>
      <c r="K32" s="2" t="s">
        <v>274</v>
      </c>
      <c r="L32" s="3" t="str">
        <f t="shared" si="0"/>
        <v>8300</v>
      </c>
      <c r="M32" s="3" t="str">
        <f>VLOOKUP(L32,Sheet2!A:B,2,0)</f>
        <v>Banks</v>
      </c>
      <c r="N32">
        <v>1548106000</v>
      </c>
      <c r="O32">
        <v>0.70940000000000003</v>
      </c>
      <c r="P32">
        <v>1</v>
      </c>
      <c r="S32">
        <v>4.99</v>
      </c>
      <c r="T32">
        <v>4.99</v>
      </c>
      <c r="U32">
        <v>0.30483100000000002</v>
      </c>
      <c r="V32">
        <v>5480149716</v>
      </c>
      <c r="W32">
        <v>1670519859</v>
      </c>
      <c r="X32">
        <v>0.64951000000000003</v>
      </c>
    </row>
    <row r="33" spans="1:24" x14ac:dyDescent="0.2">
      <c r="A33" s="1">
        <v>41913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62</v>
      </c>
      <c r="H33" t="str">
        <f>VLOOKUP(G33,Sheet2!D:E,2,0)</f>
        <v>Thailand</v>
      </c>
      <c r="I33" t="s">
        <v>63</v>
      </c>
      <c r="J33" t="s">
        <v>64</v>
      </c>
      <c r="K33" s="2" t="s">
        <v>294</v>
      </c>
      <c r="L33" s="3" t="str">
        <f t="shared" si="0"/>
        <v>0500</v>
      </c>
      <c r="M33" s="3" t="str">
        <f>VLOOKUP(L33,Sheet2!A:B,2,0)</f>
        <v>Oil &amp; Gas</v>
      </c>
      <c r="N33">
        <v>2040028000</v>
      </c>
      <c r="O33">
        <v>0.50900000000000001</v>
      </c>
      <c r="P33">
        <v>1</v>
      </c>
      <c r="S33">
        <v>51.5</v>
      </c>
      <c r="T33">
        <v>51.5</v>
      </c>
      <c r="U33">
        <v>3.08404E-2</v>
      </c>
      <c r="V33">
        <v>53476273978</v>
      </c>
      <c r="W33">
        <v>1649227292</v>
      </c>
      <c r="X33">
        <v>0.64122999999999997</v>
      </c>
    </row>
    <row r="34" spans="1:24" x14ac:dyDescent="0.2">
      <c r="A34" s="1">
        <v>41913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143</v>
      </c>
      <c r="H34" t="str">
        <f>VLOOKUP(G34,Sheet2!D:E,2,0)</f>
        <v>Philipines</v>
      </c>
      <c r="I34" t="s">
        <v>144</v>
      </c>
      <c r="J34" t="s">
        <v>145</v>
      </c>
      <c r="K34" s="2" t="s">
        <v>276</v>
      </c>
      <c r="L34" s="3" t="str">
        <f t="shared" ref="L34:L65" si="1">LEFT(K34,2)&amp;"00"</f>
        <v>7500</v>
      </c>
      <c r="M34" s="3" t="str">
        <f>VLOOKUP(L34,Sheet2!A:B,2,0)</f>
        <v>Utilities</v>
      </c>
      <c r="N34">
        <v>7358604000</v>
      </c>
      <c r="O34">
        <v>0.23169999999999999</v>
      </c>
      <c r="P34">
        <v>1</v>
      </c>
      <c r="S34">
        <v>40.75</v>
      </c>
      <c r="T34">
        <v>40.75</v>
      </c>
      <c r="U34">
        <v>2.2282799999999998E-2</v>
      </c>
      <c r="V34">
        <v>69478283290</v>
      </c>
      <c r="W34">
        <v>1548173930</v>
      </c>
      <c r="X34">
        <v>0.60194000000000003</v>
      </c>
    </row>
    <row r="35" spans="1:24" x14ac:dyDescent="0.2">
      <c r="A35" s="1">
        <v>41913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81</v>
      </c>
      <c r="H35" t="str">
        <f>VLOOKUP(G35,Sheet2!D:E,2,0)</f>
        <v>Indonesia</v>
      </c>
      <c r="I35" t="s">
        <v>82</v>
      </c>
      <c r="J35" t="s">
        <v>83</v>
      </c>
      <c r="K35" s="2" t="s">
        <v>292</v>
      </c>
      <c r="L35" s="3" t="str">
        <f t="shared" si="1"/>
        <v>1700</v>
      </c>
      <c r="M35" s="3" t="str">
        <f>VLOOKUP(L35,Sheet2!A:B,2,0)</f>
        <v>Basic Resources</v>
      </c>
      <c r="N35">
        <v>31985960000</v>
      </c>
      <c r="O35">
        <v>0.49880000000000002</v>
      </c>
      <c r="P35">
        <v>1</v>
      </c>
      <c r="S35">
        <v>1175</v>
      </c>
      <c r="T35">
        <v>1175</v>
      </c>
      <c r="U35">
        <v>8.2100000000000003E-5</v>
      </c>
      <c r="V35">
        <v>18746651296400</v>
      </c>
      <c r="W35">
        <v>1539310672</v>
      </c>
      <c r="X35">
        <v>0.59848999999999997</v>
      </c>
    </row>
    <row r="36" spans="1:24" x14ac:dyDescent="0.2">
      <c r="A36" s="1">
        <v>41913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69</v>
      </c>
      <c r="H36" t="str">
        <f>VLOOKUP(G36,Sheet2!D:E,2,0)</f>
        <v>Malaysia</v>
      </c>
      <c r="I36" t="s">
        <v>70</v>
      </c>
      <c r="J36" t="s">
        <v>71</v>
      </c>
      <c r="K36" s="2" t="s">
        <v>284</v>
      </c>
      <c r="L36" s="3" t="str">
        <f t="shared" si="1"/>
        <v>3500</v>
      </c>
      <c r="M36" s="3" t="str">
        <f>VLOOKUP(L36,Sheet2!A:B,2,0)</f>
        <v>Food &amp; Beverage</v>
      </c>
      <c r="N36">
        <v>3648148000</v>
      </c>
      <c r="O36">
        <v>0.36770000000000003</v>
      </c>
      <c r="P36">
        <v>1</v>
      </c>
      <c r="S36">
        <v>3.53</v>
      </c>
      <c r="T36">
        <v>3.53</v>
      </c>
      <c r="U36">
        <v>0.30483100000000002</v>
      </c>
      <c r="V36">
        <v>4735226791</v>
      </c>
      <c r="W36">
        <v>1443444280</v>
      </c>
      <c r="X36">
        <v>0.56122000000000005</v>
      </c>
    </row>
    <row r="37" spans="1:24" x14ac:dyDescent="0.2">
      <c r="A37" s="1">
        <v>41913</v>
      </c>
      <c r="B37" t="s">
        <v>202</v>
      </c>
      <c r="C37" t="s">
        <v>203</v>
      </c>
      <c r="D37">
        <v>6304632</v>
      </c>
      <c r="E37" t="s">
        <v>204</v>
      </c>
      <c r="F37" t="s">
        <v>205</v>
      </c>
      <c r="G37" t="s">
        <v>62</v>
      </c>
      <c r="H37" t="str">
        <f>VLOOKUP(G37,Sheet2!D:E,2,0)</f>
        <v>Thailand</v>
      </c>
      <c r="I37" t="s">
        <v>63</v>
      </c>
      <c r="J37" t="s">
        <v>64</v>
      </c>
      <c r="K37" s="2" t="s">
        <v>277</v>
      </c>
      <c r="L37" s="3" t="str">
        <f t="shared" si="1"/>
        <v>7500</v>
      </c>
      <c r="M37" s="3" t="str">
        <f>VLOOKUP(L37,Sheet2!A:B,2,0)</f>
        <v>Utilities</v>
      </c>
      <c r="N37">
        <v>526464900</v>
      </c>
      <c r="O37">
        <v>0.50649999999999995</v>
      </c>
      <c r="P37">
        <v>1</v>
      </c>
      <c r="S37">
        <v>165</v>
      </c>
      <c r="T37">
        <v>165</v>
      </c>
      <c r="U37">
        <v>3.08404E-2</v>
      </c>
      <c r="V37">
        <v>43997987880</v>
      </c>
      <c r="W37">
        <v>1356913519</v>
      </c>
      <c r="X37">
        <v>0.52758000000000005</v>
      </c>
    </row>
    <row r="38" spans="1:24" x14ac:dyDescent="0.2">
      <c r="A38" s="1">
        <v>41913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62</v>
      </c>
      <c r="H38" t="str">
        <f>VLOOKUP(G38,Sheet2!D:E,2,0)</f>
        <v>Thailand</v>
      </c>
      <c r="I38" t="s">
        <v>63</v>
      </c>
      <c r="J38" t="s">
        <v>64</v>
      </c>
      <c r="K38" s="2" t="s">
        <v>274</v>
      </c>
      <c r="L38" s="3" t="str">
        <f t="shared" si="1"/>
        <v>8300</v>
      </c>
      <c r="M38" s="3" t="str">
        <f>VLOOKUP(L38,Sheet2!A:B,2,0)</f>
        <v>Banks</v>
      </c>
      <c r="N38">
        <v>1277816367</v>
      </c>
      <c r="O38">
        <v>0.89829999999999999</v>
      </c>
      <c r="P38">
        <v>1</v>
      </c>
      <c r="S38">
        <v>37.25</v>
      </c>
      <c r="T38">
        <v>37.25</v>
      </c>
      <c r="U38">
        <v>3.08404E-2</v>
      </c>
      <c r="V38">
        <v>42757875965</v>
      </c>
      <c r="W38">
        <v>1318668047</v>
      </c>
      <c r="X38">
        <v>0.51271</v>
      </c>
    </row>
    <row r="39" spans="1:24" x14ac:dyDescent="0.2">
      <c r="A39" s="1">
        <v>41913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143</v>
      </c>
      <c r="H39" t="str">
        <f>VLOOKUP(G39,Sheet2!D:E,2,0)</f>
        <v>Philipines</v>
      </c>
      <c r="I39" t="s">
        <v>144</v>
      </c>
      <c r="J39" t="s">
        <v>145</v>
      </c>
      <c r="K39" s="2" t="s">
        <v>277</v>
      </c>
      <c r="L39" s="3" t="str">
        <f t="shared" si="1"/>
        <v>7500</v>
      </c>
      <c r="M39" s="3" t="str">
        <f>VLOOKUP(L39,Sheet2!A:B,2,0)</f>
        <v>Utilities</v>
      </c>
      <c r="N39">
        <v>1127098705</v>
      </c>
      <c r="O39">
        <v>0.1883</v>
      </c>
      <c r="P39">
        <v>1</v>
      </c>
      <c r="S39">
        <v>253.8</v>
      </c>
      <c r="T39">
        <v>253.8</v>
      </c>
      <c r="U39">
        <v>2.2282799999999998E-2</v>
      </c>
      <c r="V39">
        <v>53864655707</v>
      </c>
      <c r="W39">
        <v>1200257804</v>
      </c>
      <c r="X39">
        <v>0.46666999999999997</v>
      </c>
    </row>
    <row r="40" spans="1:24" x14ac:dyDescent="0.2">
      <c r="A40" s="1">
        <v>41913</v>
      </c>
      <c r="B40" t="s">
        <v>216</v>
      </c>
      <c r="C40" t="s">
        <v>217</v>
      </c>
      <c r="D40">
        <v>6710154</v>
      </c>
      <c r="E40" t="s">
        <v>218</v>
      </c>
      <c r="F40" t="s">
        <v>219</v>
      </c>
      <c r="G40" t="s">
        <v>62</v>
      </c>
      <c r="H40" t="str">
        <f>VLOOKUP(G40,Sheet2!D:E,2,0)</f>
        <v>Thailand</v>
      </c>
      <c r="I40" t="s">
        <v>63</v>
      </c>
      <c r="J40" t="s">
        <v>64</v>
      </c>
      <c r="K40" s="2" t="s">
        <v>273</v>
      </c>
      <c r="L40" s="3" t="str">
        <f t="shared" si="1"/>
        <v>8600</v>
      </c>
      <c r="M40" s="3" t="str">
        <f>VLOOKUP(L40,Sheet2!A:B,2,0)</f>
        <v>Real Estate</v>
      </c>
      <c r="N40">
        <v>9705185000</v>
      </c>
      <c r="O40">
        <v>0.88990000000000002</v>
      </c>
      <c r="P40">
        <v>1</v>
      </c>
      <c r="S40">
        <v>4.42</v>
      </c>
      <c r="T40">
        <v>4.42</v>
      </c>
      <c r="U40">
        <v>3.08404E-2</v>
      </c>
      <c r="V40">
        <v>38173967063</v>
      </c>
      <c r="W40">
        <v>1177298963</v>
      </c>
      <c r="X40">
        <v>0.45773999999999998</v>
      </c>
    </row>
    <row r="41" spans="1:24" x14ac:dyDescent="0.2">
      <c r="A41" s="1">
        <v>41913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  <c r="G41" t="s">
        <v>62</v>
      </c>
      <c r="H41" t="str">
        <f>VLOOKUP(G41,Sheet2!D:E,2,0)</f>
        <v>Thailand</v>
      </c>
      <c r="I41" t="s">
        <v>63</v>
      </c>
      <c r="J41" t="s">
        <v>64</v>
      </c>
      <c r="K41" s="2" t="s">
        <v>274</v>
      </c>
      <c r="L41" s="3" t="str">
        <f t="shared" si="1"/>
        <v>8300</v>
      </c>
      <c r="M41" s="3" t="str">
        <f>VLOOKUP(L41,Sheet2!A:B,2,0)</f>
        <v>Banks</v>
      </c>
      <c r="N41">
        <v>800621925</v>
      </c>
      <c r="O41">
        <v>0.9</v>
      </c>
      <c r="P41">
        <v>1</v>
      </c>
      <c r="S41">
        <v>45.5</v>
      </c>
      <c r="T41">
        <v>45.5</v>
      </c>
      <c r="U41">
        <v>3.08404E-2</v>
      </c>
      <c r="V41">
        <v>32785467852</v>
      </c>
      <c r="W41">
        <v>1011115502</v>
      </c>
      <c r="X41">
        <v>0.39312999999999998</v>
      </c>
    </row>
    <row r="42" spans="1:24" x14ac:dyDescent="0.2">
      <c r="A42" s="1">
        <v>41913</v>
      </c>
      <c r="B42" t="s">
        <v>225</v>
      </c>
      <c r="C42" t="s">
        <v>226</v>
      </c>
      <c r="D42" t="s">
        <v>227</v>
      </c>
      <c r="E42" t="s">
        <v>228</v>
      </c>
      <c r="F42" t="s">
        <v>229</v>
      </c>
      <c r="G42" t="s">
        <v>62</v>
      </c>
      <c r="H42" t="str">
        <f>VLOOKUP(G42,Sheet2!D:E,2,0)</f>
        <v>Thailand</v>
      </c>
      <c r="I42" t="s">
        <v>63</v>
      </c>
      <c r="J42" t="s">
        <v>64</v>
      </c>
      <c r="K42" s="2" t="s">
        <v>273</v>
      </c>
      <c r="L42" s="3" t="str">
        <f t="shared" si="1"/>
        <v>8600</v>
      </c>
      <c r="M42" s="3" t="str">
        <f>VLOOKUP(L42,Sheet2!A:B,2,0)</f>
        <v>Real Estate</v>
      </c>
      <c r="N42">
        <v>1475698000</v>
      </c>
      <c r="O42">
        <v>1</v>
      </c>
      <c r="P42">
        <v>1</v>
      </c>
      <c r="S42">
        <v>21.7</v>
      </c>
      <c r="T42">
        <v>21.7</v>
      </c>
      <c r="U42">
        <v>3.08404E-2</v>
      </c>
      <c r="V42">
        <v>32022646600</v>
      </c>
      <c r="W42">
        <v>987589784</v>
      </c>
      <c r="X42">
        <v>0.38397999999999999</v>
      </c>
    </row>
    <row r="43" spans="1:24" x14ac:dyDescent="0.2">
      <c r="A43" s="1">
        <v>41913</v>
      </c>
      <c r="B43" t="s">
        <v>230</v>
      </c>
      <c r="C43" t="s">
        <v>231</v>
      </c>
      <c r="D43">
        <v>6074980</v>
      </c>
      <c r="E43" t="s">
        <v>232</v>
      </c>
      <c r="F43" t="s">
        <v>233</v>
      </c>
      <c r="G43" t="s">
        <v>62</v>
      </c>
      <c r="H43" t="str">
        <f>VLOOKUP(G43,Sheet2!D:E,2,0)</f>
        <v>Thailand</v>
      </c>
      <c r="I43" t="s">
        <v>63</v>
      </c>
      <c r="J43" t="s">
        <v>64</v>
      </c>
      <c r="K43" s="2" t="s">
        <v>294</v>
      </c>
      <c r="L43" s="3" t="str">
        <f t="shared" si="1"/>
        <v>0500</v>
      </c>
      <c r="M43" s="3" t="str">
        <f>VLOOKUP(L43,Sheet2!A:B,2,0)</f>
        <v>Oil &amp; Gas</v>
      </c>
      <c r="N43">
        <v>1376922000</v>
      </c>
      <c r="O43">
        <v>0.628</v>
      </c>
      <c r="P43">
        <v>1</v>
      </c>
      <c r="S43">
        <v>35.75</v>
      </c>
      <c r="T43">
        <v>35.75</v>
      </c>
      <c r="U43">
        <v>3.08404E-2</v>
      </c>
      <c r="V43">
        <v>30913275822</v>
      </c>
      <c r="W43">
        <v>953376322</v>
      </c>
      <c r="X43">
        <v>0.37068000000000001</v>
      </c>
    </row>
    <row r="44" spans="1:24" x14ac:dyDescent="0.2">
      <c r="A44" s="1">
        <v>41913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  <c r="G44" t="s">
        <v>62</v>
      </c>
      <c r="H44" t="str">
        <f>VLOOKUP(G44,Sheet2!D:E,2,0)</f>
        <v>Thailand</v>
      </c>
      <c r="I44" t="s">
        <v>63</v>
      </c>
      <c r="J44" t="s">
        <v>64</v>
      </c>
      <c r="K44" s="2" t="s">
        <v>273</v>
      </c>
      <c r="L44" s="3" t="str">
        <f t="shared" si="1"/>
        <v>8600</v>
      </c>
      <c r="M44" s="3" t="str">
        <f>VLOOKUP(L44,Sheet2!A:B,2,0)</f>
        <v>Real Estate</v>
      </c>
      <c r="N44">
        <v>9183781750</v>
      </c>
      <c r="O44">
        <v>0.64249999999999996</v>
      </c>
      <c r="P44">
        <v>1</v>
      </c>
      <c r="S44">
        <v>4.22</v>
      </c>
      <c r="T44">
        <v>4.22</v>
      </c>
      <c r="U44">
        <v>3.08404E-2</v>
      </c>
      <c r="V44">
        <v>24900446646</v>
      </c>
      <c r="W44">
        <v>767938625</v>
      </c>
      <c r="X44">
        <v>0.29858000000000001</v>
      </c>
    </row>
    <row r="45" spans="1:24" x14ac:dyDescent="0.2">
      <c r="A45" s="1">
        <v>41913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  <c r="G45" t="s">
        <v>69</v>
      </c>
      <c r="H45" t="str">
        <f>VLOOKUP(G45,Sheet2!D:E,2,0)</f>
        <v>Malaysia</v>
      </c>
      <c r="I45" t="s">
        <v>70</v>
      </c>
      <c r="J45" t="s">
        <v>71</v>
      </c>
      <c r="K45" s="2" t="s">
        <v>282</v>
      </c>
      <c r="L45" s="3" t="str">
        <f t="shared" si="1"/>
        <v>4500</v>
      </c>
      <c r="M45" s="3" t="str">
        <f>VLOOKUP(L45,Sheet2!A:B,2,0)</f>
        <v>Health Care</v>
      </c>
      <c r="N45">
        <v>620653762</v>
      </c>
      <c r="O45">
        <v>0.65969999999999995</v>
      </c>
      <c r="P45">
        <v>1</v>
      </c>
      <c r="S45">
        <v>4.95</v>
      </c>
      <c r="T45">
        <v>4.95</v>
      </c>
      <c r="U45">
        <v>0.30483100000000002</v>
      </c>
      <c r="V45">
        <v>2026754171</v>
      </c>
      <c r="W45">
        <v>617817644</v>
      </c>
      <c r="X45">
        <v>0.24021000000000001</v>
      </c>
    </row>
    <row r="46" spans="1:24" x14ac:dyDescent="0.2">
      <c r="A46" s="1">
        <v>41913</v>
      </c>
      <c r="B46" t="s">
        <v>244</v>
      </c>
      <c r="C46" t="s">
        <v>245</v>
      </c>
      <c r="D46">
        <v>6092498</v>
      </c>
      <c r="E46" t="s">
        <v>246</v>
      </c>
      <c r="F46" t="s">
        <v>247</v>
      </c>
      <c r="G46" t="s">
        <v>81</v>
      </c>
      <c r="H46" t="str">
        <f>VLOOKUP(G46,Sheet2!D:E,2,0)</f>
        <v>Indonesia</v>
      </c>
      <c r="I46" t="s">
        <v>82</v>
      </c>
      <c r="J46" t="s">
        <v>83</v>
      </c>
      <c r="K46" s="2" t="s">
        <v>284</v>
      </c>
      <c r="L46" s="3" t="str">
        <f t="shared" si="1"/>
        <v>3500</v>
      </c>
      <c r="M46" s="3" t="str">
        <f>VLOOKUP(L46,Sheet2!A:B,2,0)</f>
        <v>Food &amp; Beverage</v>
      </c>
      <c r="N46">
        <v>1574745000</v>
      </c>
      <c r="O46">
        <v>0.20319999999999999</v>
      </c>
      <c r="P46">
        <v>1</v>
      </c>
      <c r="S46">
        <v>23000</v>
      </c>
      <c r="T46">
        <v>23000</v>
      </c>
      <c r="U46">
        <v>8.2100000000000003E-5</v>
      </c>
      <c r="V46">
        <v>7359728232000</v>
      </c>
      <c r="W46">
        <v>604316501</v>
      </c>
      <c r="X46">
        <v>0.23496</v>
      </c>
    </row>
    <row r="47" spans="1:24" x14ac:dyDescent="0.2">
      <c r="A47" s="1">
        <v>41913</v>
      </c>
      <c r="B47" t="s">
        <v>248</v>
      </c>
      <c r="C47" t="s">
        <v>249</v>
      </c>
      <c r="D47">
        <v>6724241</v>
      </c>
      <c r="E47" t="s">
        <v>250</v>
      </c>
      <c r="F47" t="s">
        <v>251</v>
      </c>
      <c r="G47" t="s">
        <v>62</v>
      </c>
      <c r="H47" t="str">
        <f>VLOOKUP(G47,Sheet2!D:E,2,0)</f>
        <v>Thailand</v>
      </c>
      <c r="I47" t="s">
        <v>63</v>
      </c>
      <c r="J47" t="s">
        <v>64</v>
      </c>
      <c r="K47" s="2" t="s">
        <v>271</v>
      </c>
      <c r="L47" s="3" t="str">
        <f t="shared" si="1"/>
        <v>9500</v>
      </c>
      <c r="M47" s="3" t="str">
        <f>VLOOKUP(L47,Sheet2!A:B,2,0)</f>
        <v>Technology</v>
      </c>
      <c r="N47">
        <v>1006329910</v>
      </c>
      <c r="O47">
        <v>0.58909999999999996</v>
      </c>
      <c r="P47">
        <v>1</v>
      </c>
      <c r="S47">
        <v>31</v>
      </c>
      <c r="T47">
        <v>31</v>
      </c>
      <c r="U47">
        <v>3.08404E-2</v>
      </c>
      <c r="V47">
        <v>18377697450</v>
      </c>
      <c r="W47">
        <v>566774710</v>
      </c>
      <c r="X47">
        <v>0.22037000000000001</v>
      </c>
    </row>
    <row r="48" spans="1:24" x14ac:dyDescent="0.2">
      <c r="A48" s="1">
        <v>41913</v>
      </c>
      <c r="B48" t="s">
        <v>252</v>
      </c>
      <c r="C48" t="s">
        <v>253</v>
      </c>
      <c r="D48">
        <v>6965909</v>
      </c>
      <c r="E48" t="s">
        <v>254</v>
      </c>
      <c r="F48" t="s">
        <v>255</v>
      </c>
      <c r="G48" t="s">
        <v>69</v>
      </c>
      <c r="H48" t="str">
        <f>VLOOKUP(G48,Sheet2!D:E,2,0)</f>
        <v>Malaysia</v>
      </c>
      <c r="I48" t="s">
        <v>70</v>
      </c>
      <c r="J48" t="s">
        <v>71</v>
      </c>
      <c r="K48" s="2" t="s">
        <v>287</v>
      </c>
      <c r="L48" s="3" t="str">
        <f t="shared" si="1"/>
        <v>2700</v>
      </c>
      <c r="M48" s="3" t="str">
        <f>VLOOKUP(L48,Sheet2!A:B,2,0)</f>
        <v>Industrial Goods &amp; Services</v>
      </c>
      <c r="N48">
        <v>537025900</v>
      </c>
      <c r="O48">
        <v>0.67789999999999995</v>
      </c>
      <c r="P48">
        <v>1</v>
      </c>
      <c r="S48">
        <v>4.72</v>
      </c>
      <c r="T48">
        <v>4.72</v>
      </c>
      <c r="U48">
        <v>0.30483100000000002</v>
      </c>
      <c r="V48">
        <v>1718315330</v>
      </c>
      <c r="W48">
        <v>523795882</v>
      </c>
      <c r="X48">
        <v>0.20366000000000001</v>
      </c>
    </row>
    <row r="49" spans="1:24" x14ac:dyDescent="0.2">
      <c r="A49" s="1">
        <v>41913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 t="s">
        <v>62</v>
      </c>
      <c r="H49" t="str">
        <f>VLOOKUP(G49,Sheet2!D:E,2,0)</f>
        <v>Thailand</v>
      </c>
      <c r="I49" t="s">
        <v>63</v>
      </c>
      <c r="J49" t="s">
        <v>64</v>
      </c>
      <c r="K49" s="2" t="s">
        <v>283</v>
      </c>
      <c r="L49" s="3" t="str">
        <f t="shared" si="1"/>
        <v>3700</v>
      </c>
      <c r="M49" s="3" t="str">
        <f>VLOOKUP(L49,Sheet2!A:B,2,0)</f>
        <v>Personal &amp; Household Goods</v>
      </c>
      <c r="N49">
        <v>2859920138</v>
      </c>
      <c r="O49">
        <v>0.70069999999999999</v>
      </c>
      <c r="P49">
        <v>1</v>
      </c>
      <c r="S49">
        <v>7.2</v>
      </c>
      <c r="T49">
        <v>7.2</v>
      </c>
      <c r="U49">
        <v>3.08404E-2</v>
      </c>
      <c r="V49">
        <v>14428411495</v>
      </c>
      <c r="W49">
        <v>444977220</v>
      </c>
      <c r="X49">
        <v>0.17301</v>
      </c>
    </row>
    <row r="50" spans="1:24" x14ac:dyDescent="0.2">
      <c r="A50" s="1">
        <v>41913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  <c r="G50" t="s">
        <v>69</v>
      </c>
      <c r="H50" t="str">
        <f>VLOOKUP(G50,Sheet2!D:E,2,0)</f>
        <v>Malaysia</v>
      </c>
      <c r="I50" t="s">
        <v>70</v>
      </c>
      <c r="J50" t="s">
        <v>71</v>
      </c>
      <c r="K50" s="2" t="s">
        <v>291</v>
      </c>
      <c r="L50" s="3" t="str">
        <f t="shared" si="1"/>
        <v>2300</v>
      </c>
      <c r="M50" s="3" t="str">
        <f>VLOOKUP(L50,Sheet2!A:B,2,0)</f>
        <v>Construction &amp; Materials</v>
      </c>
      <c r="N50">
        <v>1092483808</v>
      </c>
      <c r="O50">
        <v>0.57720000000000005</v>
      </c>
      <c r="P50">
        <v>1</v>
      </c>
      <c r="S50">
        <v>2.16</v>
      </c>
      <c r="T50">
        <v>2.16</v>
      </c>
      <c r="U50">
        <v>0.30483100000000002</v>
      </c>
      <c r="V50">
        <v>1362056373</v>
      </c>
      <c r="W50">
        <v>415197094</v>
      </c>
      <c r="X50">
        <v>0.16142999999999999</v>
      </c>
    </row>
    <row r="51" spans="1:24" x14ac:dyDescent="0.2">
      <c r="A51" s="1">
        <v>41913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81</v>
      </c>
      <c r="H51" t="str">
        <f>VLOOKUP(G51,Sheet2!D:E,2,0)</f>
        <v>Indonesia</v>
      </c>
      <c r="I51" t="s">
        <v>82</v>
      </c>
      <c r="J51" t="s">
        <v>83</v>
      </c>
      <c r="K51" s="2" t="s">
        <v>272</v>
      </c>
      <c r="L51" s="3" t="str">
        <f t="shared" si="1"/>
        <v>8700</v>
      </c>
      <c r="M51" s="3" t="str">
        <f>VLOOKUP(L51,Sheet2!A:B,2,0)</f>
        <v>Financial Services</v>
      </c>
      <c r="N51">
        <v>10458953500</v>
      </c>
      <c r="O51">
        <v>0.39250000000000002</v>
      </c>
      <c r="P51">
        <v>1</v>
      </c>
      <c r="S51">
        <v>1170</v>
      </c>
      <c r="T51">
        <v>1170</v>
      </c>
      <c r="U51">
        <v>8.2100000000000003E-5</v>
      </c>
      <c r="V51">
        <v>4803012921330</v>
      </c>
      <c r="W51">
        <v>394381549</v>
      </c>
      <c r="X51">
        <v>0.15334</v>
      </c>
    </row>
  </sheetData>
  <autoFilter ref="A1:AC50">
    <sortState ref="A2:AC52">
      <sortCondition descending="1" ref="X1:X5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K17" sqref="K17"/>
    </sheetView>
  </sheetViews>
  <sheetFormatPr defaultRowHeight="12.75" x14ac:dyDescent="0.2"/>
  <sheetData>
    <row r="1" spans="1:5" x14ac:dyDescent="0.2">
      <c r="A1" t="s">
        <v>295</v>
      </c>
      <c r="B1" t="s">
        <v>296</v>
      </c>
      <c r="D1" t="s">
        <v>334</v>
      </c>
      <c r="E1" t="s">
        <v>335</v>
      </c>
    </row>
    <row r="2" spans="1:5" x14ac:dyDescent="0.2">
      <c r="A2" t="s">
        <v>297</v>
      </c>
      <c r="B2" t="s">
        <v>298</v>
      </c>
      <c r="D2" t="s">
        <v>336</v>
      </c>
      <c r="E2" t="s">
        <v>337</v>
      </c>
    </row>
    <row r="3" spans="1:5" x14ac:dyDescent="0.2">
      <c r="A3" t="s">
        <v>299</v>
      </c>
      <c r="B3" t="s">
        <v>300</v>
      </c>
      <c r="D3" t="s">
        <v>338</v>
      </c>
      <c r="E3" t="s">
        <v>339</v>
      </c>
    </row>
    <row r="4" spans="1:5" x14ac:dyDescent="0.2">
      <c r="A4" t="s">
        <v>301</v>
      </c>
      <c r="B4" t="s">
        <v>302</v>
      </c>
      <c r="D4" t="s">
        <v>340</v>
      </c>
      <c r="E4" t="s">
        <v>341</v>
      </c>
    </row>
    <row r="5" spans="1:5" x14ac:dyDescent="0.2">
      <c r="A5" t="s">
        <v>303</v>
      </c>
      <c r="B5" t="s">
        <v>304</v>
      </c>
      <c r="D5" t="s">
        <v>342</v>
      </c>
      <c r="E5" t="s">
        <v>343</v>
      </c>
    </row>
    <row r="6" spans="1:5" x14ac:dyDescent="0.2">
      <c r="A6" t="s">
        <v>305</v>
      </c>
      <c r="B6" t="s">
        <v>306</v>
      </c>
      <c r="D6" t="s">
        <v>344</v>
      </c>
      <c r="E6" t="s">
        <v>345</v>
      </c>
    </row>
    <row r="7" spans="1:5" x14ac:dyDescent="0.2">
      <c r="A7" t="s">
        <v>307</v>
      </c>
      <c r="B7" t="s">
        <v>308</v>
      </c>
      <c r="D7" t="s">
        <v>346</v>
      </c>
      <c r="E7" t="s">
        <v>347</v>
      </c>
    </row>
    <row r="8" spans="1:5" x14ac:dyDescent="0.2">
      <c r="A8" t="s">
        <v>309</v>
      </c>
      <c r="B8" t="s">
        <v>310</v>
      </c>
      <c r="D8" t="s">
        <v>348</v>
      </c>
      <c r="E8" t="s">
        <v>349</v>
      </c>
    </row>
    <row r="9" spans="1:5" x14ac:dyDescent="0.2">
      <c r="A9" t="s">
        <v>311</v>
      </c>
      <c r="B9" t="s">
        <v>312</v>
      </c>
      <c r="D9" t="s">
        <v>350</v>
      </c>
      <c r="E9" t="s">
        <v>351</v>
      </c>
    </row>
    <row r="10" spans="1:5" x14ac:dyDescent="0.2">
      <c r="A10" t="s">
        <v>313</v>
      </c>
      <c r="B10" t="s">
        <v>314</v>
      </c>
      <c r="D10" t="s">
        <v>352</v>
      </c>
      <c r="E10" t="s">
        <v>353</v>
      </c>
    </row>
    <row r="11" spans="1:5" x14ac:dyDescent="0.2">
      <c r="A11" t="s">
        <v>315</v>
      </c>
      <c r="B11" t="s">
        <v>316</v>
      </c>
      <c r="D11" t="s">
        <v>354</v>
      </c>
      <c r="E11" t="s">
        <v>355</v>
      </c>
    </row>
    <row r="12" spans="1:5" x14ac:dyDescent="0.2">
      <c r="A12" t="s">
        <v>317</v>
      </c>
      <c r="B12" t="s">
        <v>318</v>
      </c>
      <c r="D12" t="s">
        <v>356</v>
      </c>
      <c r="E12" t="s">
        <v>357</v>
      </c>
    </row>
    <row r="13" spans="1:5" x14ac:dyDescent="0.2">
      <c r="A13" t="s">
        <v>319</v>
      </c>
      <c r="B13" t="s">
        <v>320</v>
      </c>
      <c r="D13" t="s">
        <v>358</v>
      </c>
      <c r="E13" t="s">
        <v>359</v>
      </c>
    </row>
    <row r="14" spans="1:5" x14ac:dyDescent="0.2">
      <c r="A14" t="s">
        <v>321</v>
      </c>
      <c r="B14" t="s">
        <v>322</v>
      </c>
      <c r="D14" t="s">
        <v>360</v>
      </c>
      <c r="E14" t="s">
        <v>361</v>
      </c>
    </row>
    <row r="15" spans="1:5" x14ac:dyDescent="0.2">
      <c r="A15" t="s">
        <v>323</v>
      </c>
      <c r="B15" t="s">
        <v>324</v>
      </c>
      <c r="D15" t="s">
        <v>362</v>
      </c>
      <c r="E15" t="s">
        <v>363</v>
      </c>
    </row>
    <row r="16" spans="1:5" x14ac:dyDescent="0.2">
      <c r="A16" t="s">
        <v>325</v>
      </c>
      <c r="B16" t="s">
        <v>326</v>
      </c>
      <c r="D16" t="s">
        <v>364</v>
      </c>
      <c r="E16" t="s">
        <v>365</v>
      </c>
    </row>
    <row r="17" spans="1:5" x14ac:dyDescent="0.2">
      <c r="A17" t="s">
        <v>327</v>
      </c>
      <c r="B17" t="s">
        <v>328</v>
      </c>
      <c r="D17" t="s">
        <v>366</v>
      </c>
      <c r="E17" t="s">
        <v>367</v>
      </c>
    </row>
    <row r="18" spans="1:5" x14ac:dyDescent="0.2">
      <c r="A18" t="s">
        <v>329</v>
      </c>
      <c r="B18" t="s">
        <v>330</v>
      </c>
      <c r="D18" t="s">
        <v>368</v>
      </c>
      <c r="E18" t="s">
        <v>369</v>
      </c>
    </row>
    <row r="19" spans="1:5" x14ac:dyDescent="0.2">
      <c r="A19" t="s">
        <v>331</v>
      </c>
      <c r="B19" t="s">
        <v>332</v>
      </c>
      <c r="D19" t="s">
        <v>370</v>
      </c>
      <c r="E19" t="s">
        <v>371</v>
      </c>
    </row>
    <row r="20" spans="1:5" x14ac:dyDescent="0.2">
      <c r="D20" t="s">
        <v>372</v>
      </c>
      <c r="E20" t="s">
        <v>373</v>
      </c>
    </row>
    <row r="21" spans="1:5" x14ac:dyDescent="0.2">
      <c r="D21" t="s">
        <v>374</v>
      </c>
      <c r="E21" t="s">
        <v>375</v>
      </c>
    </row>
    <row r="22" spans="1:5" x14ac:dyDescent="0.2">
      <c r="D22" t="s">
        <v>376</v>
      </c>
      <c r="E22" t="s">
        <v>377</v>
      </c>
    </row>
    <row r="23" spans="1:5" x14ac:dyDescent="0.2">
      <c r="D23" t="s">
        <v>378</v>
      </c>
      <c r="E23" t="s">
        <v>379</v>
      </c>
    </row>
    <row r="24" spans="1:5" x14ac:dyDescent="0.2">
      <c r="D24" t="s">
        <v>380</v>
      </c>
      <c r="E24" t="s">
        <v>381</v>
      </c>
    </row>
    <row r="25" spans="1:5" x14ac:dyDescent="0.2">
      <c r="D25" t="s">
        <v>382</v>
      </c>
      <c r="E25" t="s">
        <v>383</v>
      </c>
    </row>
    <row r="26" spans="1:5" x14ac:dyDescent="0.2">
      <c r="D26" t="s">
        <v>384</v>
      </c>
      <c r="E26" t="s">
        <v>385</v>
      </c>
    </row>
    <row r="27" spans="1:5" x14ac:dyDescent="0.2">
      <c r="D27" t="s">
        <v>386</v>
      </c>
      <c r="E27" t="s">
        <v>387</v>
      </c>
    </row>
    <row r="28" spans="1:5" x14ac:dyDescent="0.2">
      <c r="D28" t="s">
        <v>388</v>
      </c>
      <c r="E28" t="s">
        <v>389</v>
      </c>
    </row>
    <row r="29" spans="1:5" x14ac:dyDescent="0.2">
      <c r="D29" t="s">
        <v>390</v>
      </c>
      <c r="E29" t="s">
        <v>391</v>
      </c>
    </row>
    <row r="30" spans="1:5" x14ac:dyDescent="0.2">
      <c r="D30" t="s">
        <v>392</v>
      </c>
      <c r="E30" t="s">
        <v>393</v>
      </c>
    </row>
    <row r="31" spans="1:5" x14ac:dyDescent="0.2">
      <c r="D31" t="s">
        <v>394</v>
      </c>
      <c r="E31" t="s">
        <v>395</v>
      </c>
    </row>
    <row r="32" spans="1:5" x14ac:dyDescent="0.2">
      <c r="D32" t="s">
        <v>396</v>
      </c>
      <c r="E32" t="s">
        <v>397</v>
      </c>
    </row>
    <row r="33" spans="4:5" x14ac:dyDescent="0.2">
      <c r="D33" t="s">
        <v>398</v>
      </c>
      <c r="E33" t="s">
        <v>399</v>
      </c>
    </row>
    <row r="34" spans="4:5" x14ac:dyDescent="0.2">
      <c r="D34" t="s">
        <v>400</v>
      </c>
      <c r="E34" t="s">
        <v>401</v>
      </c>
    </row>
    <row r="35" spans="4:5" x14ac:dyDescent="0.2">
      <c r="D35" t="s">
        <v>402</v>
      </c>
      <c r="E35" t="s">
        <v>403</v>
      </c>
    </row>
    <row r="36" spans="4:5" x14ac:dyDescent="0.2">
      <c r="D36" t="s">
        <v>404</v>
      </c>
      <c r="E36" t="s">
        <v>405</v>
      </c>
    </row>
    <row r="37" spans="4:5" x14ac:dyDescent="0.2">
      <c r="D37" t="s">
        <v>406</v>
      </c>
      <c r="E37" t="s">
        <v>407</v>
      </c>
    </row>
    <row r="38" spans="4:5" x14ac:dyDescent="0.2">
      <c r="D38" t="s">
        <v>408</v>
      </c>
      <c r="E38" t="s">
        <v>409</v>
      </c>
    </row>
    <row r="39" spans="4:5" x14ac:dyDescent="0.2">
      <c r="D39" t="s">
        <v>410</v>
      </c>
      <c r="E39" t="s">
        <v>411</v>
      </c>
    </row>
    <row r="40" spans="4:5" x14ac:dyDescent="0.2">
      <c r="D40" t="s">
        <v>412</v>
      </c>
      <c r="E40" t="s">
        <v>413</v>
      </c>
    </row>
    <row r="41" spans="4:5" x14ac:dyDescent="0.2">
      <c r="D41" t="s">
        <v>414</v>
      </c>
      <c r="E41" t="s">
        <v>415</v>
      </c>
    </row>
    <row r="42" spans="4:5" x14ac:dyDescent="0.2">
      <c r="D42" t="s">
        <v>416</v>
      </c>
      <c r="E42" t="s">
        <v>417</v>
      </c>
    </row>
    <row r="43" spans="4:5" x14ac:dyDescent="0.2">
      <c r="D43" t="s">
        <v>418</v>
      </c>
      <c r="E43" t="s">
        <v>419</v>
      </c>
    </row>
    <row r="44" spans="4:5" x14ac:dyDescent="0.2">
      <c r="D44" t="s">
        <v>44</v>
      </c>
      <c r="E44" t="s">
        <v>420</v>
      </c>
    </row>
    <row r="45" spans="4:5" x14ac:dyDescent="0.2">
      <c r="D45" t="s">
        <v>421</v>
      </c>
      <c r="E45" t="s">
        <v>422</v>
      </c>
    </row>
    <row r="46" spans="4:5" x14ac:dyDescent="0.2">
      <c r="D46" t="s">
        <v>423</v>
      </c>
      <c r="E46" t="s">
        <v>424</v>
      </c>
    </row>
    <row r="47" spans="4:5" x14ac:dyDescent="0.2">
      <c r="D47" t="s">
        <v>425</v>
      </c>
      <c r="E47" t="s">
        <v>426</v>
      </c>
    </row>
    <row r="48" spans="4:5" x14ac:dyDescent="0.2">
      <c r="D48" t="s">
        <v>427</v>
      </c>
      <c r="E48" t="s">
        <v>428</v>
      </c>
    </row>
    <row r="49" spans="4:5" x14ac:dyDescent="0.2">
      <c r="D49" t="s">
        <v>429</v>
      </c>
      <c r="E49" t="s">
        <v>430</v>
      </c>
    </row>
    <row r="50" spans="4:5" x14ac:dyDescent="0.2">
      <c r="D50" t="s">
        <v>431</v>
      </c>
      <c r="E50" t="s">
        <v>432</v>
      </c>
    </row>
    <row r="51" spans="4:5" x14ac:dyDescent="0.2">
      <c r="D51" t="s">
        <v>433</v>
      </c>
      <c r="E51" t="s">
        <v>434</v>
      </c>
    </row>
    <row r="52" spans="4:5" x14ac:dyDescent="0.2">
      <c r="D52" t="s">
        <v>435</v>
      </c>
      <c r="E52" t="s">
        <v>436</v>
      </c>
    </row>
    <row r="53" spans="4:5" x14ac:dyDescent="0.2">
      <c r="D53" t="s">
        <v>81</v>
      </c>
      <c r="E53" t="s">
        <v>437</v>
      </c>
    </row>
    <row r="54" spans="4:5" x14ac:dyDescent="0.2">
      <c r="D54" t="s">
        <v>438</v>
      </c>
      <c r="E54" t="s">
        <v>439</v>
      </c>
    </row>
    <row r="55" spans="4:5" x14ac:dyDescent="0.2">
      <c r="D55" t="s">
        <v>440</v>
      </c>
      <c r="E55" t="s">
        <v>441</v>
      </c>
    </row>
    <row r="56" spans="4:5" x14ac:dyDescent="0.2">
      <c r="D56" t="s">
        <v>442</v>
      </c>
      <c r="E56" t="s">
        <v>443</v>
      </c>
    </row>
    <row r="57" spans="4:5" x14ac:dyDescent="0.2">
      <c r="D57" t="s">
        <v>69</v>
      </c>
      <c r="E57" t="s">
        <v>444</v>
      </c>
    </row>
    <row r="58" spans="4:5" x14ac:dyDescent="0.2">
      <c r="D58" t="s">
        <v>143</v>
      </c>
      <c r="E58" t="s">
        <v>445</v>
      </c>
    </row>
    <row r="59" spans="4:5" x14ac:dyDescent="0.2">
      <c r="D59" t="s">
        <v>62</v>
      </c>
      <c r="E59" t="s">
        <v>446</v>
      </c>
    </row>
    <row r="60" spans="4:5" x14ac:dyDescent="0.2">
      <c r="D60" t="s">
        <v>447</v>
      </c>
      <c r="E60" t="s">
        <v>448</v>
      </c>
    </row>
    <row r="61" spans="4:5" x14ac:dyDescent="0.2">
      <c r="D61" t="s">
        <v>449</v>
      </c>
      <c r="E61" t="s">
        <v>450</v>
      </c>
    </row>
    <row r="62" spans="4:5" x14ac:dyDescent="0.2">
      <c r="D62" t="s">
        <v>451</v>
      </c>
      <c r="E62" t="s">
        <v>452</v>
      </c>
    </row>
    <row r="63" spans="4:5" x14ac:dyDescent="0.2">
      <c r="D63" t="s">
        <v>453</v>
      </c>
      <c r="E63" t="s">
        <v>454</v>
      </c>
    </row>
    <row r="64" spans="4:5" x14ac:dyDescent="0.2">
      <c r="D64" t="s">
        <v>455</v>
      </c>
      <c r="E64" t="s">
        <v>456</v>
      </c>
    </row>
    <row r="65" spans="4:5" x14ac:dyDescent="0.2">
      <c r="D65" t="s">
        <v>457</v>
      </c>
      <c r="E65" t="s">
        <v>458</v>
      </c>
    </row>
    <row r="66" spans="4:5" x14ac:dyDescent="0.2">
      <c r="D66" t="s">
        <v>459</v>
      </c>
      <c r="E66" t="s">
        <v>460</v>
      </c>
    </row>
    <row r="67" spans="4:5" x14ac:dyDescent="0.2">
      <c r="D67" t="s">
        <v>461</v>
      </c>
      <c r="E67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workbookViewId="0">
      <selection activeCell="I10" sqref="I10"/>
    </sheetView>
  </sheetViews>
  <sheetFormatPr defaultRowHeight="12.75" x14ac:dyDescent="0.2"/>
  <cols>
    <col min="1" max="1" width="13.85546875" customWidth="1"/>
    <col min="2" max="2" width="14.5703125" bestFit="1" customWidth="1"/>
    <col min="5" max="5" width="11.5703125" bestFit="1" customWidth="1"/>
    <col min="6" max="6" width="14.5703125" bestFit="1" customWidth="1"/>
  </cols>
  <sheetData>
    <row r="3" spans="1:6" x14ac:dyDescent="0.2">
      <c r="A3" s="5" t="s">
        <v>464</v>
      </c>
      <c r="B3" t="s">
        <v>463</v>
      </c>
      <c r="E3" s="4" t="s">
        <v>464</v>
      </c>
      <c r="F3" s="4" t="s">
        <v>463</v>
      </c>
    </row>
    <row r="4" spans="1:6" x14ac:dyDescent="0.2">
      <c r="A4" s="6" t="s">
        <v>437</v>
      </c>
      <c r="B4" s="3">
        <v>13.06972</v>
      </c>
      <c r="E4" s="6" t="s">
        <v>437</v>
      </c>
      <c r="F4" s="3">
        <v>13.06972</v>
      </c>
    </row>
    <row r="5" spans="1:6" x14ac:dyDescent="0.2">
      <c r="A5" s="6" t="s">
        <v>444</v>
      </c>
      <c r="B5" s="3">
        <v>19.616859999999996</v>
      </c>
      <c r="E5" s="6" t="s">
        <v>444</v>
      </c>
      <c r="F5" s="3">
        <v>19.616859999999996</v>
      </c>
    </row>
    <row r="6" spans="1:6" x14ac:dyDescent="0.2">
      <c r="A6" s="6" t="s">
        <v>445</v>
      </c>
      <c r="B6" s="3">
        <v>2.8409800000000001</v>
      </c>
      <c r="E6" s="6" t="s">
        <v>445</v>
      </c>
      <c r="F6" s="3">
        <v>2.8409800000000001</v>
      </c>
    </row>
    <row r="7" spans="1:6" x14ac:dyDescent="0.2">
      <c r="A7" s="6" t="s">
        <v>420</v>
      </c>
      <c r="B7" s="3">
        <v>50.172790000000006</v>
      </c>
      <c r="E7" s="6" t="s">
        <v>420</v>
      </c>
      <c r="F7" s="3">
        <v>50.172790000000006</v>
      </c>
    </row>
    <row r="8" spans="1:6" x14ac:dyDescent="0.2">
      <c r="A8" s="6" t="s">
        <v>446</v>
      </c>
      <c r="B8" s="3">
        <v>14.29964</v>
      </c>
      <c r="E8" s="6" t="s">
        <v>446</v>
      </c>
      <c r="F8" s="3">
        <v>14.29964</v>
      </c>
    </row>
    <row r="9" spans="1:6" x14ac:dyDescent="0.2">
      <c r="A9" s="6" t="s">
        <v>465</v>
      </c>
      <c r="B9" s="3">
        <v>99.999989999999997</v>
      </c>
    </row>
  </sheetData>
  <autoFilter ref="E3:F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workbookViewId="0">
      <selection activeCell="I4" sqref="I4:J14"/>
    </sheetView>
  </sheetViews>
  <sheetFormatPr defaultRowHeight="12.75" x14ac:dyDescent="0.2"/>
  <cols>
    <col min="1" max="1" width="26" bestFit="1" customWidth="1"/>
    <col min="2" max="2" width="14.5703125" bestFit="1" customWidth="1"/>
    <col min="6" max="6" width="26" bestFit="1" customWidth="1"/>
    <col min="7" max="7" width="14.5703125" bestFit="1" customWidth="1"/>
    <col min="9" max="9" width="24.28515625" bestFit="1" customWidth="1"/>
    <col min="10" max="10" width="14.5703125" bestFit="1" customWidth="1"/>
  </cols>
  <sheetData>
    <row r="3" spans="1:10" x14ac:dyDescent="0.2">
      <c r="A3" s="5" t="s">
        <v>464</v>
      </c>
      <c r="B3" t="s">
        <v>463</v>
      </c>
    </row>
    <row r="4" spans="1:10" x14ac:dyDescent="0.2">
      <c r="A4" s="6" t="s">
        <v>306</v>
      </c>
      <c r="B4" s="3">
        <v>4.5458699999999999</v>
      </c>
      <c r="F4" s="4" t="s">
        <v>19</v>
      </c>
      <c r="G4" s="4" t="s">
        <v>463</v>
      </c>
      <c r="I4" s="4" t="s">
        <v>19</v>
      </c>
      <c r="J4" s="4" t="s">
        <v>463</v>
      </c>
    </row>
    <row r="5" spans="1:10" x14ac:dyDescent="0.2">
      <c r="A5" s="6" t="s">
        <v>324</v>
      </c>
      <c r="B5" s="3">
        <v>41.951189999999997</v>
      </c>
      <c r="F5" s="6" t="s">
        <v>324</v>
      </c>
      <c r="G5" s="3">
        <v>41.951189999999997</v>
      </c>
      <c r="I5" s="6" t="s">
        <v>300</v>
      </c>
      <c r="J5" s="3">
        <v>1.268</v>
      </c>
    </row>
    <row r="6" spans="1:10" x14ac:dyDescent="0.2">
      <c r="A6" s="6" t="s">
        <v>300</v>
      </c>
      <c r="B6" s="3">
        <v>1.268</v>
      </c>
      <c r="F6" s="6" t="s">
        <v>296</v>
      </c>
      <c r="G6" s="3">
        <v>15.683410000000002</v>
      </c>
      <c r="I6" s="6" t="s">
        <v>318</v>
      </c>
      <c r="J6" s="3">
        <v>1.5629</v>
      </c>
    </row>
    <row r="7" spans="1:10" x14ac:dyDescent="0.2">
      <c r="A7" s="6" t="s">
        <v>302</v>
      </c>
      <c r="B7" s="3">
        <v>0.16142999999999999</v>
      </c>
      <c r="F7" s="6" t="s">
        <v>320</v>
      </c>
      <c r="G7" s="3">
        <v>14.916549999999999</v>
      </c>
      <c r="I7" s="6" t="s">
        <v>328</v>
      </c>
      <c r="J7" s="3">
        <v>2.8416899999999994</v>
      </c>
    </row>
    <row r="8" spans="1:10" x14ac:dyDescent="0.2">
      <c r="A8" s="6" t="s">
        <v>330</v>
      </c>
      <c r="B8" s="3">
        <v>0.15334</v>
      </c>
      <c r="F8" s="6" t="s">
        <v>304</v>
      </c>
      <c r="G8" s="3">
        <v>6.1682199999999998</v>
      </c>
      <c r="I8" s="6" t="s">
        <v>322</v>
      </c>
      <c r="J8" s="3">
        <v>3.59476</v>
      </c>
    </row>
    <row r="9" spans="1:10" x14ac:dyDescent="0.2">
      <c r="A9" s="6" t="s">
        <v>308</v>
      </c>
      <c r="B9" s="3">
        <v>4.4984500000000001</v>
      </c>
      <c r="F9" s="6" t="s">
        <v>306</v>
      </c>
      <c r="G9" s="3">
        <v>4.5458699999999999</v>
      </c>
      <c r="I9" s="6" t="s">
        <v>308</v>
      </c>
      <c r="J9" s="3">
        <v>4.4984500000000001</v>
      </c>
    </row>
    <row r="10" spans="1:10" x14ac:dyDescent="0.2">
      <c r="A10" s="6" t="s">
        <v>312</v>
      </c>
      <c r="B10" s="3">
        <v>0.24021000000000001</v>
      </c>
      <c r="F10" s="6" t="s">
        <v>308</v>
      </c>
      <c r="G10" s="3">
        <v>4.4984500000000001</v>
      </c>
      <c r="I10" s="6" t="s">
        <v>306</v>
      </c>
      <c r="J10" s="3">
        <v>4.5458699999999999</v>
      </c>
    </row>
    <row r="11" spans="1:10" x14ac:dyDescent="0.2">
      <c r="A11" s="6" t="s">
        <v>304</v>
      </c>
      <c r="B11" s="3">
        <v>6.1682199999999998</v>
      </c>
      <c r="F11" s="6" t="s">
        <v>322</v>
      </c>
      <c r="G11" s="3">
        <v>3.59476</v>
      </c>
      <c r="I11" s="6" t="s">
        <v>304</v>
      </c>
      <c r="J11" s="3">
        <v>6.1682199999999998</v>
      </c>
    </row>
    <row r="12" spans="1:10" x14ac:dyDescent="0.2">
      <c r="A12" s="6" t="s">
        <v>296</v>
      </c>
      <c r="B12" s="3">
        <v>15.683410000000002</v>
      </c>
      <c r="F12" s="6" t="s">
        <v>328</v>
      </c>
      <c r="G12" s="3">
        <v>2.8416899999999994</v>
      </c>
      <c r="I12" s="6" t="s">
        <v>320</v>
      </c>
      <c r="J12" s="3">
        <v>14.916549999999999</v>
      </c>
    </row>
    <row r="13" spans="1:10" x14ac:dyDescent="0.2">
      <c r="A13" s="6" t="s">
        <v>310</v>
      </c>
      <c r="B13" s="3">
        <v>0.95067000000000002</v>
      </c>
      <c r="F13" s="6" t="s">
        <v>318</v>
      </c>
      <c r="G13" s="3">
        <v>1.5629</v>
      </c>
      <c r="I13" s="6" t="s">
        <v>296</v>
      </c>
      <c r="J13" s="3">
        <v>15.683410000000002</v>
      </c>
    </row>
    <row r="14" spans="1:10" x14ac:dyDescent="0.2">
      <c r="A14" s="6" t="s">
        <v>328</v>
      </c>
      <c r="B14" s="3">
        <v>2.8416899999999994</v>
      </c>
      <c r="F14" s="6" t="s">
        <v>300</v>
      </c>
      <c r="G14" s="3">
        <v>1.268</v>
      </c>
      <c r="I14" s="6" t="s">
        <v>324</v>
      </c>
      <c r="J14" s="3">
        <v>41.951189999999997</v>
      </c>
    </row>
    <row r="15" spans="1:10" x14ac:dyDescent="0.2">
      <c r="A15" s="6" t="s">
        <v>314</v>
      </c>
      <c r="B15" s="3">
        <v>1.2429300000000001</v>
      </c>
      <c r="F15" s="6" t="s">
        <v>314</v>
      </c>
      <c r="G15" s="3">
        <v>1.2429300000000001</v>
      </c>
    </row>
    <row r="16" spans="1:10" x14ac:dyDescent="0.2">
      <c r="A16" s="6" t="s">
        <v>332</v>
      </c>
      <c r="B16" s="3">
        <v>0.22037000000000001</v>
      </c>
      <c r="F16" s="6" t="s">
        <v>310</v>
      </c>
      <c r="G16" s="3">
        <v>0.95067000000000002</v>
      </c>
    </row>
    <row r="17" spans="1:7" x14ac:dyDescent="0.2">
      <c r="A17" s="6" t="s">
        <v>320</v>
      </c>
      <c r="B17" s="3">
        <v>14.916549999999999</v>
      </c>
      <c r="F17" s="6" t="s">
        <v>312</v>
      </c>
      <c r="G17" s="3">
        <v>0.24021000000000001</v>
      </c>
    </row>
    <row r="18" spans="1:7" x14ac:dyDescent="0.2">
      <c r="A18" s="6" t="s">
        <v>318</v>
      </c>
      <c r="B18" s="3">
        <v>1.5629</v>
      </c>
      <c r="F18" s="6" t="s">
        <v>332</v>
      </c>
      <c r="G18" s="3">
        <v>0.22037000000000001</v>
      </c>
    </row>
    <row r="19" spans="1:7" x14ac:dyDescent="0.2">
      <c r="A19" s="6" t="s">
        <v>322</v>
      </c>
      <c r="B19" s="3">
        <v>3.59476</v>
      </c>
      <c r="F19" s="6" t="s">
        <v>302</v>
      </c>
      <c r="G19" s="3">
        <v>0.16142999999999999</v>
      </c>
    </row>
    <row r="20" spans="1:7" x14ac:dyDescent="0.2">
      <c r="A20" s="6" t="s">
        <v>465</v>
      </c>
      <c r="B20" s="3">
        <v>99.999989999999997</v>
      </c>
      <c r="F20" s="6" t="s">
        <v>330</v>
      </c>
      <c r="G20" s="3">
        <v>0.15334</v>
      </c>
    </row>
  </sheetData>
  <autoFilter ref="I4:J4">
    <sortState ref="I5:J14">
      <sortCondition ref="J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G1" sqref="G1:H51"/>
    </sheetView>
  </sheetViews>
  <sheetFormatPr defaultRowHeight="12.75" x14ac:dyDescent="0.2"/>
  <cols>
    <col min="6" max="6" width="9.140625" style="3"/>
    <col min="7" max="7" width="26" style="3" bestFit="1" customWidth="1"/>
  </cols>
  <sheetData>
    <row r="1" spans="1:8" x14ac:dyDescent="0.2">
      <c r="A1" t="s">
        <v>16</v>
      </c>
      <c r="B1" t="s">
        <v>16</v>
      </c>
      <c r="C1" t="s">
        <v>30</v>
      </c>
      <c r="E1" s="2" t="s">
        <v>19</v>
      </c>
      <c r="F1" s="3" t="s">
        <v>19</v>
      </c>
      <c r="G1" s="3" t="s">
        <v>333</v>
      </c>
      <c r="H1" t="s">
        <v>30</v>
      </c>
    </row>
    <row r="2" spans="1:8" x14ac:dyDescent="0.2">
      <c r="A2" t="s">
        <v>62</v>
      </c>
      <c r="B2" t="e">
        <f>VLOOKUP(A2,Sheet2!#REF!,2,0)</f>
        <v>#REF!</v>
      </c>
      <c r="C2">
        <v>0.22037000000000001</v>
      </c>
      <c r="E2" s="2" t="s">
        <v>271</v>
      </c>
      <c r="F2" s="3" t="str">
        <f>LEFT(E2,2)&amp;"00"</f>
        <v>9500</v>
      </c>
      <c r="G2" s="3" t="e">
        <f>VLOOKUP(F2,Sheet2!#REF!,2,0)</f>
        <v>#REF!</v>
      </c>
      <c r="H2">
        <v>0.22037000000000001</v>
      </c>
    </row>
    <row r="3" spans="1:8" x14ac:dyDescent="0.2">
      <c r="A3" t="s">
        <v>81</v>
      </c>
      <c r="B3" t="e">
        <f>VLOOKUP(A3,Sheet2!#REF!,2,0)</f>
        <v>#REF!</v>
      </c>
      <c r="C3">
        <v>0.15334</v>
      </c>
      <c r="E3" s="2" t="s">
        <v>272</v>
      </c>
      <c r="F3" s="3" t="str">
        <f t="shared" ref="F3:F51" si="0">LEFT(E3,2)&amp;"00"</f>
        <v>8700</v>
      </c>
      <c r="G3" s="3" t="e">
        <f>VLOOKUP(F3,Sheet2!#REF!,2,0)</f>
        <v>#REF!</v>
      </c>
      <c r="H3">
        <v>0.15334</v>
      </c>
    </row>
    <row r="4" spans="1:8" x14ac:dyDescent="0.2">
      <c r="A4" t="s">
        <v>62</v>
      </c>
      <c r="B4" t="e">
        <f>VLOOKUP(A4,Sheet2!#REF!,2,0)</f>
        <v>#REF!</v>
      </c>
      <c r="C4">
        <v>0.95331999999999995</v>
      </c>
      <c r="E4" s="2" t="s">
        <v>273</v>
      </c>
      <c r="F4" s="3" t="str">
        <f t="shared" si="0"/>
        <v>8600</v>
      </c>
      <c r="G4" s="3" t="e">
        <f>VLOOKUP(F4,Sheet2!#REF!,2,0)</f>
        <v>#REF!</v>
      </c>
      <c r="H4">
        <v>0.95331999999999995</v>
      </c>
    </row>
    <row r="5" spans="1:8" x14ac:dyDescent="0.2">
      <c r="A5" t="s">
        <v>44</v>
      </c>
      <c r="B5" t="e">
        <f>VLOOKUP(A5,Sheet2!#REF!,2,0)</f>
        <v>#REF!</v>
      </c>
      <c r="C5">
        <v>0.74807000000000001</v>
      </c>
      <c r="E5" s="2" t="s">
        <v>273</v>
      </c>
      <c r="F5" s="3" t="str">
        <f t="shared" si="0"/>
        <v>8600</v>
      </c>
      <c r="G5" s="3" t="e">
        <f>VLOOKUP(F5,Sheet2!#REF!,2,0)</f>
        <v>#REF!</v>
      </c>
      <c r="H5">
        <v>0.74807000000000001</v>
      </c>
    </row>
    <row r="6" spans="1:8" x14ac:dyDescent="0.2">
      <c r="A6" t="s">
        <v>62</v>
      </c>
      <c r="B6" t="e">
        <f>VLOOKUP(A6,Sheet2!#REF!,2,0)</f>
        <v>#REF!</v>
      </c>
      <c r="C6">
        <v>0.45773999999999998</v>
      </c>
      <c r="E6" s="2" t="s">
        <v>273</v>
      </c>
      <c r="F6" s="3" t="str">
        <f t="shared" si="0"/>
        <v>8600</v>
      </c>
      <c r="G6" s="3" t="e">
        <f>VLOOKUP(F6,Sheet2!#REF!,2,0)</f>
        <v>#REF!</v>
      </c>
      <c r="H6">
        <v>0.45773999999999998</v>
      </c>
    </row>
    <row r="7" spans="1:8" x14ac:dyDescent="0.2">
      <c r="A7" t="s">
        <v>62</v>
      </c>
      <c r="B7" t="e">
        <f>VLOOKUP(A7,Sheet2!#REF!,2,0)</f>
        <v>#REF!</v>
      </c>
      <c r="C7">
        <v>0.38397999999999999</v>
      </c>
      <c r="E7" s="2" t="s">
        <v>273</v>
      </c>
      <c r="F7" s="3" t="str">
        <f t="shared" si="0"/>
        <v>8600</v>
      </c>
      <c r="G7" s="3" t="e">
        <f>VLOOKUP(F7,Sheet2!#REF!,2,0)</f>
        <v>#REF!</v>
      </c>
      <c r="H7">
        <v>0.38397999999999999</v>
      </c>
    </row>
    <row r="8" spans="1:8" x14ac:dyDescent="0.2">
      <c r="A8" t="s">
        <v>62</v>
      </c>
      <c r="B8" t="e">
        <f>VLOOKUP(A8,Sheet2!#REF!,2,0)</f>
        <v>#REF!</v>
      </c>
      <c r="C8">
        <v>0.29858000000000001</v>
      </c>
      <c r="E8" s="2" t="s">
        <v>273</v>
      </c>
      <c r="F8" s="3" t="str">
        <f t="shared" si="0"/>
        <v>8600</v>
      </c>
      <c r="G8" s="3" t="e">
        <f>VLOOKUP(F8,Sheet2!#REF!,2,0)</f>
        <v>#REF!</v>
      </c>
      <c r="H8">
        <v>0.29858000000000001</v>
      </c>
    </row>
    <row r="9" spans="1:8" x14ac:dyDescent="0.2">
      <c r="A9" t="s">
        <v>44</v>
      </c>
      <c r="B9" t="e">
        <f>VLOOKUP(A9,Sheet2!#REF!,2,0)</f>
        <v>#REF!</v>
      </c>
      <c r="C9">
        <v>9.8150899999999996</v>
      </c>
      <c r="E9" s="2" t="s">
        <v>274</v>
      </c>
      <c r="F9" s="3" t="str">
        <f t="shared" si="0"/>
        <v>8300</v>
      </c>
      <c r="G9" s="3" t="e">
        <f>VLOOKUP(F9,Sheet2!#REF!,2,0)</f>
        <v>#REF!</v>
      </c>
      <c r="H9">
        <v>9.8150899999999996</v>
      </c>
    </row>
    <row r="10" spans="1:8" x14ac:dyDescent="0.2">
      <c r="A10" t="s">
        <v>44</v>
      </c>
      <c r="B10" t="e">
        <f>VLOOKUP(A10,Sheet2!#REF!,2,0)</f>
        <v>#REF!</v>
      </c>
      <c r="C10">
        <v>9.44712</v>
      </c>
      <c r="E10" s="2" t="s">
        <v>274</v>
      </c>
      <c r="F10" s="3" t="str">
        <f t="shared" si="0"/>
        <v>8300</v>
      </c>
      <c r="G10" s="3" t="e">
        <f>VLOOKUP(F10,Sheet2!#REF!,2,0)</f>
        <v>#REF!</v>
      </c>
      <c r="H10">
        <v>9.44712</v>
      </c>
    </row>
    <row r="11" spans="1:8" x14ac:dyDescent="0.2">
      <c r="A11" t="s">
        <v>44</v>
      </c>
      <c r="B11" t="e">
        <f>VLOOKUP(A11,Sheet2!#REF!,2,0)</f>
        <v>#REF!</v>
      </c>
      <c r="C11">
        <v>8.7567199999999996</v>
      </c>
      <c r="E11" s="2" t="s">
        <v>274</v>
      </c>
      <c r="F11" s="3" t="str">
        <f t="shared" si="0"/>
        <v>8300</v>
      </c>
      <c r="G11" s="3" t="e">
        <f>VLOOKUP(F11,Sheet2!#REF!,2,0)</f>
        <v>#REF!</v>
      </c>
      <c r="H11">
        <v>8.7567199999999996</v>
      </c>
    </row>
    <row r="12" spans="1:8" x14ac:dyDescent="0.2">
      <c r="A12" t="s">
        <v>69</v>
      </c>
      <c r="B12" t="e">
        <f>VLOOKUP(A12,Sheet2!#REF!,2,0)</f>
        <v>#REF!</v>
      </c>
      <c r="C12">
        <v>5.75448</v>
      </c>
      <c r="E12" s="2" t="s">
        <v>274</v>
      </c>
      <c r="F12" s="3" t="str">
        <f t="shared" si="0"/>
        <v>8300</v>
      </c>
      <c r="G12" s="3" t="e">
        <f>VLOOKUP(F12,Sheet2!#REF!,2,0)</f>
        <v>#REF!</v>
      </c>
      <c r="H12">
        <v>5.75448</v>
      </c>
    </row>
    <row r="13" spans="1:8" x14ac:dyDescent="0.2">
      <c r="A13" t="s">
        <v>69</v>
      </c>
      <c r="B13" t="e">
        <f>VLOOKUP(A13,Sheet2!#REF!,2,0)</f>
        <v>#REF!</v>
      </c>
      <c r="C13">
        <v>3.84043</v>
      </c>
      <c r="E13" s="2" t="s">
        <v>274</v>
      </c>
      <c r="F13" s="3" t="str">
        <f t="shared" si="0"/>
        <v>8300</v>
      </c>
      <c r="G13" s="3" t="e">
        <f>VLOOKUP(F13,Sheet2!#REF!,2,0)</f>
        <v>#REF!</v>
      </c>
      <c r="H13">
        <v>3.84043</v>
      </c>
    </row>
    <row r="14" spans="1:8" x14ac:dyDescent="0.2">
      <c r="A14" t="s">
        <v>69</v>
      </c>
      <c r="B14" t="e">
        <f>VLOOKUP(A14,Sheet2!#REF!,2,0)</f>
        <v>#REF!</v>
      </c>
      <c r="C14">
        <v>1.53538</v>
      </c>
      <c r="E14" s="2" t="s">
        <v>274</v>
      </c>
      <c r="F14" s="3" t="str">
        <f t="shared" si="0"/>
        <v>8300</v>
      </c>
      <c r="G14" s="3" t="e">
        <f>VLOOKUP(F14,Sheet2!#REF!,2,0)</f>
        <v>#REF!</v>
      </c>
      <c r="H14">
        <v>1.53538</v>
      </c>
    </row>
    <row r="15" spans="1:8" x14ac:dyDescent="0.2">
      <c r="A15" t="s">
        <v>69</v>
      </c>
      <c r="B15" t="e">
        <f>VLOOKUP(A15,Sheet2!#REF!,2,0)</f>
        <v>#REF!</v>
      </c>
      <c r="C15">
        <v>1.2466200000000001</v>
      </c>
      <c r="E15" s="2" t="s">
        <v>274</v>
      </c>
      <c r="F15" s="3" t="str">
        <f t="shared" si="0"/>
        <v>8300</v>
      </c>
      <c r="G15" s="3" t="e">
        <f>VLOOKUP(F15,Sheet2!#REF!,2,0)</f>
        <v>#REF!</v>
      </c>
      <c r="H15">
        <v>1.2466200000000001</v>
      </c>
    </row>
    <row r="16" spans="1:8" x14ac:dyDescent="0.2">
      <c r="A16" t="s">
        <v>69</v>
      </c>
      <c r="B16" t="e">
        <f>VLOOKUP(A16,Sheet2!#REF!,2,0)</f>
        <v>#REF!</v>
      </c>
      <c r="C16">
        <v>0.64951000000000003</v>
      </c>
      <c r="E16" s="2" t="s">
        <v>274</v>
      </c>
      <c r="F16" s="3" t="str">
        <f t="shared" si="0"/>
        <v>8300</v>
      </c>
      <c r="G16" s="3" t="e">
        <f>VLOOKUP(F16,Sheet2!#REF!,2,0)</f>
        <v>#REF!</v>
      </c>
      <c r="H16">
        <v>0.64951000000000003</v>
      </c>
    </row>
    <row r="17" spans="1:8" x14ac:dyDescent="0.2">
      <c r="A17" t="s">
        <v>62</v>
      </c>
      <c r="B17" t="e">
        <f>VLOOKUP(A17,Sheet2!#REF!,2,0)</f>
        <v>#REF!</v>
      </c>
      <c r="C17">
        <v>0.51271</v>
      </c>
      <c r="E17" s="2" t="s">
        <v>274</v>
      </c>
      <c r="F17" s="3" t="str">
        <f t="shared" si="0"/>
        <v>8300</v>
      </c>
      <c r="G17" s="3" t="e">
        <f>VLOOKUP(F17,Sheet2!#REF!,2,0)</f>
        <v>#REF!</v>
      </c>
      <c r="H17">
        <v>0.51271</v>
      </c>
    </row>
    <row r="18" spans="1:8" x14ac:dyDescent="0.2">
      <c r="A18" t="s">
        <v>62</v>
      </c>
      <c r="B18" t="e">
        <f>VLOOKUP(A18,Sheet2!#REF!,2,0)</f>
        <v>#REF!</v>
      </c>
      <c r="C18">
        <v>0.39312999999999998</v>
      </c>
      <c r="E18" s="2" t="s">
        <v>274</v>
      </c>
      <c r="F18" s="3" t="str">
        <f t="shared" si="0"/>
        <v>8300</v>
      </c>
      <c r="G18" s="3" t="e">
        <f>VLOOKUP(F18,Sheet2!#REF!,2,0)</f>
        <v>#REF!</v>
      </c>
      <c r="H18">
        <v>0.39312999999999998</v>
      </c>
    </row>
    <row r="19" spans="1:8" x14ac:dyDescent="0.2">
      <c r="A19" t="s">
        <v>81</v>
      </c>
      <c r="B19" t="e">
        <f>VLOOKUP(A19,Sheet2!#REF!,2,0)</f>
        <v>#REF!</v>
      </c>
      <c r="C19">
        <v>1.99857</v>
      </c>
      <c r="E19" s="2" t="s">
        <v>275</v>
      </c>
      <c r="F19" s="3" t="str">
        <f t="shared" si="0"/>
        <v>7500</v>
      </c>
      <c r="G19" s="3" t="e">
        <f>VLOOKUP(F19,Sheet2!#REF!,2,0)</f>
        <v>#REF!</v>
      </c>
      <c r="H19">
        <v>1.99857</v>
      </c>
    </row>
    <row r="20" spans="1:8" x14ac:dyDescent="0.2">
      <c r="A20" t="s">
        <v>143</v>
      </c>
      <c r="B20" t="e">
        <f>VLOOKUP(A20,Sheet2!#REF!,2,0)</f>
        <v>#REF!</v>
      </c>
      <c r="C20">
        <v>0.60194000000000003</v>
      </c>
      <c r="E20" s="2" t="s">
        <v>276</v>
      </c>
      <c r="F20" s="3" t="str">
        <f t="shared" si="0"/>
        <v>7500</v>
      </c>
      <c r="G20" s="3" t="e">
        <f>VLOOKUP(F20,Sheet2!#REF!,2,0)</f>
        <v>#REF!</v>
      </c>
      <c r="H20">
        <v>0.60194000000000003</v>
      </c>
    </row>
    <row r="21" spans="1:8" x14ac:dyDescent="0.2">
      <c r="A21" t="s">
        <v>62</v>
      </c>
      <c r="B21" t="e">
        <f>VLOOKUP(A21,Sheet2!#REF!,2,0)</f>
        <v>#REF!</v>
      </c>
      <c r="C21">
        <v>0.52758000000000005</v>
      </c>
      <c r="E21" s="2" t="s">
        <v>277</v>
      </c>
      <c r="F21" s="3" t="str">
        <f t="shared" si="0"/>
        <v>7500</v>
      </c>
      <c r="G21" s="3" t="e">
        <f>VLOOKUP(F21,Sheet2!#REF!,2,0)</f>
        <v>#REF!</v>
      </c>
      <c r="H21">
        <v>0.52758000000000005</v>
      </c>
    </row>
    <row r="22" spans="1:8" x14ac:dyDescent="0.2">
      <c r="A22" t="s">
        <v>143</v>
      </c>
      <c r="B22" t="e">
        <f>VLOOKUP(A22,Sheet2!#REF!,2,0)</f>
        <v>#REF!</v>
      </c>
      <c r="C22">
        <v>0.46666999999999997</v>
      </c>
      <c r="E22" s="2" t="s">
        <v>277</v>
      </c>
      <c r="F22" s="3" t="str">
        <f t="shared" si="0"/>
        <v>7500</v>
      </c>
      <c r="G22" s="3" t="e">
        <f>VLOOKUP(F22,Sheet2!#REF!,2,0)</f>
        <v>#REF!</v>
      </c>
      <c r="H22">
        <v>0.46666999999999997</v>
      </c>
    </row>
    <row r="23" spans="1:8" x14ac:dyDescent="0.2">
      <c r="A23" t="s">
        <v>44</v>
      </c>
      <c r="B23" t="e">
        <f>VLOOKUP(A23,Sheet2!#REF!,2,0)</f>
        <v>#REF!</v>
      </c>
      <c r="C23">
        <v>8.8788699999999992</v>
      </c>
      <c r="E23" s="2" t="s">
        <v>278</v>
      </c>
      <c r="F23" s="3" t="str">
        <f t="shared" si="0"/>
        <v>6500</v>
      </c>
      <c r="G23" s="3" t="e">
        <f>VLOOKUP(F23,Sheet2!#REF!,2,0)</f>
        <v>#REF!</v>
      </c>
      <c r="H23">
        <v>8.8788699999999992</v>
      </c>
    </row>
    <row r="24" spans="1:8" x14ac:dyDescent="0.2">
      <c r="A24" t="s">
        <v>81</v>
      </c>
      <c r="B24" t="e">
        <f>VLOOKUP(A24,Sheet2!#REF!,2,0)</f>
        <v>#REF!</v>
      </c>
      <c r="C24">
        <v>4.5787199999999997</v>
      </c>
      <c r="E24" s="2" t="s">
        <v>279</v>
      </c>
      <c r="F24" s="3" t="str">
        <f t="shared" si="0"/>
        <v>6500</v>
      </c>
      <c r="G24" s="3" t="e">
        <f>VLOOKUP(F24,Sheet2!#REF!,2,0)</f>
        <v>#REF!</v>
      </c>
      <c r="H24">
        <v>4.5787199999999997</v>
      </c>
    </row>
    <row r="25" spans="1:8" x14ac:dyDescent="0.2">
      <c r="A25" t="s">
        <v>69</v>
      </c>
      <c r="B25" t="e">
        <f>VLOOKUP(A25,Sheet2!#REF!,2,0)</f>
        <v>#REF!</v>
      </c>
      <c r="C25">
        <v>1.45896</v>
      </c>
      <c r="E25" s="2" t="s">
        <v>279</v>
      </c>
      <c r="F25" s="3" t="str">
        <f t="shared" si="0"/>
        <v>6500</v>
      </c>
      <c r="G25" s="3" t="e">
        <f>VLOOKUP(F25,Sheet2!#REF!,2,0)</f>
        <v>#REF!</v>
      </c>
      <c r="H25">
        <v>1.45896</v>
      </c>
    </row>
    <row r="26" spans="1:8" x14ac:dyDescent="0.2">
      <c r="A26" t="s">
        <v>44</v>
      </c>
      <c r="B26" t="e">
        <f>VLOOKUP(A26,Sheet2!#REF!,2,0)</f>
        <v>#REF!</v>
      </c>
      <c r="C26">
        <v>1.5629</v>
      </c>
      <c r="E26" s="2" t="s">
        <v>280</v>
      </c>
      <c r="F26" s="3" t="str">
        <f t="shared" si="0"/>
        <v>5700</v>
      </c>
      <c r="G26" s="3" t="e">
        <f>VLOOKUP(F26,Sheet2!#REF!,2,0)</f>
        <v>#REF!</v>
      </c>
      <c r="H26">
        <v>1.5629</v>
      </c>
    </row>
    <row r="27" spans="1:8" x14ac:dyDescent="0.2">
      <c r="A27" t="s">
        <v>44</v>
      </c>
      <c r="B27" t="e">
        <f>VLOOKUP(A27,Sheet2!#REF!,2,0)</f>
        <v>#REF!</v>
      </c>
      <c r="C27">
        <v>1.2429300000000001</v>
      </c>
      <c r="E27" s="2" t="s">
        <v>281</v>
      </c>
      <c r="F27" s="3" t="str">
        <f t="shared" si="0"/>
        <v>5300</v>
      </c>
      <c r="G27" s="3" t="e">
        <f>VLOOKUP(F27,Sheet2!#REF!,2,0)</f>
        <v>#REF!</v>
      </c>
      <c r="H27">
        <v>1.2429300000000001</v>
      </c>
    </row>
    <row r="28" spans="1:8" x14ac:dyDescent="0.2">
      <c r="A28" t="s">
        <v>69</v>
      </c>
      <c r="B28" t="e">
        <f>VLOOKUP(A28,Sheet2!#REF!,2,0)</f>
        <v>#REF!</v>
      </c>
      <c r="C28">
        <v>0.24021000000000001</v>
      </c>
      <c r="E28" s="2" t="s">
        <v>282</v>
      </c>
      <c r="F28" s="3" t="str">
        <f t="shared" si="0"/>
        <v>4500</v>
      </c>
      <c r="G28" s="3" t="e">
        <f>VLOOKUP(F28,Sheet2!#REF!,2,0)</f>
        <v>#REF!</v>
      </c>
      <c r="H28">
        <v>0.24021000000000001</v>
      </c>
    </row>
    <row r="29" spans="1:8" x14ac:dyDescent="0.2">
      <c r="A29" t="s">
        <v>62</v>
      </c>
      <c r="B29" t="e">
        <f>VLOOKUP(A29,Sheet2!#REF!,2,0)</f>
        <v>#REF!</v>
      </c>
      <c r="C29">
        <v>0.77766000000000002</v>
      </c>
      <c r="E29" s="2" t="s">
        <v>283</v>
      </c>
      <c r="F29" s="3" t="str">
        <f t="shared" si="0"/>
        <v>3700</v>
      </c>
      <c r="G29" s="3" t="e">
        <f>VLOOKUP(F29,Sheet2!#REF!,2,0)</f>
        <v>#REF!</v>
      </c>
      <c r="H29">
        <v>0.77766000000000002</v>
      </c>
    </row>
    <row r="30" spans="1:8" x14ac:dyDescent="0.2">
      <c r="A30" t="s">
        <v>62</v>
      </c>
      <c r="B30" t="e">
        <f>VLOOKUP(A30,Sheet2!#REF!,2,0)</f>
        <v>#REF!</v>
      </c>
      <c r="C30">
        <v>0.17301</v>
      </c>
      <c r="E30" s="2" t="s">
        <v>283</v>
      </c>
      <c r="F30" s="3" t="str">
        <f t="shared" si="0"/>
        <v>3700</v>
      </c>
      <c r="G30" s="3" t="e">
        <f>VLOOKUP(F30,Sheet2!#REF!,2,0)</f>
        <v>#REF!</v>
      </c>
      <c r="H30">
        <v>0.17301</v>
      </c>
    </row>
    <row r="31" spans="1:8" x14ac:dyDescent="0.2">
      <c r="A31" t="s">
        <v>69</v>
      </c>
      <c r="B31" t="e">
        <f>VLOOKUP(A31,Sheet2!#REF!,2,0)</f>
        <v>#REF!</v>
      </c>
      <c r="C31">
        <v>1.70469</v>
      </c>
      <c r="E31" s="2" t="s">
        <v>284</v>
      </c>
      <c r="F31" s="3" t="str">
        <f t="shared" si="0"/>
        <v>3500</v>
      </c>
      <c r="G31" s="3" t="e">
        <f>VLOOKUP(F31,Sheet2!#REF!,2,0)</f>
        <v>#REF!</v>
      </c>
      <c r="H31">
        <v>1.70469</v>
      </c>
    </row>
    <row r="32" spans="1:8" x14ac:dyDescent="0.2">
      <c r="A32" t="s">
        <v>69</v>
      </c>
      <c r="B32" t="e">
        <f>VLOOKUP(A32,Sheet2!#REF!,2,0)</f>
        <v>#REF!</v>
      </c>
      <c r="C32">
        <v>0.56122000000000005</v>
      </c>
      <c r="E32" s="2" t="s">
        <v>284</v>
      </c>
      <c r="F32" s="3" t="str">
        <f t="shared" si="0"/>
        <v>3500</v>
      </c>
      <c r="G32" s="3" t="e">
        <f>VLOOKUP(F32,Sheet2!#REF!,2,0)</f>
        <v>#REF!</v>
      </c>
      <c r="H32">
        <v>0.56122000000000005</v>
      </c>
    </row>
    <row r="33" spans="1:8" x14ac:dyDescent="0.2">
      <c r="A33" t="s">
        <v>81</v>
      </c>
      <c r="B33" t="e">
        <f>VLOOKUP(A33,Sheet2!#REF!,2,0)</f>
        <v>#REF!</v>
      </c>
      <c r="C33">
        <v>0.23496</v>
      </c>
      <c r="E33" s="2" t="s">
        <v>284</v>
      </c>
      <c r="F33" s="3" t="str">
        <f t="shared" si="0"/>
        <v>3500</v>
      </c>
      <c r="G33" s="3" t="e">
        <f>VLOOKUP(F33,Sheet2!#REF!,2,0)</f>
        <v>#REF!</v>
      </c>
      <c r="H33">
        <v>0.23496</v>
      </c>
    </row>
    <row r="34" spans="1:8" x14ac:dyDescent="0.2">
      <c r="A34" t="s">
        <v>44</v>
      </c>
      <c r="B34" t="e">
        <f>VLOOKUP(A34,Sheet2!#REF!,2,0)</f>
        <v>#REF!</v>
      </c>
      <c r="C34">
        <v>1.9975799999999999</v>
      </c>
      <c r="E34" s="2" t="s">
        <v>285</v>
      </c>
      <c r="F34" s="3" t="str">
        <f t="shared" si="0"/>
        <v>3500</v>
      </c>
      <c r="G34" s="3" t="e">
        <f>VLOOKUP(F34,Sheet2!#REF!,2,0)</f>
        <v>#REF!</v>
      </c>
      <c r="H34">
        <v>1.9975799999999999</v>
      </c>
    </row>
    <row r="35" spans="1:8" x14ac:dyDescent="0.2">
      <c r="A35" t="s">
        <v>81</v>
      </c>
      <c r="B35" t="e">
        <f>VLOOKUP(A35,Sheet2!#REF!,2,0)</f>
        <v>#REF!</v>
      </c>
      <c r="C35">
        <v>4.5458699999999999</v>
      </c>
      <c r="E35" s="2" t="s">
        <v>286</v>
      </c>
      <c r="F35" s="3" t="str">
        <f t="shared" si="0"/>
        <v>3300</v>
      </c>
      <c r="G35" s="3" t="e">
        <f>VLOOKUP(F35,Sheet2!#REF!,2,0)</f>
        <v>#REF!</v>
      </c>
      <c r="H35">
        <v>4.5458699999999999</v>
      </c>
    </row>
    <row r="36" spans="1:8" x14ac:dyDescent="0.2">
      <c r="A36" t="s">
        <v>69</v>
      </c>
      <c r="B36" t="e">
        <f>VLOOKUP(A36,Sheet2!#REF!,2,0)</f>
        <v>#REF!</v>
      </c>
      <c r="C36">
        <v>0.20366000000000001</v>
      </c>
      <c r="E36" s="2" t="s">
        <v>287</v>
      </c>
      <c r="F36" s="3" t="str">
        <f t="shared" si="0"/>
        <v>2700</v>
      </c>
      <c r="G36" s="3" t="e">
        <f>VLOOKUP(F36,Sheet2!#REF!,2,0)</f>
        <v>#REF!</v>
      </c>
      <c r="H36">
        <v>0.20366000000000001</v>
      </c>
    </row>
    <row r="37" spans="1:8" x14ac:dyDescent="0.2">
      <c r="A37" t="s">
        <v>81</v>
      </c>
      <c r="B37" t="e">
        <f>VLOOKUP(A37,Sheet2!#REF!,2,0)</f>
        <v>#REF!</v>
      </c>
      <c r="C37">
        <v>0.95977000000000001</v>
      </c>
      <c r="E37" s="2" t="s">
        <v>288</v>
      </c>
      <c r="F37" s="3" t="str">
        <f t="shared" si="0"/>
        <v>2700</v>
      </c>
      <c r="G37" s="3" t="e">
        <f>VLOOKUP(F37,Sheet2!#REF!,2,0)</f>
        <v>#REF!</v>
      </c>
      <c r="H37">
        <v>0.95977000000000001</v>
      </c>
    </row>
    <row r="38" spans="1:8" x14ac:dyDescent="0.2">
      <c r="A38" t="s">
        <v>44</v>
      </c>
      <c r="B38" t="e">
        <f>VLOOKUP(A38,Sheet2!#REF!,2,0)</f>
        <v>#REF!</v>
      </c>
      <c r="C38">
        <v>0.76568999999999998</v>
      </c>
      <c r="E38" s="2" t="s">
        <v>288</v>
      </c>
      <c r="F38" s="3" t="str">
        <f t="shared" si="0"/>
        <v>2700</v>
      </c>
      <c r="G38" s="3" t="e">
        <f>VLOOKUP(F38,Sheet2!#REF!,2,0)</f>
        <v>#REF!</v>
      </c>
      <c r="H38">
        <v>0.76568999999999998</v>
      </c>
    </row>
    <row r="39" spans="1:8" x14ac:dyDescent="0.2">
      <c r="A39" t="s">
        <v>62</v>
      </c>
      <c r="B39" t="e">
        <f>VLOOKUP(A39,Sheet2!#REF!,2,0)</f>
        <v>#REF!</v>
      </c>
      <c r="C39">
        <v>0.87597000000000003</v>
      </c>
      <c r="E39" s="2" t="s">
        <v>289</v>
      </c>
      <c r="F39" s="3" t="str">
        <f t="shared" si="0"/>
        <v>2700</v>
      </c>
      <c r="G39" s="3" t="e">
        <f>VLOOKUP(F39,Sheet2!#REF!,2,0)</f>
        <v>#REF!</v>
      </c>
      <c r="H39">
        <v>0.87597000000000003</v>
      </c>
    </row>
    <row r="40" spans="1:8" x14ac:dyDescent="0.2">
      <c r="A40" t="s">
        <v>69</v>
      </c>
      <c r="B40" t="e">
        <f>VLOOKUP(A40,Sheet2!#REF!,2,0)</f>
        <v>#REF!</v>
      </c>
      <c r="C40">
        <v>2.2602699999999998</v>
      </c>
      <c r="E40" s="2" t="s">
        <v>290</v>
      </c>
      <c r="F40" s="3" t="str">
        <f t="shared" si="0"/>
        <v>2700</v>
      </c>
      <c r="G40" s="3" t="e">
        <f>VLOOKUP(F40,Sheet2!#REF!,2,0)</f>
        <v>#REF!</v>
      </c>
      <c r="H40">
        <v>2.2602699999999998</v>
      </c>
    </row>
    <row r="41" spans="1:8" x14ac:dyDescent="0.2">
      <c r="A41" t="s">
        <v>143</v>
      </c>
      <c r="B41" t="e">
        <f>VLOOKUP(A41,Sheet2!#REF!,2,0)</f>
        <v>#REF!</v>
      </c>
      <c r="C41">
        <v>1.10286</v>
      </c>
      <c r="E41" s="2" t="s">
        <v>290</v>
      </c>
      <c r="F41" s="3" t="str">
        <f t="shared" si="0"/>
        <v>2700</v>
      </c>
      <c r="G41" s="3" t="e">
        <f>VLOOKUP(F41,Sheet2!#REF!,2,0)</f>
        <v>#REF!</v>
      </c>
      <c r="H41">
        <v>1.10286</v>
      </c>
    </row>
    <row r="42" spans="1:8" x14ac:dyDescent="0.2">
      <c r="A42" t="s">
        <v>69</v>
      </c>
      <c r="B42" t="e">
        <f>VLOOKUP(A42,Sheet2!#REF!,2,0)</f>
        <v>#REF!</v>
      </c>
      <c r="C42">
        <v>0.16142999999999999</v>
      </c>
      <c r="E42" s="2" t="s">
        <v>291</v>
      </c>
      <c r="F42" s="3" t="str">
        <f t="shared" si="0"/>
        <v>2300</v>
      </c>
      <c r="G42" s="3" t="e">
        <f>VLOOKUP(F42,Sheet2!#REF!,2,0)</f>
        <v>#REF!</v>
      </c>
      <c r="H42">
        <v>0.16142999999999999</v>
      </c>
    </row>
    <row r="43" spans="1:8" x14ac:dyDescent="0.2">
      <c r="A43" t="s">
        <v>143</v>
      </c>
      <c r="B43" t="e">
        <f>VLOOKUP(A43,Sheet2!#REF!,2,0)</f>
        <v>#REF!</v>
      </c>
      <c r="C43">
        <v>0.66951000000000005</v>
      </c>
      <c r="E43" s="2" t="s">
        <v>292</v>
      </c>
      <c r="F43" s="3" t="str">
        <f t="shared" si="0"/>
        <v>1700</v>
      </c>
      <c r="G43" s="3" t="e">
        <f>VLOOKUP(F43,Sheet2!#REF!,2,0)</f>
        <v>#REF!</v>
      </c>
      <c r="H43">
        <v>0.66951000000000005</v>
      </c>
    </row>
    <row r="44" spans="1:8" x14ac:dyDescent="0.2">
      <c r="A44" t="s">
        <v>81</v>
      </c>
      <c r="B44" t="e">
        <f>VLOOKUP(A44,Sheet2!#REF!,2,0)</f>
        <v>#REF!</v>
      </c>
      <c r="C44">
        <v>0.59848999999999997</v>
      </c>
      <c r="E44" s="2" t="s">
        <v>292</v>
      </c>
      <c r="F44" s="3" t="str">
        <f t="shared" si="0"/>
        <v>1700</v>
      </c>
      <c r="G44" s="3" t="e">
        <f>VLOOKUP(F44,Sheet2!#REF!,2,0)</f>
        <v>#REF!</v>
      </c>
      <c r="H44">
        <v>0.59848999999999997</v>
      </c>
    </row>
    <row r="45" spans="1:8" x14ac:dyDescent="0.2">
      <c r="A45" t="s">
        <v>44</v>
      </c>
      <c r="B45" t="e">
        <f>VLOOKUP(A45,Sheet2!#REF!,2,0)</f>
        <v>#REF!</v>
      </c>
      <c r="C45">
        <v>4.5944000000000003</v>
      </c>
      <c r="E45" s="2" t="s">
        <v>293</v>
      </c>
      <c r="F45" s="3" t="str">
        <f t="shared" si="0"/>
        <v>0500</v>
      </c>
      <c r="G45" s="3" t="e">
        <f>VLOOKUP(F45,Sheet2!#REF!,2,0)</f>
        <v>#REF!</v>
      </c>
      <c r="H45">
        <v>4.5944000000000003</v>
      </c>
    </row>
    <row r="46" spans="1:8" x14ac:dyDescent="0.2">
      <c r="A46" t="s">
        <v>44</v>
      </c>
      <c r="B46" t="e">
        <f>VLOOKUP(A46,Sheet2!#REF!,2,0)</f>
        <v>#REF!</v>
      </c>
      <c r="C46">
        <v>1.42699</v>
      </c>
      <c r="E46" s="2" t="s">
        <v>293</v>
      </c>
      <c r="F46" s="3" t="str">
        <f t="shared" si="0"/>
        <v>0500</v>
      </c>
      <c r="G46" s="3" t="e">
        <f>VLOOKUP(F46,Sheet2!#REF!,2,0)</f>
        <v>#REF!</v>
      </c>
      <c r="H46">
        <v>1.42699</v>
      </c>
    </row>
    <row r="47" spans="1:8" x14ac:dyDescent="0.2">
      <c r="A47" t="s">
        <v>44</v>
      </c>
      <c r="B47" t="e">
        <f>VLOOKUP(A47,Sheet2!#REF!,2,0)</f>
        <v>#REF!</v>
      </c>
      <c r="C47">
        <v>0.93642999999999998</v>
      </c>
      <c r="E47" s="2" t="s">
        <v>293</v>
      </c>
      <c r="F47" s="3" t="str">
        <f t="shared" si="0"/>
        <v>0500</v>
      </c>
      <c r="G47" s="3" t="e">
        <f>VLOOKUP(F47,Sheet2!#REF!,2,0)</f>
        <v>#REF!</v>
      </c>
      <c r="H47">
        <v>0.93642999999999998</v>
      </c>
    </row>
    <row r="48" spans="1:8" x14ac:dyDescent="0.2">
      <c r="A48" t="s">
        <v>62</v>
      </c>
      <c r="B48" t="e">
        <f>VLOOKUP(A48,Sheet2!#REF!,2,0)</f>
        <v>#REF!</v>
      </c>
      <c r="C48">
        <v>6.0280800000000001</v>
      </c>
      <c r="E48" s="2" t="s">
        <v>294</v>
      </c>
      <c r="F48" s="3" t="str">
        <f t="shared" si="0"/>
        <v>0500</v>
      </c>
      <c r="G48" s="3" t="e">
        <f>VLOOKUP(F48,Sheet2!#REF!,2,0)</f>
        <v>#REF!</v>
      </c>
      <c r="H48">
        <v>6.0280800000000001</v>
      </c>
    </row>
    <row r="49" spans="1:8" x14ac:dyDescent="0.2">
      <c r="A49" t="s">
        <v>62</v>
      </c>
      <c r="B49" t="e">
        <f>VLOOKUP(A49,Sheet2!#REF!,2,0)</f>
        <v>#REF!</v>
      </c>
      <c r="C49">
        <v>1.6856</v>
      </c>
      <c r="E49" s="2" t="s">
        <v>294</v>
      </c>
      <c r="F49" s="3" t="str">
        <f t="shared" si="0"/>
        <v>0500</v>
      </c>
      <c r="G49" s="3" t="e">
        <f>VLOOKUP(F49,Sheet2!#REF!,2,0)</f>
        <v>#REF!</v>
      </c>
      <c r="H49">
        <v>1.6856</v>
      </c>
    </row>
    <row r="50" spans="1:8" x14ac:dyDescent="0.2">
      <c r="A50" t="s">
        <v>62</v>
      </c>
      <c r="B50" t="e">
        <f>VLOOKUP(A50,Sheet2!#REF!,2,0)</f>
        <v>#REF!</v>
      </c>
      <c r="C50">
        <v>0.64122999999999997</v>
      </c>
      <c r="E50" s="2" t="s">
        <v>294</v>
      </c>
      <c r="F50" s="3" t="str">
        <f t="shared" si="0"/>
        <v>0500</v>
      </c>
      <c r="G50" s="3" t="e">
        <f>VLOOKUP(F50,Sheet2!#REF!,2,0)</f>
        <v>#REF!</v>
      </c>
      <c r="H50">
        <v>0.64122999999999997</v>
      </c>
    </row>
    <row r="51" spans="1:8" x14ac:dyDescent="0.2">
      <c r="A51" t="s">
        <v>62</v>
      </c>
      <c r="B51" t="e">
        <f>VLOOKUP(A51,Sheet2!#REF!,2,0)</f>
        <v>#REF!</v>
      </c>
      <c r="C51">
        <v>0.37068000000000001</v>
      </c>
      <c r="E51" s="2" t="s">
        <v>294</v>
      </c>
      <c r="F51" s="3" t="str">
        <f t="shared" si="0"/>
        <v>0500</v>
      </c>
      <c r="G51" s="3" t="e">
        <f>VLOOKUP(F51,Sheet2!#REF!,2,0)</f>
        <v>#REF!</v>
      </c>
      <c r="H51">
        <v>0.37068000000000001</v>
      </c>
    </row>
    <row r="52" spans="1:8" x14ac:dyDescent="0.2">
      <c r="C52">
        <f>SUM(C2:C51)</f>
        <v>99.999990000000011</v>
      </c>
      <c r="H52">
        <f>SUM(H2:H51)</f>
        <v>99.999990000000011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C1" workbookViewId="0">
      <selection activeCell="J16" sqref="J16"/>
    </sheetView>
  </sheetViews>
  <sheetFormatPr defaultRowHeight="12.75" x14ac:dyDescent="0.2"/>
  <cols>
    <col min="1" max="1" width="16.28515625" bestFit="1" customWidth="1"/>
    <col min="2" max="2" width="14.5703125" bestFit="1" customWidth="1"/>
    <col min="5" max="5" width="29" bestFit="1" customWidth="1"/>
    <col min="9" max="9" width="18.42578125" bestFit="1" customWidth="1"/>
    <col min="10" max="10" width="25.140625" bestFit="1" customWidth="1"/>
    <col min="11" max="11" width="25.140625" customWidth="1"/>
  </cols>
  <sheetData>
    <row r="1" spans="1:13" x14ac:dyDescent="0.2">
      <c r="A1" t="s">
        <v>0</v>
      </c>
      <c r="B1" t="s">
        <v>10</v>
      </c>
      <c r="C1" t="s">
        <v>11</v>
      </c>
      <c r="D1" t="s">
        <v>12</v>
      </c>
      <c r="E1" t="s">
        <v>15</v>
      </c>
      <c r="F1" t="s">
        <v>16</v>
      </c>
      <c r="G1" t="s">
        <v>16</v>
      </c>
      <c r="H1" s="2" t="s">
        <v>19</v>
      </c>
      <c r="I1" s="3" t="s">
        <v>333</v>
      </c>
      <c r="J1" t="s">
        <v>29</v>
      </c>
      <c r="K1" t="s">
        <v>466</v>
      </c>
      <c r="L1" t="s">
        <v>30</v>
      </c>
    </row>
    <row r="2" spans="1:13" x14ac:dyDescent="0.2">
      <c r="A2" s="1">
        <v>41913</v>
      </c>
      <c r="B2">
        <v>626551</v>
      </c>
      <c r="C2" t="s">
        <v>41</v>
      </c>
      <c r="D2">
        <v>6175203</v>
      </c>
      <c r="E2" t="s">
        <v>43</v>
      </c>
      <c r="F2" t="s">
        <v>44</v>
      </c>
      <c r="G2" t="s">
        <v>420</v>
      </c>
      <c r="H2" s="2" t="s">
        <v>274</v>
      </c>
      <c r="I2" s="3" t="s">
        <v>324</v>
      </c>
      <c r="J2">
        <v>25244153061</v>
      </c>
      <c r="K2">
        <f>J2/1000000000</f>
        <v>25.244153060999999</v>
      </c>
      <c r="L2" s="7">
        <v>9.8150899999999999E-2</v>
      </c>
      <c r="M2" s="7"/>
    </row>
    <row r="3" spans="1:13" x14ac:dyDescent="0.2">
      <c r="A3" s="1">
        <v>41913</v>
      </c>
      <c r="B3">
        <v>666369</v>
      </c>
      <c r="C3" t="s">
        <v>47</v>
      </c>
      <c r="D3" t="s">
        <v>48</v>
      </c>
      <c r="E3" t="s">
        <v>50</v>
      </c>
      <c r="F3" t="s">
        <v>44</v>
      </c>
      <c r="G3" t="s">
        <v>420</v>
      </c>
      <c r="H3" s="2" t="s">
        <v>274</v>
      </c>
      <c r="I3" s="3" t="s">
        <v>324</v>
      </c>
      <c r="J3">
        <v>24297751250</v>
      </c>
      <c r="K3">
        <f t="shared" ref="K3:K11" si="0">J3/1000000000</f>
        <v>24.297751250000001</v>
      </c>
      <c r="L3" s="7">
        <v>9.4471200000000005E-2</v>
      </c>
      <c r="M3" s="7"/>
    </row>
    <row r="4" spans="1:13" x14ac:dyDescent="0.2">
      <c r="A4" s="1">
        <v>41913</v>
      </c>
      <c r="B4">
        <v>681075</v>
      </c>
      <c r="C4" t="s">
        <v>51</v>
      </c>
      <c r="D4" t="s">
        <v>52</v>
      </c>
      <c r="E4" t="s">
        <v>54</v>
      </c>
      <c r="F4" t="s">
        <v>44</v>
      </c>
      <c r="G4" t="s">
        <v>420</v>
      </c>
      <c r="H4" s="2" t="s">
        <v>278</v>
      </c>
      <c r="I4" s="3" t="s">
        <v>320</v>
      </c>
      <c r="J4">
        <v>22836232382</v>
      </c>
      <c r="K4">
        <f t="shared" si="0"/>
        <v>22.836232381999999</v>
      </c>
      <c r="L4" s="7">
        <v>8.8788699999999998E-2</v>
      </c>
      <c r="M4" s="7"/>
    </row>
    <row r="5" spans="1:13" x14ac:dyDescent="0.2">
      <c r="A5" s="1">
        <v>41913</v>
      </c>
      <c r="B5">
        <v>691678</v>
      </c>
      <c r="C5" t="s">
        <v>55</v>
      </c>
      <c r="D5">
        <v>6916781</v>
      </c>
      <c r="E5" t="s">
        <v>57</v>
      </c>
      <c r="F5" t="s">
        <v>44</v>
      </c>
      <c r="G5" t="s">
        <v>420</v>
      </c>
      <c r="H5" s="2" t="s">
        <v>274</v>
      </c>
      <c r="I5" s="3" t="s">
        <v>324</v>
      </c>
      <c r="J5">
        <v>22522061880</v>
      </c>
      <c r="K5">
        <f t="shared" si="0"/>
        <v>22.522061879999999</v>
      </c>
      <c r="L5" s="7">
        <v>8.7567199999999998E-2</v>
      </c>
      <c r="M5" s="7"/>
    </row>
    <row r="6" spans="1:13" x14ac:dyDescent="0.2">
      <c r="A6" s="1">
        <v>41913</v>
      </c>
      <c r="B6" t="s">
        <v>58</v>
      </c>
      <c r="C6" t="s">
        <v>59</v>
      </c>
      <c r="D6">
        <v>6420389</v>
      </c>
      <c r="E6" t="s">
        <v>61</v>
      </c>
      <c r="F6" t="s">
        <v>62</v>
      </c>
      <c r="G6" t="s">
        <v>446</v>
      </c>
      <c r="H6" s="2" t="s">
        <v>294</v>
      </c>
      <c r="I6" s="3" t="s">
        <v>296</v>
      </c>
      <c r="J6">
        <v>15504067621</v>
      </c>
      <c r="K6">
        <f t="shared" si="0"/>
        <v>15.504067621000001</v>
      </c>
      <c r="L6" s="7">
        <v>6.0280800000000002E-2</v>
      </c>
      <c r="M6" s="7"/>
    </row>
    <row r="7" spans="1:13" x14ac:dyDescent="0.2">
      <c r="A7" s="1">
        <v>41913</v>
      </c>
      <c r="B7" t="s">
        <v>65</v>
      </c>
      <c r="C7" t="s">
        <v>66</v>
      </c>
      <c r="D7">
        <v>6556325</v>
      </c>
      <c r="E7" t="s">
        <v>68</v>
      </c>
      <c r="F7" t="s">
        <v>69</v>
      </c>
      <c r="G7" t="s">
        <v>444</v>
      </c>
      <c r="H7" s="2" t="s">
        <v>274</v>
      </c>
      <c r="I7" s="3" t="s">
        <v>324</v>
      </c>
      <c r="J7">
        <v>14800375141</v>
      </c>
      <c r="K7">
        <f t="shared" si="0"/>
        <v>14.800375141</v>
      </c>
      <c r="L7" s="7">
        <v>5.75448E-2</v>
      </c>
      <c r="M7" s="7"/>
    </row>
    <row r="8" spans="1:13" x14ac:dyDescent="0.2">
      <c r="A8" s="1">
        <v>41913</v>
      </c>
      <c r="B8">
        <v>649026</v>
      </c>
      <c r="C8" t="s">
        <v>72</v>
      </c>
      <c r="D8" t="s">
        <v>73</v>
      </c>
      <c r="E8" t="s">
        <v>75</v>
      </c>
      <c r="F8" t="s">
        <v>44</v>
      </c>
      <c r="G8" t="s">
        <v>420</v>
      </c>
      <c r="H8" s="2" t="s">
        <v>293</v>
      </c>
      <c r="I8" s="3" t="s">
        <v>296</v>
      </c>
      <c r="J8">
        <v>11816676800</v>
      </c>
      <c r="K8">
        <f t="shared" si="0"/>
        <v>11.8166768</v>
      </c>
      <c r="L8" s="7">
        <v>4.5944000000000006E-2</v>
      </c>
      <c r="M8" s="7"/>
    </row>
    <row r="9" spans="1:13" x14ac:dyDescent="0.2">
      <c r="A9" s="1">
        <v>41913</v>
      </c>
      <c r="B9" t="s">
        <v>76</v>
      </c>
      <c r="C9" t="s">
        <v>77</v>
      </c>
      <c r="D9" t="s">
        <v>78</v>
      </c>
      <c r="E9" t="s">
        <v>80</v>
      </c>
      <c r="F9" t="s">
        <v>81</v>
      </c>
      <c r="G9" t="s">
        <v>437</v>
      </c>
      <c r="H9" s="2" t="s">
        <v>279</v>
      </c>
      <c r="I9" s="3" t="s">
        <v>320</v>
      </c>
      <c r="J9">
        <v>11776346450</v>
      </c>
      <c r="K9">
        <f t="shared" si="0"/>
        <v>11.77634645</v>
      </c>
      <c r="L9" s="7">
        <v>4.57872E-2</v>
      </c>
      <c r="M9" s="7"/>
    </row>
    <row r="10" spans="1:13" x14ac:dyDescent="0.2">
      <c r="A10" s="1">
        <v>41913</v>
      </c>
      <c r="B10" t="s">
        <v>84</v>
      </c>
      <c r="C10" t="s">
        <v>85</v>
      </c>
      <c r="D10" t="s">
        <v>86</v>
      </c>
      <c r="E10" t="s">
        <v>88</v>
      </c>
      <c r="F10" t="s">
        <v>81</v>
      </c>
      <c r="G10" t="s">
        <v>437</v>
      </c>
      <c r="H10" s="2" t="s">
        <v>286</v>
      </c>
      <c r="I10" s="3" t="s">
        <v>306</v>
      </c>
      <c r="J10">
        <v>11691866931</v>
      </c>
      <c r="K10">
        <f t="shared" si="0"/>
        <v>11.691866931</v>
      </c>
      <c r="L10" s="7">
        <v>4.5458699999999998E-2</v>
      </c>
      <c r="M10" s="7"/>
    </row>
    <row r="11" spans="1:13" x14ac:dyDescent="0.2">
      <c r="A11" s="1">
        <v>41913</v>
      </c>
      <c r="B11" t="s">
        <v>89</v>
      </c>
      <c r="C11" t="s">
        <v>90</v>
      </c>
      <c r="D11">
        <v>6075745</v>
      </c>
      <c r="E11" t="s">
        <v>92</v>
      </c>
      <c r="F11" t="s">
        <v>69</v>
      </c>
      <c r="G11" t="s">
        <v>444</v>
      </c>
      <c r="H11" s="2" t="s">
        <v>274</v>
      </c>
      <c r="I11" s="3" t="s">
        <v>324</v>
      </c>
      <c r="J11">
        <v>9877477369</v>
      </c>
      <c r="K11">
        <f t="shared" si="0"/>
        <v>9.8774773689999993</v>
      </c>
      <c r="L11" s="7">
        <v>3.8404300000000002E-2</v>
      </c>
      <c r="M11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1" ma:contentTypeDescription="Create a new document." ma:contentTypeScope="" ma:versionID="2531112a3236827b3709c833ae011fdb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fad594ecea5a32cc63129a5993570864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668F517F-467B-46C2-BA52-5A5641A869B2}"/>
</file>

<file path=customXml/itemProps2.xml><?xml version="1.0" encoding="utf-8"?>
<ds:datastoreItem xmlns:ds="http://schemas.openxmlformats.org/officeDocument/2006/customXml" ds:itemID="{682EBE86-E802-40A5-9E16-2D22FF3D18B5}"/>
</file>

<file path=customXml/itemProps3.xml><?xml version="1.0" encoding="utf-8"?>
<ds:datastoreItem xmlns:ds="http://schemas.openxmlformats.org/officeDocument/2006/customXml" ds:itemID="{66CFA42B-8424-4685-B64E-CEEA5CA5DA4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open_sxae5dug_20141001</vt:lpstr>
      <vt:lpstr>Sheet1</vt:lpstr>
      <vt:lpstr>Sheet2</vt:lpstr>
      <vt:lpstr>Sheet4</vt:lpstr>
      <vt:lpstr>Sheet5</vt:lpstr>
      <vt:lpstr>results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Granell, Antonio</dc:creator>
  <cp:lastModifiedBy>Granell, Antonio</cp:lastModifiedBy>
  <dcterms:created xsi:type="dcterms:W3CDTF">2014-10-22T12:38:54Z</dcterms:created>
  <dcterms:modified xsi:type="dcterms:W3CDTF">2014-10-22T15:12:08Z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