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09"/>
  <workbookPr filterPrivacy="1" defaultThemeVersion="124226"/>
  <xr:revisionPtr revIDLastSave="0" documentId="13_ncr:1_{92985BA1-30C9-234C-812B-0F516BD5D99D}" xr6:coauthVersionLast="37" xr6:coauthVersionMax="37" xr10:uidLastSave="{00000000-0000-0000-0000-000000000000}"/>
  <bookViews>
    <workbookView xWindow="900" yWindow="460" windowWidth="23460" windowHeight="14360" xr2:uid="{00000000-000D-0000-FFFF-FFFF00000000}"/>
  </bookViews>
  <sheets>
    <sheet name="Solution_v1" sheetId="1" r:id="rId1"/>
  </sheets>
  <definedNames>
    <definedName name="OpenSolver_ChosenSolver" localSheetId="0" hidden="1">CBC</definedName>
    <definedName name="OpenSolver_DualsNewSheet" localSheetId="0" hidden="1">0</definedName>
    <definedName name="OpenSolver_LinearityCheck" localSheetId="0" hidden="1">1</definedName>
    <definedName name="OpenSolver_UpdateSensitivity" localSheetId="0" hidden="1">1</definedName>
    <definedName name="solver_adj" localSheetId="0" hidden="1">Solution_v1!$C$24:$F$24</definedName>
    <definedName name="solver_cvg" localSheetId="0" hidden="1">0.0001</definedName>
    <definedName name="solver_drv" localSheetId="0" hidden="1">1</definedName>
    <definedName name="solver_est" localSheetId="0" hidden="1">1</definedName>
    <definedName name="solver_itr" localSheetId="0" hidden="1">2147483647</definedName>
    <definedName name="solver_lhs1" localSheetId="0" hidden="1">Solution_v1!$G$3:$G$16</definedName>
    <definedName name="solver_lhs2" localSheetId="0" hidden="1">Solution_v1!$C$24:$F$24</definedName>
    <definedName name="solver_neg" localSheetId="0" hidden="1">1</definedName>
    <definedName name="solver_num" localSheetId="0" hidden="1">2</definedName>
    <definedName name="solver_nwt" localSheetId="0" hidden="1">1</definedName>
    <definedName name="solver_opt" localSheetId="0" hidden="1">Solution_v1!$C$27</definedName>
    <definedName name="solver_rel1" localSheetId="0" hidden="1">3</definedName>
    <definedName name="solver_rel2" localSheetId="0" hidden="1">3</definedName>
    <definedName name="solver_rhs1" localSheetId="0" hidden="1">Solution_v1!$C$3:$C$16</definedName>
    <definedName name="solver_rhs2" localSheetId="0" hidden="1">0</definedName>
    <definedName name="solver_rlx" localSheetId="0" hidden="1">2</definedName>
    <definedName name="solver_scl" localSheetId="0" hidden="1">2</definedName>
    <definedName name="solver_sho" localSheetId="0" hidden="1">0</definedName>
    <definedName name="solver_tim" localSheetId="0" hidden="1">2147483647</definedName>
    <definedName name="solver_tol" localSheetId="0" hidden="1">0.05</definedName>
    <definedName name="solver_typ" localSheetId="0" hidden="1">2</definedName>
    <definedName name="solver_val" localSheetId="0" hidden="1">0</definedName>
  </definedNames>
  <calcPr calcId="179021"/>
</workbook>
</file>

<file path=xl/calcChain.xml><?xml version="1.0" encoding="utf-8"?>
<calcChain xmlns="http://schemas.openxmlformats.org/spreadsheetml/2006/main">
  <c r="E3" i="1" l="1"/>
  <c r="F7" i="1" l="1"/>
  <c r="F16" i="1"/>
  <c r="F13" i="1"/>
  <c r="D3" i="1"/>
  <c r="C27" i="1"/>
  <c r="G3" i="1" l="1"/>
  <c r="H3" i="1" s="1"/>
  <c r="D4" i="1" l="1"/>
  <c r="E4" i="1"/>
  <c r="G4" i="1" l="1"/>
  <c r="H4" i="1" s="1"/>
  <c r="D5" i="1" l="1"/>
  <c r="E5" i="1"/>
  <c r="G5" i="1" l="1"/>
  <c r="H5" i="1" s="1"/>
  <c r="D6" i="1" s="1"/>
  <c r="E6" i="1" l="1"/>
  <c r="G6" i="1" s="1"/>
  <c r="H6" i="1" s="1"/>
  <c r="D7" i="1" l="1"/>
  <c r="E7" i="1"/>
  <c r="G7" i="1" l="1"/>
  <c r="H7" i="1" s="1"/>
  <c r="D8" i="1" l="1"/>
  <c r="E8" i="1"/>
  <c r="G8" i="1" l="1"/>
  <c r="H8" i="1" s="1"/>
  <c r="E9" i="1" s="1"/>
  <c r="D9" i="1" l="1"/>
  <c r="G9" i="1" s="1"/>
  <c r="H9" i="1" s="1"/>
  <c r="E10" i="1" s="1"/>
  <c r="D10" i="1" l="1"/>
  <c r="G10" i="1" s="1"/>
  <c r="H10" i="1" s="1"/>
  <c r="E11" i="1" l="1"/>
  <c r="D11" i="1"/>
  <c r="G11" i="1" l="1"/>
  <c r="H11" i="1" s="1"/>
  <c r="E12" i="1" s="1"/>
  <c r="D12" i="1"/>
  <c r="G12" i="1" s="1"/>
  <c r="H12" i="1" s="1"/>
  <c r="D13" i="1" l="1"/>
  <c r="E13" i="1"/>
  <c r="G13" i="1" l="1"/>
  <c r="H13" i="1" s="1"/>
  <c r="E14" i="1" s="1"/>
  <c r="D14" i="1" l="1"/>
  <c r="G14" i="1" s="1"/>
  <c r="H14" i="1" s="1"/>
  <c r="D15" i="1" l="1"/>
  <c r="E15" i="1"/>
  <c r="G15" i="1" l="1"/>
  <c r="H15" i="1" s="1"/>
  <c r="E16" i="1" s="1"/>
  <c r="D16" i="1" l="1"/>
  <c r="G16" i="1" s="1"/>
  <c r="H16" i="1" s="1"/>
</calcChain>
</file>

<file path=xl/sharedStrings.xml><?xml version="1.0" encoding="utf-8"?>
<sst xmlns="http://schemas.openxmlformats.org/spreadsheetml/2006/main" count="31" uniqueCount="31">
  <si>
    <t>Year1</t>
  </si>
  <si>
    <t>Year2</t>
  </si>
  <si>
    <t>Year3</t>
  </si>
  <si>
    <t>Year4</t>
  </si>
  <si>
    <t>Year5</t>
  </si>
  <si>
    <t>Year6</t>
  </si>
  <si>
    <t>Year7</t>
  </si>
  <si>
    <t>Year8</t>
  </si>
  <si>
    <t>Year9</t>
  </si>
  <si>
    <t>Year10</t>
  </si>
  <si>
    <t>Year11</t>
  </si>
  <si>
    <t>Year12</t>
  </si>
  <si>
    <t>Year13</t>
  </si>
  <si>
    <t>Year14</t>
  </si>
  <si>
    <t>Bonds Available</t>
  </si>
  <si>
    <t>Bond 1</t>
  </si>
  <si>
    <t>Bond 2</t>
  </si>
  <si>
    <t>Bond 3</t>
  </si>
  <si>
    <t>Price ($000s)</t>
  </si>
  <si>
    <t>Annual Coupon</t>
  </si>
  <si>
    <t>Maturity Year</t>
  </si>
  <si>
    <t>Value at Maturity</t>
  </si>
  <si>
    <t>Flow out</t>
  </si>
  <si>
    <t>Flow in</t>
  </si>
  <si>
    <t>Quantity</t>
  </si>
  <si>
    <t>Savings</t>
  </si>
  <si>
    <t>Remainder</t>
  </si>
  <si>
    <t>Total Cost</t>
  </si>
  <si>
    <t>Interests</t>
  </si>
  <si>
    <t>Capital
savings</t>
  </si>
  <si>
    <t>Capital
Bonds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</si>
</sst>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23</xdr:row>
      <xdr:rowOff>0</xdr:rowOff>
    </xdr:from>
    <xdr:to>
      <xdr:col>6</xdr:col>
      <xdr:colOff>0</xdr:colOff>
      <xdr:row>24</xdr:row>
      <xdr:rowOff>0</xdr:rowOff>
    </xdr:to>
    <xdr:sp macro="" textlink="">
      <xdr:nvSpPr>
        <xdr:cNvPr id="3" name="OpenSolver1">
          <a:extLst>
            <a:ext uri="{FF2B5EF4-FFF2-40B4-BE49-F238E27FC236}">
              <a16:creationId xmlns:a16="http://schemas.microsoft.com/office/drawing/2014/main" id="{89C1F2AF-C07F-6E43-9BF9-E00A30CBD30E}"/>
            </a:ext>
          </a:extLst>
        </xdr:cNvPr>
        <xdr:cNvSpPr/>
      </xdr:nvSpPr>
      <xdr:spPr>
        <a:xfrm>
          <a:off x="2971800" y="4381500"/>
          <a:ext cx="3111500" cy="190500"/>
        </a:xfrm>
        <a:prstGeom prst="rect">
          <a:avLst/>
        </a:prstGeom>
        <a:solidFill>
          <a:srgbClr val="FF00FF">
            <a:alpha val="4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2</xdr:col>
      <xdr:colOff>0</xdr:colOff>
      <xdr:row>26</xdr:row>
      <xdr:rowOff>0</xdr:rowOff>
    </xdr:from>
    <xdr:to>
      <xdr:col>3</xdr:col>
      <xdr:colOff>0</xdr:colOff>
      <xdr:row>27</xdr:row>
      <xdr:rowOff>0</xdr:rowOff>
    </xdr:to>
    <xdr:sp macro="" textlink="">
      <xdr:nvSpPr>
        <xdr:cNvPr id="4" name="OpenSolver2">
          <a:extLst>
            <a:ext uri="{FF2B5EF4-FFF2-40B4-BE49-F238E27FC236}">
              <a16:creationId xmlns:a16="http://schemas.microsoft.com/office/drawing/2014/main" id="{75F84E98-9B4B-9A46-818C-A53561A21F26}"/>
            </a:ext>
          </a:extLst>
        </xdr:cNvPr>
        <xdr:cNvSpPr/>
      </xdr:nvSpPr>
      <xdr:spPr>
        <a:xfrm>
          <a:off x="2971800" y="4953000"/>
          <a:ext cx="647700" cy="190500"/>
        </a:xfrm>
        <a:prstGeom prst="rect">
          <a:avLst/>
        </a:prstGeom>
        <a:noFill/>
        <a:ln w="25400" cap="flat" cmpd="sng" algn="ctr">
          <a:solidFill>
            <a:srgbClr val="FF00FF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1</xdr:col>
      <xdr:colOff>2286000</xdr:colOff>
      <xdr:row>25</xdr:row>
      <xdr:rowOff>114300</xdr:rowOff>
    </xdr:from>
    <xdr:to>
      <xdr:col>2</xdr:col>
      <xdr:colOff>218389</xdr:colOff>
      <xdr:row>26</xdr:row>
      <xdr:rowOff>50800</xdr:rowOff>
    </xdr:to>
    <xdr:sp macro="" textlink="">
      <xdr:nvSpPr>
        <xdr:cNvPr id="5" name="OpenSolver3">
          <a:extLst>
            <a:ext uri="{FF2B5EF4-FFF2-40B4-BE49-F238E27FC236}">
              <a16:creationId xmlns:a16="http://schemas.microsoft.com/office/drawing/2014/main" id="{7CA30AAF-BDE0-644F-A79C-8D5CC4722454}"/>
            </a:ext>
          </a:extLst>
        </xdr:cNvPr>
        <xdr:cNvSpPr/>
      </xdr:nvSpPr>
      <xdr:spPr>
        <a:xfrm>
          <a:off x="2959100" y="4876800"/>
          <a:ext cx="231089" cy="1270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min </a:t>
          </a:r>
        </a:p>
      </xdr:txBody>
    </xdr:sp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16</xdr:row>
      <xdr:rowOff>0</xdr:rowOff>
    </xdr:to>
    <xdr:sp macro="" textlink="">
      <xdr:nvSpPr>
        <xdr:cNvPr id="6" name="OpenSolver4">
          <a:extLst>
            <a:ext uri="{FF2B5EF4-FFF2-40B4-BE49-F238E27FC236}">
              <a16:creationId xmlns:a16="http://schemas.microsoft.com/office/drawing/2014/main" id="{CE46180C-9CAD-4740-9B3F-F292448D9D43}"/>
            </a:ext>
          </a:extLst>
        </xdr:cNvPr>
        <xdr:cNvSpPr/>
      </xdr:nvSpPr>
      <xdr:spPr>
        <a:xfrm>
          <a:off x="2971800" y="381000"/>
          <a:ext cx="647700" cy="2667000"/>
        </a:xfrm>
        <a:prstGeom prst="rect">
          <a:avLst/>
        </a:prstGeom>
        <a:noFill/>
        <a:ln w="25400" cap="flat" cmpd="sng" algn="ctr">
          <a:solidFill>
            <a:srgbClr val="0000FF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0000FF"/>
            </a:solidFill>
          </a:endParaRPr>
        </a:p>
      </xdr:txBody>
    </xdr:sp>
    <xdr:clientData/>
  </xdr:twoCellAnchor>
  <xdr:twoCellAnchor>
    <xdr:from>
      <xdr:col>6</xdr:col>
      <xdr:colOff>0</xdr:colOff>
      <xdr:row>2</xdr:row>
      <xdr:rowOff>0</xdr:rowOff>
    </xdr:from>
    <xdr:to>
      <xdr:col>7</xdr:col>
      <xdr:colOff>0</xdr:colOff>
      <xdr:row>16</xdr:row>
      <xdr:rowOff>0</xdr:rowOff>
    </xdr:to>
    <xdr:sp macro="" textlink="">
      <xdr:nvSpPr>
        <xdr:cNvPr id="7" name="OpenSolver5">
          <a:extLst>
            <a:ext uri="{FF2B5EF4-FFF2-40B4-BE49-F238E27FC236}">
              <a16:creationId xmlns:a16="http://schemas.microsoft.com/office/drawing/2014/main" id="{5E3B8EB8-2591-114D-A64D-65D31B92A991}"/>
            </a:ext>
          </a:extLst>
        </xdr:cNvPr>
        <xdr:cNvSpPr/>
      </xdr:nvSpPr>
      <xdr:spPr>
        <a:xfrm>
          <a:off x="6083300" y="381000"/>
          <a:ext cx="673100" cy="2667000"/>
        </a:xfrm>
        <a:prstGeom prst="rect">
          <a:avLst/>
        </a:prstGeom>
        <a:noFill/>
        <a:ln w="25400" cap="flat" cmpd="sng" algn="ctr">
          <a:solidFill>
            <a:srgbClr val="0000FF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sz="1100" b="1">
              <a:solidFill>
                <a:srgbClr val="0000FF"/>
              </a:solidFill>
            </a:rPr>
            <a:t>≤</a:t>
          </a:r>
        </a:p>
      </xdr:txBody>
    </xdr:sp>
    <xdr:clientData/>
  </xdr:twoCellAnchor>
  <xdr:twoCellAnchor>
    <xdr:from>
      <xdr:col>3</xdr:col>
      <xdr:colOff>0</xdr:colOff>
      <xdr:row>9</xdr:row>
      <xdr:rowOff>0</xdr:rowOff>
    </xdr:from>
    <xdr:to>
      <xdr:col>6</xdr:col>
      <xdr:colOff>0</xdr:colOff>
      <xdr:row>9</xdr:row>
      <xdr:rowOff>0</xdr:rowOff>
    </xdr:to>
    <xdr:cxnSp macro="">
      <xdr:nvCxnSpPr>
        <xdr:cNvPr id="8" name="OpenSolver6">
          <a:extLst>
            <a:ext uri="{FF2B5EF4-FFF2-40B4-BE49-F238E27FC236}">
              <a16:creationId xmlns:a16="http://schemas.microsoft.com/office/drawing/2014/main" id="{76DBC972-CAA7-0D44-91BC-7584199D64FB}"/>
            </a:ext>
          </a:extLst>
        </xdr:cNvPr>
        <xdr:cNvCxnSpPr>
          <a:stCxn id="6" idx="3"/>
          <a:endCxn id="7" idx="1"/>
        </xdr:cNvCxnSpPr>
      </xdr:nvCxnSpPr>
      <xdr:spPr>
        <a:xfrm>
          <a:off x="3619500" y="1714500"/>
          <a:ext cx="2463800" cy="0"/>
        </a:xfrm>
        <a:prstGeom prst="straightConnector1">
          <a:avLst/>
        </a:prstGeom>
        <a:ln w="9525" cmpd="sng">
          <a:solidFill>
            <a:srgbClr val="0000F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381000</xdr:colOff>
      <xdr:row>8</xdr:row>
      <xdr:rowOff>63500</xdr:rowOff>
    </xdr:from>
    <xdr:to>
      <xdr:col>4</xdr:col>
      <xdr:colOff>762000</xdr:colOff>
      <xdr:row>9</xdr:row>
      <xdr:rowOff>127000</xdr:rowOff>
    </xdr:to>
    <xdr:sp macro="" textlink="">
      <xdr:nvSpPr>
        <xdr:cNvPr id="17" name="OpenSolver7">
          <a:extLst>
            <a:ext uri="{FF2B5EF4-FFF2-40B4-BE49-F238E27FC236}">
              <a16:creationId xmlns:a16="http://schemas.microsoft.com/office/drawing/2014/main" id="{666C7CE0-C6DD-CD4C-A870-5B5F9AA9061D}"/>
            </a:ext>
          </a:extLst>
        </xdr:cNvPr>
        <xdr:cNvSpPr/>
      </xdr:nvSpPr>
      <xdr:spPr>
        <a:xfrm>
          <a:off x="4660900" y="1587500"/>
          <a:ext cx="381000" cy="254000"/>
        </a:xfrm>
        <a:prstGeom prst="rect">
          <a:avLst/>
        </a:prstGeom>
        <a:noFill/>
        <a:ln w="25400" cap="flat" cmpd="sng" algn="ctr">
          <a:noFill/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12700</xdr:colOff>
      <xdr:row>23</xdr:row>
      <xdr:rowOff>12700</xdr:rowOff>
    </xdr:from>
    <xdr:to>
      <xdr:col>6</xdr:col>
      <xdr:colOff>0</xdr:colOff>
      <xdr:row>24</xdr:row>
      <xdr:rowOff>0</xdr:rowOff>
    </xdr:to>
    <xdr:sp macro="" textlink="">
      <xdr:nvSpPr>
        <xdr:cNvPr id="18" name="OpenSolverC24:F24">
          <a:extLst>
            <a:ext uri="{FF2B5EF4-FFF2-40B4-BE49-F238E27FC236}">
              <a16:creationId xmlns:a16="http://schemas.microsoft.com/office/drawing/2014/main" id="{7C032654-86D8-DB45-B2B9-06E5F7942FE2}"/>
            </a:ext>
          </a:extLst>
        </xdr:cNvPr>
        <xdr:cNvSpPr/>
      </xdr:nvSpPr>
      <xdr:spPr>
        <a:xfrm>
          <a:off x="2984500" y="4394200"/>
          <a:ext cx="3098800" cy="177800"/>
        </a:xfrm>
        <a:prstGeom prst="rect">
          <a:avLst/>
        </a:prstGeom>
        <a:noFill/>
        <a:ln w="25400" cap="flat" cmpd="sng" algn="ctr">
          <a:solidFill>
            <a:srgbClr val="008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sz="1100" b="1">
              <a:solidFill>
                <a:srgbClr val="008000"/>
              </a:solidFill>
            </a:rPr>
            <a:t>0≤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27"/>
  <sheetViews>
    <sheetView tabSelected="1" workbookViewId="0">
      <selection activeCell="J11" sqref="J11"/>
    </sheetView>
  </sheetViews>
  <sheetFormatPr baseColWidth="10" defaultColWidth="8.83203125" defaultRowHeight="15" x14ac:dyDescent="0.2"/>
  <cols>
    <col min="2" max="8" width="11.6640625" customWidth="1"/>
  </cols>
  <sheetData>
    <row r="2" spans="2:8" ht="32" x14ac:dyDescent="0.2">
      <c r="C2" s="2" t="s">
        <v>22</v>
      </c>
      <c r="D2" s="2" t="s">
        <v>28</v>
      </c>
      <c r="E2" s="3" t="s">
        <v>29</v>
      </c>
      <c r="F2" s="3" t="s">
        <v>30</v>
      </c>
      <c r="G2" s="2" t="s">
        <v>23</v>
      </c>
      <c r="H2" s="2" t="s">
        <v>26</v>
      </c>
    </row>
    <row r="3" spans="2:8" x14ac:dyDescent="0.2">
      <c r="B3" t="s">
        <v>0</v>
      </c>
      <c r="C3">
        <v>12</v>
      </c>
      <c r="D3">
        <f>SUMPRODUCT(C21:F21,C24:F24)</f>
        <v>11.978074894999999</v>
      </c>
      <c r="E3">
        <f>F24</f>
        <v>9.3763039999999993</v>
      </c>
      <c r="G3">
        <f>D3+E3+F3</f>
        <v>21.354378894999996</v>
      </c>
      <c r="H3" s="1">
        <f>G3-C3</f>
        <v>9.3543788949999964</v>
      </c>
    </row>
    <row r="4" spans="2:8" x14ac:dyDescent="0.2">
      <c r="B4" t="s">
        <v>1</v>
      </c>
      <c r="C4">
        <v>14</v>
      </c>
      <c r="D4">
        <f>SUMPRODUCT(C$21:E$21,C$24:E$24)+H3*F$21</f>
        <v>11.977197890799999</v>
      </c>
      <c r="E4">
        <f>H3</f>
        <v>9.3543788949999964</v>
      </c>
      <c r="G4">
        <f t="shared" ref="G4:G16" si="0">D4+E4+F4</f>
        <v>21.331576785799996</v>
      </c>
      <c r="H4" s="1">
        <f t="shared" ref="H4:H16" si="1">G4-C4</f>
        <v>7.3315767857999958</v>
      </c>
    </row>
    <row r="5" spans="2:8" x14ac:dyDescent="0.2">
      <c r="B5" t="s">
        <v>2</v>
      </c>
      <c r="C5">
        <v>15</v>
      </c>
      <c r="D5">
        <f>SUMPRODUCT(C$21:E$21,C$24:E$24)+H4*F$21</f>
        <v>11.896285806431999</v>
      </c>
      <c r="E5">
        <f t="shared" ref="E5:E16" si="2">H4</f>
        <v>7.3315767857999958</v>
      </c>
      <c r="G5">
        <f t="shared" si="0"/>
        <v>19.227862592231993</v>
      </c>
      <c r="H5" s="1">
        <f t="shared" si="1"/>
        <v>4.2278625922319932</v>
      </c>
    </row>
    <row r="6" spans="2:8" x14ac:dyDescent="0.2">
      <c r="B6" t="s">
        <v>3</v>
      </c>
      <c r="C6">
        <v>16</v>
      </c>
      <c r="D6">
        <f>SUMPRODUCT(C$21:E$21,C$24:E$24)+H5*F$21</f>
        <v>11.772137238689279</v>
      </c>
      <c r="E6">
        <f t="shared" si="2"/>
        <v>4.2278625922319932</v>
      </c>
      <c r="G6">
        <f t="shared" si="0"/>
        <v>15.999999830921272</v>
      </c>
      <c r="H6" s="1">
        <f t="shared" si="1"/>
        <v>-1.690787279073902E-7</v>
      </c>
    </row>
    <row r="7" spans="2:8" x14ac:dyDescent="0.2">
      <c r="B7" t="s">
        <v>4</v>
      </c>
      <c r="C7">
        <v>18</v>
      </c>
      <c r="D7">
        <f>SUMPRODUCT(C$21:E$21,C$24:E$24)+H6*F$21</f>
        <v>11.603022728236851</v>
      </c>
      <c r="E7">
        <f t="shared" si="2"/>
        <v>-1.690787279073902E-7</v>
      </c>
      <c r="F7">
        <f>C23*C24</f>
        <v>73.694798000000006</v>
      </c>
      <c r="G7">
        <f t="shared" si="0"/>
        <v>85.297820559158126</v>
      </c>
      <c r="H7" s="1">
        <f t="shared" si="1"/>
        <v>67.297820559158126</v>
      </c>
    </row>
    <row r="8" spans="2:8" x14ac:dyDescent="0.2">
      <c r="B8" t="s">
        <v>5</v>
      </c>
      <c r="C8">
        <v>20</v>
      </c>
      <c r="D8">
        <f t="shared" ref="D8:D13" si="3">SUMPRODUCT(D$21:E$21,D$24:E$24)+H7*F$21</f>
        <v>9.8732476773663258</v>
      </c>
      <c r="E8">
        <f t="shared" si="2"/>
        <v>67.297820559158126</v>
      </c>
      <c r="G8">
        <f t="shared" si="0"/>
        <v>77.171068236524448</v>
      </c>
      <c r="H8" s="1">
        <f t="shared" si="1"/>
        <v>57.171068236524448</v>
      </c>
    </row>
    <row r="9" spans="2:8" x14ac:dyDescent="0.2">
      <c r="B9" t="s">
        <v>6</v>
      </c>
      <c r="C9">
        <v>21</v>
      </c>
      <c r="D9">
        <f t="shared" si="3"/>
        <v>9.4681775844609781</v>
      </c>
      <c r="E9">
        <f t="shared" si="2"/>
        <v>57.171068236524448</v>
      </c>
      <c r="G9">
        <f t="shared" si="0"/>
        <v>66.639245820985423</v>
      </c>
      <c r="H9" s="1">
        <f t="shared" si="1"/>
        <v>45.639245820985423</v>
      </c>
    </row>
    <row r="10" spans="2:8" x14ac:dyDescent="0.2">
      <c r="B10" t="s">
        <v>7</v>
      </c>
      <c r="C10">
        <v>22</v>
      </c>
      <c r="D10">
        <f t="shared" si="3"/>
        <v>9.0069046878394179</v>
      </c>
      <c r="E10">
        <f t="shared" si="2"/>
        <v>45.639245820985423</v>
      </c>
      <c r="G10">
        <f t="shared" si="0"/>
        <v>54.646150508824839</v>
      </c>
      <c r="H10" s="1">
        <f t="shared" si="1"/>
        <v>32.646150508824839</v>
      </c>
    </row>
    <row r="11" spans="2:8" x14ac:dyDescent="0.2">
      <c r="B11" t="s">
        <v>8</v>
      </c>
      <c r="C11">
        <v>24</v>
      </c>
      <c r="D11">
        <f t="shared" si="3"/>
        <v>8.487180875352994</v>
      </c>
      <c r="E11">
        <f t="shared" si="2"/>
        <v>32.646150508824839</v>
      </c>
      <c r="G11">
        <f t="shared" si="0"/>
        <v>41.133331384177836</v>
      </c>
      <c r="H11" s="1">
        <f t="shared" si="1"/>
        <v>17.133331384177836</v>
      </c>
    </row>
    <row r="12" spans="2:8" x14ac:dyDescent="0.2">
      <c r="B12" t="s">
        <v>9</v>
      </c>
      <c r="C12">
        <v>25</v>
      </c>
      <c r="D12">
        <f t="shared" si="3"/>
        <v>7.8666681103671134</v>
      </c>
      <c r="E12">
        <f t="shared" si="2"/>
        <v>17.133331384177836</v>
      </c>
      <c r="G12">
        <f t="shared" si="0"/>
        <v>24.999999494544952</v>
      </c>
      <c r="H12" s="1">
        <f t="shared" si="1"/>
        <v>-5.0545504848287237E-7</v>
      </c>
    </row>
    <row r="13" spans="2:8" x14ac:dyDescent="0.2">
      <c r="B13" t="s">
        <v>10</v>
      </c>
      <c r="C13">
        <v>30</v>
      </c>
      <c r="D13">
        <f t="shared" si="3"/>
        <v>7.181334834781798</v>
      </c>
      <c r="E13">
        <f t="shared" si="2"/>
        <v>-5.0545504848287237E-7</v>
      </c>
      <c r="F13">
        <f>D23*D24</f>
        <v>77.208371999999997</v>
      </c>
      <c r="G13">
        <f t="shared" si="0"/>
        <v>84.389706329326742</v>
      </c>
      <c r="H13" s="1">
        <f t="shared" si="1"/>
        <v>54.389706329326742</v>
      </c>
    </row>
    <row r="14" spans="2:8" x14ac:dyDescent="0.2">
      <c r="B14" t="s">
        <v>11</v>
      </c>
      <c r="C14">
        <v>31</v>
      </c>
      <c r="D14">
        <f>E$21*E$24+H13*F$21</f>
        <v>4.3383789281730696</v>
      </c>
      <c r="E14">
        <f t="shared" si="2"/>
        <v>54.389706329326742</v>
      </c>
      <c r="G14">
        <f t="shared" si="0"/>
        <v>58.728085257499814</v>
      </c>
      <c r="H14" s="1">
        <f t="shared" si="1"/>
        <v>27.728085257499814</v>
      </c>
    </row>
    <row r="15" spans="2:8" x14ac:dyDescent="0.2">
      <c r="B15" t="s">
        <v>12</v>
      </c>
      <c r="C15">
        <v>31</v>
      </c>
      <c r="D15">
        <f>E$21*E$24+H14*F$21</f>
        <v>3.2719140852999926</v>
      </c>
      <c r="E15">
        <f t="shared" si="2"/>
        <v>27.728085257499814</v>
      </c>
      <c r="G15">
        <f t="shared" si="0"/>
        <v>30.999999342799807</v>
      </c>
      <c r="H15" s="1">
        <f t="shared" si="1"/>
        <v>-6.5720019293280529E-7</v>
      </c>
    </row>
    <row r="16" spans="2:8" x14ac:dyDescent="0.2">
      <c r="B16" t="s">
        <v>13</v>
      </c>
      <c r="C16">
        <v>31</v>
      </c>
      <c r="D16">
        <f>E$21*E$24+H15*F$21</f>
        <v>2.1627906487119923</v>
      </c>
      <c r="E16">
        <f t="shared" si="2"/>
        <v>-6.5720019293280529E-7</v>
      </c>
      <c r="F16">
        <f>E24*E23</f>
        <v>28.837209000000001</v>
      </c>
      <c r="G16">
        <f t="shared" si="0"/>
        <v>30.999998991511802</v>
      </c>
      <c r="H16" s="1">
        <f t="shared" si="1"/>
        <v>-1.0084881978400517E-6</v>
      </c>
    </row>
    <row r="18" spans="2:6" x14ac:dyDescent="0.2">
      <c r="B18" t="s">
        <v>14</v>
      </c>
    </row>
    <row r="19" spans="2:6" x14ac:dyDescent="0.2">
      <c r="C19" t="s">
        <v>15</v>
      </c>
      <c r="D19" t="s">
        <v>16</v>
      </c>
      <c r="E19" t="s">
        <v>17</v>
      </c>
      <c r="F19" t="s">
        <v>25</v>
      </c>
    </row>
    <row r="20" spans="2:6" x14ac:dyDescent="0.2">
      <c r="B20" t="s">
        <v>18</v>
      </c>
      <c r="C20">
        <v>0.98</v>
      </c>
      <c r="D20">
        <v>0.97</v>
      </c>
      <c r="E20">
        <v>1.05</v>
      </c>
      <c r="F20">
        <v>1</v>
      </c>
    </row>
    <row r="21" spans="2:6" x14ac:dyDescent="0.2">
      <c r="B21" t="s">
        <v>19</v>
      </c>
      <c r="C21">
        <v>0.06</v>
      </c>
      <c r="D21">
        <v>6.5000000000000002E-2</v>
      </c>
      <c r="E21">
        <v>7.4999999999999997E-2</v>
      </c>
      <c r="F21">
        <v>0.04</v>
      </c>
    </row>
    <row r="22" spans="2:6" x14ac:dyDescent="0.2">
      <c r="B22" t="s">
        <v>20</v>
      </c>
      <c r="C22">
        <v>5</v>
      </c>
      <c r="D22">
        <v>11</v>
      </c>
      <c r="E22">
        <v>14</v>
      </c>
      <c r="F22">
        <v>1</v>
      </c>
    </row>
    <row r="23" spans="2:6" x14ac:dyDescent="0.2">
      <c r="B23" t="s">
        <v>21</v>
      </c>
      <c r="C23">
        <v>1</v>
      </c>
      <c r="D23">
        <v>1</v>
      </c>
      <c r="E23">
        <v>1</v>
      </c>
      <c r="F23">
        <v>1</v>
      </c>
    </row>
    <row r="24" spans="2:6" x14ac:dyDescent="0.2">
      <c r="B24" t="s">
        <v>24</v>
      </c>
      <c r="C24" s="1">
        <v>73.694798000000006</v>
      </c>
      <c r="D24" s="1">
        <v>77.208371999999997</v>
      </c>
      <c r="E24" s="1">
        <v>28.837209000000001</v>
      </c>
      <c r="F24" s="1">
        <v>9.3763039999999993</v>
      </c>
    </row>
    <row r="27" spans="2:6" x14ac:dyDescent="0.2">
      <c r="B27" t="s">
        <v>27</v>
      </c>
      <c r="C27" s="1">
        <f>SUMPRODUCT(C24:F24,C20:F20)</f>
        <v>186.76839633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Solution_v1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2018-10-14T18:48:54Z</dcterms:modified>
</cp:coreProperties>
</file>