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optimization\"/>
    </mc:Choice>
  </mc:AlternateContent>
  <bookViews>
    <workbookView xWindow="360" yWindow="105" windowWidth="14355" windowHeight="6210" activeTab="2"/>
  </bookViews>
  <sheets>
    <sheet name="final" sheetId="15" r:id="rId1"/>
    <sheet name="final_vcold" sheetId="13" r:id="rId2"/>
    <sheet name="final_markov" sheetId="17" r:id="rId3"/>
  </sheets>
  <definedNames>
    <definedName name="OpenSolver_ChosenSolver" localSheetId="0" hidden="1">CBC</definedName>
    <definedName name="OpenSolver_ChosenSolver" localSheetId="2" hidden="1">CBC</definedName>
    <definedName name="OpenSolver_ChosenSolver" localSheetId="1" hidden="1">CBC</definedName>
    <definedName name="OpenSolver_DualsNewSheet" localSheetId="0" hidden="1">0</definedName>
    <definedName name="OpenSolver_DualsNewSheet" localSheetId="2" hidden="1">0</definedName>
    <definedName name="OpenSolver_DualsNewSheet" localSheetId="1" hidden="1">0</definedName>
    <definedName name="OpenSolver_LinearityCheck" localSheetId="0" hidden="1">1</definedName>
    <definedName name="OpenSolver_LinearityCheck" localSheetId="2" hidden="1">1</definedName>
    <definedName name="OpenSolver_LinearityCheck" localSheetId="1" hidden="1">1</definedName>
    <definedName name="OpenSolver_UpdateSensitivity" localSheetId="0" hidden="1">1</definedName>
    <definedName name="OpenSolver_UpdateSensitivity" localSheetId="2" hidden="1">1</definedName>
    <definedName name="OpenSolver_UpdateSensitivity" localSheetId="1" hidden="1">1</definedName>
    <definedName name="solver_adj" localSheetId="0" hidden="1">final!$I$14:$J$26</definedName>
    <definedName name="solver_adj" localSheetId="2" hidden="1">final_markov!$I$14:$J$26</definedName>
    <definedName name="solver_adj" localSheetId="1" hidden="1">final_vcold!$I$14:$J$26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100</definedName>
    <definedName name="solver_itr" localSheetId="2" hidden="1">100</definedName>
    <definedName name="solver_itr" localSheetId="1" hidden="1">100</definedName>
    <definedName name="solver_lhs1" localSheetId="0" hidden="1">final!$L$14:$L$26</definedName>
    <definedName name="solver_lhs1" localSheetId="2" hidden="1">final_markov!$L$14:$L$26</definedName>
    <definedName name="solver_lhs1" localSheetId="1" hidden="1">final_vcold!$L$14:$L$26</definedName>
    <definedName name="solver_lhs2" localSheetId="0" hidden="1">final!$K$14:$K$26</definedName>
    <definedName name="solver_lhs2" localSheetId="2" hidden="1">final_markov!$K$14:$K$26</definedName>
    <definedName name="solver_lhs2" localSheetId="1" hidden="1">final_vcold!$K$14:$K$26</definedName>
    <definedName name="solver_lin" localSheetId="0" hidden="1">1</definedName>
    <definedName name="solver_lin" localSheetId="2" hidden="1">1</definedName>
    <definedName name="solver_lin" localSheetId="1" hidden="1">1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um" localSheetId="0" hidden="1">1</definedName>
    <definedName name="solver_num" localSheetId="2" hidden="1">1</definedName>
    <definedName name="solver_num" localSheetId="1" hidden="1">1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final!$M$28</definedName>
    <definedName name="solver_opt" localSheetId="2" hidden="1">final_markov!$M$28</definedName>
    <definedName name="solver_opt" localSheetId="1" hidden="1">final_vcold!$M$28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2</definedName>
    <definedName name="solver_rel2" localSheetId="2" hidden="1">2</definedName>
    <definedName name="solver_rel2" localSheetId="1" hidden="1">2</definedName>
    <definedName name="solver_rhs1" localSheetId="0" hidden="1">final!$F$14:$F$26</definedName>
    <definedName name="solver_rhs1" localSheetId="2" hidden="1">final_markov!$F$14:$F$26</definedName>
    <definedName name="solver_rhs1" localSheetId="1" hidden="1">final_vcold!$F$14:$F$26</definedName>
    <definedName name="solver_rhs2" localSheetId="0" hidden="1">final!$J$14:$J$26</definedName>
    <definedName name="solver_rhs2" localSheetId="2" hidden="1">final_markov!$J$14:$J$26</definedName>
    <definedName name="solver_rhs2" localSheetId="1" hidden="1">final_vcold!$J$14:$J$26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tim" localSheetId="0" hidden="1">999999999</definedName>
    <definedName name="solver_tim" localSheetId="2" hidden="1">999999999</definedName>
    <definedName name="solver_tim" localSheetId="1" hidden="1">999999999</definedName>
    <definedName name="solver_tol" localSheetId="0" hidden="1">0.05</definedName>
    <definedName name="solver_tol" localSheetId="2" hidden="1">0.05</definedName>
    <definedName name="solver_tol" localSheetId="1" hidden="1">0.05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</definedNames>
  <calcPr calcId="162913"/>
</workbook>
</file>

<file path=xl/calcChain.xml><?xml version="1.0" encoding="utf-8"?>
<calcChain xmlns="http://schemas.openxmlformats.org/spreadsheetml/2006/main">
  <c r="M82" i="17" l="1"/>
  <c r="I82" i="17"/>
  <c r="H82" i="17"/>
  <c r="G82" i="17"/>
  <c r="F82" i="17"/>
  <c r="M81" i="17"/>
  <c r="I81" i="17"/>
  <c r="H81" i="17"/>
  <c r="G81" i="17"/>
  <c r="F81" i="17"/>
  <c r="I80" i="17"/>
  <c r="H80" i="17"/>
  <c r="G80" i="17"/>
  <c r="F80" i="17"/>
  <c r="M76" i="17"/>
  <c r="I76" i="17"/>
  <c r="H76" i="17"/>
  <c r="G76" i="17"/>
  <c r="F76" i="17"/>
  <c r="M75" i="17"/>
  <c r="I75" i="17"/>
  <c r="H75" i="17"/>
  <c r="G75" i="17"/>
  <c r="F75" i="17"/>
  <c r="K74" i="17"/>
  <c r="J74" i="17"/>
  <c r="I74" i="17"/>
  <c r="H74" i="17"/>
  <c r="G74" i="17"/>
  <c r="F74" i="17"/>
  <c r="M70" i="17"/>
  <c r="I70" i="17"/>
  <c r="H70" i="17"/>
  <c r="G70" i="17"/>
  <c r="F70" i="17"/>
  <c r="M69" i="17"/>
  <c r="I69" i="17"/>
  <c r="H69" i="17"/>
  <c r="G69" i="17"/>
  <c r="F69" i="17"/>
  <c r="I68" i="17"/>
  <c r="H68" i="17"/>
  <c r="G68" i="17"/>
  <c r="F68" i="17"/>
  <c r="M64" i="17"/>
  <c r="M65" i="17" s="1"/>
  <c r="I64" i="17"/>
  <c r="H64" i="17"/>
  <c r="G64" i="17"/>
  <c r="F64" i="17"/>
  <c r="M63" i="17"/>
  <c r="I63" i="17"/>
  <c r="H63" i="17"/>
  <c r="G63" i="17"/>
  <c r="F63" i="17"/>
  <c r="I62" i="17"/>
  <c r="H62" i="17"/>
  <c r="G62" i="17"/>
  <c r="F62" i="17"/>
  <c r="M58" i="17"/>
  <c r="I58" i="17"/>
  <c r="H58" i="17"/>
  <c r="G58" i="17"/>
  <c r="F58" i="17"/>
  <c r="M57" i="17"/>
  <c r="I57" i="17"/>
  <c r="H57" i="17"/>
  <c r="G57" i="17"/>
  <c r="F57" i="17"/>
  <c r="I56" i="17"/>
  <c r="H56" i="17"/>
  <c r="G56" i="17"/>
  <c r="F56" i="17"/>
  <c r="M52" i="17"/>
  <c r="I52" i="17"/>
  <c r="H52" i="17"/>
  <c r="G52" i="17"/>
  <c r="F52" i="17"/>
  <c r="M51" i="17"/>
  <c r="I51" i="17"/>
  <c r="H51" i="17"/>
  <c r="G51" i="17"/>
  <c r="F51" i="17"/>
  <c r="I50" i="17"/>
  <c r="H50" i="17"/>
  <c r="G50" i="17"/>
  <c r="F50" i="17"/>
  <c r="M46" i="17"/>
  <c r="I46" i="17"/>
  <c r="H46" i="17"/>
  <c r="G46" i="17"/>
  <c r="F46" i="17"/>
  <c r="M45" i="17"/>
  <c r="I45" i="17"/>
  <c r="H45" i="17"/>
  <c r="G45" i="17"/>
  <c r="F45" i="17"/>
  <c r="I44" i="17"/>
  <c r="H44" i="17"/>
  <c r="G44" i="17"/>
  <c r="F44" i="17"/>
  <c r="M40" i="17"/>
  <c r="I40" i="17"/>
  <c r="H40" i="17"/>
  <c r="G40" i="17"/>
  <c r="F40" i="17"/>
  <c r="M39" i="17"/>
  <c r="I39" i="17"/>
  <c r="H39" i="17"/>
  <c r="G39" i="17"/>
  <c r="F39" i="17"/>
  <c r="I38" i="17"/>
  <c r="H38" i="17"/>
  <c r="G38" i="17"/>
  <c r="F38" i="17"/>
  <c r="M34" i="17"/>
  <c r="I34" i="17"/>
  <c r="H34" i="17"/>
  <c r="G34" i="17"/>
  <c r="F34" i="17"/>
  <c r="M33" i="17"/>
  <c r="I33" i="17"/>
  <c r="H33" i="17"/>
  <c r="G33" i="17"/>
  <c r="F33" i="17"/>
  <c r="K32" i="17"/>
  <c r="J32" i="17"/>
  <c r="I32" i="17"/>
  <c r="H32" i="17"/>
  <c r="G32" i="17"/>
  <c r="F32" i="17"/>
  <c r="H26" i="17"/>
  <c r="G26" i="17"/>
  <c r="F26" i="17"/>
  <c r="H25" i="17"/>
  <c r="G25" i="17"/>
  <c r="F25" i="17"/>
  <c r="G24" i="17"/>
  <c r="F24" i="17"/>
  <c r="G23" i="17"/>
  <c r="F23" i="17"/>
  <c r="H22" i="17"/>
  <c r="G22" i="17"/>
  <c r="F22" i="17"/>
  <c r="G21" i="17"/>
  <c r="F21" i="17"/>
  <c r="G20" i="17"/>
  <c r="F20" i="17"/>
  <c r="G19" i="17"/>
  <c r="F19" i="17"/>
  <c r="G18" i="17"/>
  <c r="F18" i="17"/>
  <c r="H17" i="17"/>
  <c r="G17" i="17"/>
  <c r="F17" i="17"/>
  <c r="H16" i="17"/>
  <c r="H21" i="17" s="1"/>
  <c r="G16" i="17"/>
  <c r="F16" i="17"/>
  <c r="H15" i="17"/>
  <c r="H20" i="17" s="1"/>
  <c r="G15" i="17"/>
  <c r="F15" i="17"/>
  <c r="L14" i="17"/>
  <c r="K50" i="17" s="1"/>
  <c r="K14" i="17"/>
  <c r="J50" i="17" s="1"/>
  <c r="G14" i="17"/>
  <c r="F14" i="17"/>
  <c r="N14" i="17" l="1"/>
  <c r="J62" i="17"/>
  <c r="K44" i="17"/>
  <c r="K62" i="17"/>
  <c r="L32" i="17"/>
  <c r="M53" i="17"/>
  <c r="M71" i="17"/>
  <c r="L50" i="17"/>
  <c r="M35" i="17"/>
  <c r="M77" i="17"/>
  <c r="H18" i="17"/>
  <c r="M47" i="17"/>
  <c r="L74" i="17"/>
  <c r="M59" i="17"/>
  <c r="L62" i="17"/>
  <c r="H19" i="17"/>
  <c r="M41" i="17"/>
  <c r="M83" i="17"/>
  <c r="J44" i="17"/>
  <c r="L44" i="17" s="1"/>
  <c r="K68" i="17"/>
  <c r="M14" i="17"/>
  <c r="J80" i="17"/>
  <c r="L80" i="17" s="1"/>
  <c r="J68" i="17"/>
  <c r="L68" i="17" s="1"/>
  <c r="K16" i="17"/>
  <c r="N16" i="17" s="1"/>
  <c r="J56" i="17"/>
  <c r="L56" i="17" s="1"/>
  <c r="K80" i="17"/>
  <c r="L15" i="17"/>
  <c r="H23" i="17"/>
  <c r="H24" i="17"/>
  <c r="L16" i="17"/>
  <c r="K56" i="17"/>
  <c r="K15" i="17"/>
  <c r="M15" i="17" s="1"/>
  <c r="K17" i="17"/>
  <c r="N17" i="17" s="1"/>
  <c r="L17" i="17"/>
  <c r="J38" i="17"/>
  <c r="L38" i="17" s="1"/>
  <c r="K38" i="17"/>
  <c r="M82" i="15"/>
  <c r="M83" i="15" s="1"/>
  <c r="I82" i="15"/>
  <c r="H82" i="15"/>
  <c r="G82" i="15"/>
  <c r="F82" i="15"/>
  <c r="M81" i="15"/>
  <c r="I81" i="15"/>
  <c r="H81" i="15"/>
  <c r="G81" i="15"/>
  <c r="F81" i="15"/>
  <c r="I80" i="15"/>
  <c r="H80" i="15"/>
  <c r="G80" i="15"/>
  <c r="F80" i="15"/>
  <c r="M76" i="15"/>
  <c r="M77" i="15" s="1"/>
  <c r="I76" i="15"/>
  <c r="H76" i="15"/>
  <c r="G76" i="15"/>
  <c r="F76" i="15"/>
  <c r="M75" i="15"/>
  <c r="I75" i="15"/>
  <c r="H75" i="15"/>
  <c r="G75" i="15"/>
  <c r="F75" i="15"/>
  <c r="K74" i="15"/>
  <c r="J74" i="15"/>
  <c r="I74" i="15"/>
  <c r="H74" i="15"/>
  <c r="G74" i="15"/>
  <c r="F74" i="15"/>
  <c r="M70" i="15"/>
  <c r="M71" i="15" s="1"/>
  <c r="I70" i="15"/>
  <c r="H70" i="15"/>
  <c r="G70" i="15"/>
  <c r="F70" i="15"/>
  <c r="M69" i="15"/>
  <c r="I69" i="15"/>
  <c r="H69" i="15"/>
  <c r="G69" i="15"/>
  <c r="F69" i="15"/>
  <c r="I68" i="15"/>
  <c r="H68" i="15"/>
  <c r="G68" i="15"/>
  <c r="F68" i="15"/>
  <c r="M64" i="15"/>
  <c r="M65" i="15" s="1"/>
  <c r="I64" i="15"/>
  <c r="H64" i="15"/>
  <c r="G64" i="15"/>
  <c r="F64" i="15"/>
  <c r="M63" i="15"/>
  <c r="I63" i="15"/>
  <c r="H63" i="15"/>
  <c r="G63" i="15"/>
  <c r="F63" i="15"/>
  <c r="I62" i="15"/>
  <c r="H62" i="15"/>
  <c r="G62" i="15"/>
  <c r="F62" i="15"/>
  <c r="M58" i="15"/>
  <c r="M59" i="15" s="1"/>
  <c r="I58" i="15"/>
  <c r="H58" i="15"/>
  <c r="G58" i="15"/>
  <c r="F58" i="15"/>
  <c r="M57" i="15"/>
  <c r="I57" i="15"/>
  <c r="H57" i="15"/>
  <c r="G57" i="15"/>
  <c r="F57" i="15"/>
  <c r="I56" i="15"/>
  <c r="H56" i="15"/>
  <c r="G56" i="15"/>
  <c r="F56" i="15"/>
  <c r="M52" i="15"/>
  <c r="M53" i="15" s="1"/>
  <c r="I52" i="15"/>
  <c r="H52" i="15"/>
  <c r="G52" i="15"/>
  <c r="F52" i="15"/>
  <c r="M51" i="15"/>
  <c r="I51" i="15"/>
  <c r="H51" i="15"/>
  <c r="G51" i="15"/>
  <c r="F51" i="15"/>
  <c r="I50" i="15"/>
  <c r="H50" i="15"/>
  <c r="G50" i="15"/>
  <c r="F50" i="15"/>
  <c r="M46" i="15"/>
  <c r="M47" i="15" s="1"/>
  <c r="I46" i="15"/>
  <c r="H46" i="15"/>
  <c r="G46" i="15"/>
  <c r="F46" i="15"/>
  <c r="M45" i="15"/>
  <c r="I45" i="15"/>
  <c r="H45" i="15"/>
  <c r="G45" i="15"/>
  <c r="F45" i="15"/>
  <c r="I44" i="15"/>
  <c r="H44" i="15"/>
  <c r="G44" i="15"/>
  <c r="F44" i="15"/>
  <c r="M40" i="15"/>
  <c r="M41" i="15" s="1"/>
  <c r="I40" i="15"/>
  <c r="H40" i="15"/>
  <c r="G40" i="15"/>
  <c r="F40" i="15"/>
  <c r="M39" i="15"/>
  <c r="I39" i="15"/>
  <c r="H39" i="15"/>
  <c r="G39" i="15"/>
  <c r="F39" i="15"/>
  <c r="I38" i="15"/>
  <c r="H38" i="15"/>
  <c r="G38" i="15"/>
  <c r="F38" i="15"/>
  <c r="M34" i="15"/>
  <c r="M35" i="15" s="1"/>
  <c r="I34" i="15"/>
  <c r="H34" i="15"/>
  <c r="G34" i="15"/>
  <c r="F34" i="15"/>
  <c r="M33" i="15"/>
  <c r="I33" i="15"/>
  <c r="H33" i="15"/>
  <c r="G33" i="15"/>
  <c r="F33" i="15"/>
  <c r="K32" i="15"/>
  <c r="J32" i="15"/>
  <c r="I32" i="15"/>
  <c r="H32" i="15"/>
  <c r="L32" i="15" s="1"/>
  <c r="G32" i="15"/>
  <c r="F32" i="15"/>
  <c r="H26" i="15"/>
  <c r="G26" i="15"/>
  <c r="F26" i="15"/>
  <c r="H25" i="15"/>
  <c r="G25" i="15"/>
  <c r="F25" i="15"/>
  <c r="G24" i="15"/>
  <c r="F24" i="15"/>
  <c r="G23" i="15"/>
  <c r="F23" i="15"/>
  <c r="H22" i="15"/>
  <c r="G22" i="15"/>
  <c r="F22" i="15"/>
  <c r="H21" i="15"/>
  <c r="G21" i="15"/>
  <c r="F21" i="15"/>
  <c r="H20" i="15"/>
  <c r="G20" i="15"/>
  <c r="F20" i="15"/>
  <c r="H19" i="15"/>
  <c r="G19" i="15"/>
  <c r="F19" i="15"/>
  <c r="H18" i="15"/>
  <c r="G18" i="15"/>
  <c r="F18" i="15"/>
  <c r="H17" i="15"/>
  <c r="H24" i="15" s="1"/>
  <c r="G17" i="15"/>
  <c r="F17" i="15"/>
  <c r="H16" i="15"/>
  <c r="H23" i="15" s="1"/>
  <c r="G16" i="15"/>
  <c r="F16" i="15"/>
  <c r="H15" i="15"/>
  <c r="G15" i="15"/>
  <c r="F15" i="15"/>
  <c r="L14" i="15"/>
  <c r="K50" i="15" s="1"/>
  <c r="K14" i="15"/>
  <c r="J50" i="15" s="1"/>
  <c r="G14" i="15"/>
  <c r="M14" i="15" s="1"/>
  <c r="F14" i="15"/>
  <c r="I82" i="13"/>
  <c r="H82" i="13"/>
  <c r="I76" i="13"/>
  <c r="H76" i="13"/>
  <c r="I70" i="13"/>
  <c r="H70" i="13"/>
  <c r="I81" i="13"/>
  <c r="H81" i="13"/>
  <c r="I75" i="13"/>
  <c r="H75" i="13"/>
  <c r="I69" i="13"/>
  <c r="H69" i="13"/>
  <c r="M82" i="13"/>
  <c r="M76" i="13"/>
  <c r="M70" i="13"/>
  <c r="G82" i="13"/>
  <c r="F82" i="13"/>
  <c r="M81" i="13"/>
  <c r="G81" i="13"/>
  <c r="F81" i="13"/>
  <c r="I80" i="13"/>
  <c r="H80" i="13"/>
  <c r="G80" i="13"/>
  <c r="F80" i="13"/>
  <c r="G76" i="13"/>
  <c r="F76" i="13"/>
  <c r="M75" i="13"/>
  <c r="G75" i="13"/>
  <c r="F75" i="13"/>
  <c r="I74" i="13"/>
  <c r="H74" i="13"/>
  <c r="G74" i="13"/>
  <c r="F74" i="13"/>
  <c r="G70" i="13"/>
  <c r="F70" i="13"/>
  <c r="M69" i="13"/>
  <c r="G69" i="13"/>
  <c r="F69" i="13"/>
  <c r="I68" i="13"/>
  <c r="H68" i="13"/>
  <c r="G68" i="13"/>
  <c r="F68" i="13"/>
  <c r="M64" i="13"/>
  <c r="M58" i="13"/>
  <c r="M52" i="13"/>
  <c r="M46" i="13"/>
  <c r="M40" i="13"/>
  <c r="M63" i="13"/>
  <c r="M65" i="13" s="1"/>
  <c r="M57" i="13"/>
  <c r="M59" i="13" s="1"/>
  <c r="M51" i="13"/>
  <c r="M53" i="13" s="1"/>
  <c r="M45" i="13"/>
  <c r="M47" i="13" s="1"/>
  <c r="M39" i="13"/>
  <c r="M41" i="13" s="1"/>
  <c r="M34" i="13"/>
  <c r="M33" i="13"/>
  <c r="M35" i="13" s="1"/>
  <c r="I64" i="13"/>
  <c r="H64" i="13"/>
  <c r="I58" i="13"/>
  <c r="H58" i="13"/>
  <c r="I52" i="13"/>
  <c r="H52" i="13"/>
  <c r="I63" i="13"/>
  <c r="H63" i="13"/>
  <c r="I57" i="13"/>
  <c r="H57" i="13"/>
  <c r="I51" i="13"/>
  <c r="H51" i="13"/>
  <c r="I62" i="13"/>
  <c r="H62" i="13"/>
  <c r="I56" i="13"/>
  <c r="H56" i="13"/>
  <c r="I50" i="13"/>
  <c r="H50" i="13"/>
  <c r="I44" i="13"/>
  <c r="H44" i="13"/>
  <c r="I38" i="13"/>
  <c r="H38" i="13"/>
  <c r="I32" i="13"/>
  <c r="H32" i="13"/>
  <c r="G64" i="13"/>
  <c r="F64" i="13"/>
  <c r="G63" i="13"/>
  <c r="F63" i="13"/>
  <c r="G62" i="13"/>
  <c r="F62" i="13"/>
  <c r="G58" i="13"/>
  <c r="F58" i="13"/>
  <c r="G57" i="13"/>
  <c r="F57" i="13"/>
  <c r="G56" i="13"/>
  <c r="F56" i="13"/>
  <c r="G52" i="13"/>
  <c r="F52" i="13"/>
  <c r="G51" i="13"/>
  <c r="F51" i="13"/>
  <c r="G50" i="13"/>
  <c r="F50" i="13"/>
  <c r="I46" i="13"/>
  <c r="H46" i="13"/>
  <c r="H45" i="13"/>
  <c r="I45" i="13"/>
  <c r="I40" i="13"/>
  <c r="H40" i="13"/>
  <c r="H39" i="13"/>
  <c r="I39" i="13"/>
  <c r="F40" i="13"/>
  <c r="G40" i="13"/>
  <c r="F46" i="13"/>
  <c r="G46" i="13"/>
  <c r="M17" i="17" l="1"/>
  <c r="M16" i="17"/>
  <c r="K33" i="17"/>
  <c r="K39" i="17"/>
  <c r="K45" i="17"/>
  <c r="K81" i="17"/>
  <c r="K75" i="17"/>
  <c r="K69" i="17"/>
  <c r="K63" i="17"/>
  <c r="K57" i="17"/>
  <c r="K51" i="17"/>
  <c r="L22" i="17"/>
  <c r="K58" i="17" s="1"/>
  <c r="L21" i="17"/>
  <c r="K52" i="17" s="1"/>
  <c r="L23" i="17"/>
  <c r="K64" i="17" s="1"/>
  <c r="K23" i="17"/>
  <c r="J57" i="17"/>
  <c r="L57" i="17" s="1"/>
  <c r="K22" i="17"/>
  <c r="K21" i="17"/>
  <c r="J51" i="17"/>
  <c r="L51" i="17" s="1"/>
  <c r="J63" i="17"/>
  <c r="L63" i="17" s="1"/>
  <c r="L18" i="17"/>
  <c r="K34" i="17" s="1"/>
  <c r="L19" i="17"/>
  <c r="K40" i="17" s="1"/>
  <c r="J33" i="17"/>
  <c r="L33" i="17" s="1"/>
  <c r="L20" i="17"/>
  <c r="K46" i="17" s="1"/>
  <c r="K19" i="17"/>
  <c r="K18" i="17"/>
  <c r="J39" i="17"/>
  <c r="L39" i="17" s="1"/>
  <c r="J45" i="17"/>
  <c r="L45" i="17" s="1"/>
  <c r="K20" i="17"/>
  <c r="M23" i="17"/>
  <c r="L24" i="17"/>
  <c r="K70" i="17" s="1"/>
  <c r="K24" i="17"/>
  <c r="J69" i="17"/>
  <c r="L69" i="17" s="1"/>
  <c r="L25" i="17"/>
  <c r="K76" i="17" s="1"/>
  <c r="K25" i="17"/>
  <c r="J81" i="17"/>
  <c r="L81" i="17" s="1"/>
  <c r="J75" i="17"/>
  <c r="L75" i="17" s="1"/>
  <c r="L26" i="17"/>
  <c r="K82" i="17" s="1"/>
  <c r="K26" i="17"/>
  <c r="N15" i="17"/>
  <c r="L74" i="15"/>
  <c r="L50" i="15"/>
  <c r="J62" i="15"/>
  <c r="L62" i="15" s="1"/>
  <c r="K62" i="15"/>
  <c r="J44" i="15"/>
  <c r="L44" i="15" s="1"/>
  <c r="K44" i="15"/>
  <c r="J68" i="15"/>
  <c r="L68" i="15" s="1"/>
  <c r="N14" i="15"/>
  <c r="J56" i="15"/>
  <c r="L56" i="15" s="1"/>
  <c r="K80" i="15"/>
  <c r="L15" i="15"/>
  <c r="J80" i="15"/>
  <c r="L80" i="15" s="1"/>
  <c r="L16" i="15"/>
  <c r="K17" i="15"/>
  <c r="N17" i="15" s="1"/>
  <c r="L17" i="15"/>
  <c r="J38" i="15"/>
  <c r="L38" i="15" s="1"/>
  <c r="K38" i="15"/>
  <c r="K68" i="15"/>
  <c r="K15" i="15"/>
  <c r="M15" i="15" s="1"/>
  <c r="K16" i="15"/>
  <c r="K21" i="15" s="1"/>
  <c r="K56" i="15"/>
  <c r="M77" i="13"/>
  <c r="M71" i="13"/>
  <c r="J46" i="17" l="1"/>
  <c r="L46" i="17" s="1"/>
  <c r="L47" i="17" s="1"/>
  <c r="N20" i="17"/>
  <c r="M20" i="17"/>
  <c r="J82" i="17"/>
  <c r="L82" i="17" s="1"/>
  <c r="L83" i="17" s="1"/>
  <c r="N26" i="17"/>
  <c r="M26" i="17"/>
  <c r="J34" i="17"/>
  <c r="L34" i="17" s="1"/>
  <c r="N18" i="17"/>
  <c r="M18" i="17"/>
  <c r="J52" i="17"/>
  <c r="L52" i="17" s="1"/>
  <c r="N21" i="17"/>
  <c r="M21" i="17"/>
  <c r="J40" i="17"/>
  <c r="L40" i="17" s="1"/>
  <c r="L41" i="17" s="1"/>
  <c r="N19" i="17"/>
  <c r="M19" i="17"/>
  <c r="L53" i="17"/>
  <c r="J58" i="17"/>
  <c r="L58" i="17" s="1"/>
  <c r="L59" i="17" s="1"/>
  <c r="M22" i="17"/>
  <c r="N22" i="17"/>
  <c r="J64" i="17"/>
  <c r="L64" i="17" s="1"/>
  <c r="N23" i="17"/>
  <c r="J76" i="17"/>
  <c r="L76" i="17" s="1"/>
  <c r="L77" i="17" s="1"/>
  <c r="M25" i="17"/>
  <c r="N25" i="17"/>
  <c r="J70" i="17"/>
  <c r="L70" i="17" s="1"/>
  <c r="L71" i="17" s="1"/>
  <c r="N24" i="17"/>
  <c r="L35" i="17"/>
  <c r="L65" i="17"/>
  <c r="M24" i="17"/>
  <c r="N15" i="15"/>
  <c r="N16" i="15"/>
  <c r="L22" i="15"/>
  <c r="K58" i="15" s="1"/>
  <c r="L23" i="15"/>
  <c r="K64" i="15" s="1"/>
  <c r="K22" i="15"/>
  <c r="L21" i="15"/>
  <c r="K52" i="15" s="1"/>
  <c r="K23" i="15"/>
  <c r="J57" i="15"/>
  <c r="L57" i="15" s="1"/>
  <c r="J51" i="15"/>
  <c r="L51" i="15" s="1"/>
  <c r="J63" i="15"/>
  <c r="L63" i="15" s="1"/>
  <c r="L24" i="15"/>
  <c r="K70" i="15" s="1"/>
  <c r="L26" i="15"/>
  <c r="K82" i="15" s="1"/>
  <c r="K24" i="15"/>
  <c r="J69" i="15"/>
  <c r="L69" i="15" s="1"/>
  <c r="K25" i="15"/>
  <c r="J81" i="15"/>
  <c r="L81" i="15" s="1"/>
  <c r="J75" i="15"/>
  <c r="L75" i="15" s="1"/>
  <c r="K26" i="15"/>
  <c r="L25" i="15"/>
  <c r="K76" i="15" s="1"/>
  <c r="M17" i="15"/>
  <c r="K63" i="15"/>
  <c r="K57" i="15"/>
  <c r="K51" i="15"/>
  <c r="M16" i="15"/>
  <c r="L20" i="15"/>
  <c r="K46" i="15" s="1"/>
  <c r="L19" i="15"/>
  <c r="K40" i="15" s="1"/>
  <c r="K19" i="15"/>
  <c r="J33" i="15"/>
  <c r="L33" i="15" s="1"/>
  <c r="J45" i="15"/>
  <c r="L45" i="15" s="1"/>
  <c r="J39" i="15"/>
  <c r="L39" i="15" s="1"/>
  <c r="K20" i="15"/>
  <c r="L18" i="15"/>
  <c r="K34" i="15" s="1"/>
  <c r="K18" i="15"/>
  <c r="K69" i="15"/>
  <c r="K81" i="15"/>
  <c r="K75" i="15"/>
  <c r="K45" i="15"/>
  <c r="K33" i="15"/>
  <c r="K39" i="15"/>
  <c r="K14" i="13"/>
  <c r="L17" i="13" s="1"/>
  <c r="G45" i="13"/>
  <c r="F45" i="13"/>
  <c r="G44" i="13"/>
  <c r="F44" i="13"/>
  <c r="G39" i="13"/>
  <c r="F39" i="13"/>
  <c r="G38" i="13"/>
  <c r="F38" i="13"/>
  <c r="I34" i="13"/>
  <c r="H34" i="13"/>
  <c r="G34" i="13"/>
  <c r="F34" i="13"/>
  <c r="I33" i="13"/>
  <c r="H33" i="13"/>
  <c r="G33" i="13"/>
  <c r="F33" i="13"/>
  <c r="G32" i="13"/>
  <c r="F32" i="13"/>
  <c r="G26" i="13"/>
  <c r="F26" i="13"/>
  <c r="G25" i="13"/>
  <c r="F25" i="13"/>
  <c r="G24" i="13"/>
  <c r="F24" i="13"/>
  <c r="G23" i="13"/>
  <c r="F23" i="13"/>
  <c r="G22" i="13"/>
  <c r="F22" i="13"/>
  <c r="G21" i="13"/>
  <c r="F21" i="13"/>
  <c r="G20" i="13"/>
  <c r="F20" i="13"/>
  <c r="G19" i="13"/>
  <c r="F19" i="13"/>
  <c r="G18" i="13"/>
  <c r="F18" i="13"/>
  <c r="H17" i="13"/>
  <c r="H26" i="13" s="1"/>
  <c r="G17" i="13"/>
  <c r="F17" i="13"/>
  <c r="H16" i="13"/>
  <c r="H23" i="13" s="1"/>
  <c r="G16" i="13"/>
  <c r="F16" i="13"/>
  <c r="H15" i="13"/>
  <c r="H19" i="13" s="1"/>
  <c r="G15" i="13"/>
  <c r="F15" i="13"/>
  <c r="L14" i="13"/>
  <c r="G14" i="13"/>
  <c r="F14" i="13"/>
  <c r="M28" i="17" l="1"/>
  <c r="O36" i="17"/>
  <c r="N14" i="13"/>
  <c r="K81" i="13"/>
  <c r="K75" i="13"/>
  <c r="K69" i="13"/>
  <c r="K62" i="13"/>
  <c r="K74" i="13"/>
  <c r="K80" i="13"/>
  <c r="K44" i="13"/>
  <c r="K56" i="13"/>
  <c r="K50" i="13"/>
  <c r="K68" i="13"/>
  <c r="K38" i="13"/>
  <c r="K32" i="13"/>
  <c r="L16" i="13"/>
  <c r="J56" i="13"/>
  <c r="L56" i="13" s="1"/>
  <c r="J50" i="13"/>
  <c r="J38" i="13"/>
  <c r="L38" i="13" s="1"/>
  <c r="J80" i="13"/>
  <c r="L80" i="13" s="1"/>
  <c r="J62" i="13"/>
  <c r="J68" i="13"/>
  <c r="L68" i="13" s="1"/>
  <c r="J44" i="13"/>
  <c r="L44" i="13" s="1"/>
  <c r="J74" i="13"/>
  <c r="L74" i="13" s="1"/>
  <c r="J32" i="13"/>
  <c r="L32" i="13" s="1"/>
  <c r="L15" i="13"/>
  <c r="K33" i="13" s="1"/>
  <c r="H20" i="13"/>
  <c r="H21" i="13"/>
  <c r="H22" i="13"/>
  <c r="H24" i="13"/>
  <c r="J46" i="15"/>
  <c r="L46" i="15" s="1"/>
  <c r="N20" i="15"/>
  <c r="M20" i="15"/>
  <c r="J34" i="15"/>
  <c r="L34" i="15" s="1"/>
  <c r="L35" i="15" s="1"/>
  <c r="N18" i="15"/>
  <c r="M18" i="15"/>
  <c r="L47" i="15"/>
  <c r="J82" i="15"/>
  <c r="L82" i="15" s="1"/>
  <c r="L83" i="15" s="1"/>
  <c r="M26" i="15"/>
  <c r="N26" i="15"/>
  <c r="J76" i="15"/>
  <c r="L76" i="15" s="1"/>
  <c r="L77" i="15" s="1"/>
  <c r="M25" i="15"/>
  <c r="N25" i="15"/>
  <c r="J52" i="15"/>
  <c r="L52" i="15" s="1"/>
  <c r="L53" i="15" s="1"/>
  <c r="M21" i="15"/>
  <c r="N21" i="15"/>
  <c r="J40" i="15"/>
  <c r="L40" i="15" s="1"/>
  <c r="L41" i="15" s="1"/>
  <c r="M19" i="15"/>
  <c r="N19" i="15"/>
  <c r="J70" i="15"/>
  <c r="L70" i="15" s="1"/>
  <c r="L71" i="15" s="1"/>
  <c r="N24" i="15"/>
  <c r="M24" i="15"/>
  <c r="J64" i="15"/>
  <c r="L64" i="15" s="1"/>
  <c r="L65" i="15" s="1"/>
  <c r="M23" i="15"/>
  <c r="N23" i="15"/>
  <c r="J58" i="15"/>
  <c r="L58" i="15" s="1"/>
  <c r="L59" i="15" s="1"/>
  <c r="M22" i="15"/>
  <c r="N22" i="15"/>
  <c r="K17" i="13"/>
  <c r="K25" i="13" s="1"/>
  <c r="K24" i="13"/>
  <c r="J70" i="13" s="1"/>
  <c r="L70" i="13" s="1"/>
  <c r="L25" i="13"/>
  <c r="K76" i="13" s="1"/>
  <c r="N17" i="13"/>
  <c r="K15" i="13"/>
  <c r="K16" i="13"/>
  <c r="M14" i="13"/>
  <c r="H18" i="13"/>
  <c r="H25" i="13"/>
  <c r="L26" i="13" l="1"/>
  <c r="K82" i="13" s="1"/>
  <c r="L24" i="13"/>
  <c r="K70" i="13" s="1"/>
  <c r="K63" i="13"/>
  <c r="K57" i="13"/>
  <c r="K51" i="13"/>
  <c r="K39" i="13"/>
  <c r="K45" i="13"/>
  <c r="J76" i="13"/>
  <c r="L76" i="13" s="1"/>
  <c r="N25" i="13"/>
  <c r="K26" i="13"/>
  <c r="N26" i="13" s="1"/>
  <c r="J69" i="13"/>
  <c r="L69" i="13" s="1"/>
  <c r="L71" i="13" s="1"/>
  <c r="J81" i="13"/>
  <c r="L81" i="13" s="1"/>
  <c r="J75" i="13"/>
  <c r="L75" i="13" s="1"/>
  <c r="L77" i="13" s="1"/>
  <c r="M17" i="13"/>
  <c r="M25" i="13"/>
  <c r="M24" i="13"/>
  <c r="J63" i="13"/>
  <c r="L63" i="13" s="1"/>
  <c r="J51" i="13"/>
  <c r="J57" i="13"/>
  <c r="L57" i="13" s="1"/>
  <c r="N24" i="13"/>
  <c r="M28" i="15"/>
  <c r="O36" i="15"/>
  <c r="J39" i="13"/>
  <c r="L39" i="13" s="1"/>
  <c r="J45" i="13"/>
  <c r="L45" i="13" s="1"/>
  <c r="L22" i="13"/>
  <c r="K58" i="13" s="1"/>
  <c r="K23" i="13"/>
  <c r="J64" i="13" s="1"/>
  <c r="K22" i="13"/>
  <c r="K21" i="13"/>
  <c r="L21" i="13"/>
  <c r="K52" i="13" s="1"/>
  <c r="L23" i="13"/>
  <c r="K64" i="13" s="1"/>
  <c r="N16" i="13"/>
  <c r="K20" i="13"/>
  <c r="J46" i="13" s="1"/>
  <c r="L46" i="13" s="1"/>
  <c r="K19" i="13"/>
  <c r="J40" i="13" s="1"/>
  <c r="J33" i="13"/>
  <c r="L33" i="13" s="1"/>
  <c r="L20" i="13"/>
  <c r="K46" i="13" s="1"/>
  <c r="K18" i="13"/>
  <c r="L19" i="13"/>
  <c r="K40" i="13" s="1"/>
  <c r="L18" i="13"/>
  <c r="K34" i="13" s="1"/>
  <c r="M15" i="13"/>
  <c r="M16" i="13"/>
  <c r="N15" i="13"/>
  <c r="J82" i="13" l="1"/>
  <c r="L82" i="13" s="1"/>
  <c r="L83" i="13" s="1"/>
  <c r="M26" i="13"/>
  <c r="L51" i="13"/>
  <c r="J58" i="13"/>
  <c r="L50" i="13"/>
  <c r="J52" i="13"/>
  <c r="L52" i="13" s="1"/>
  <c r="L47" i="13"/>
  <c r="L64" i="13"/>
  <c r="L40" i="13"/>
  <c r="L41" i="13" s="1"/>
  <c r="L53" i="13"/>
  <c r="N20" i="13"/>
  <c r="M20" i="13"/>
  <c r="J34" i="13"/>
  <c r="N18" i="13"/>
  <c r="N19" i="13"/>
  <c r="M19" i="13"/>
  <c r="M18" i="13"/>
  <c r="N21" i="13"/>
  <c r="M21" i="13"/>
  <c r="N22" i="13"/>
  <c r="M22" i="13"/>
  <c r="M23" i="13"/>
  <c r="M83" i="13" s="1"/>
  <c r="N23" i="13"/>
  <c r="L34" i="13" l="1"/>
  <c r="L62" i="13"/>
  <c r="L65" i="13" s="1"/>
  <c r="L58" i="13"/>
  <c r="L59" i="13" s="1"/>
  <c r="M28" i="13"/>
  <c r="L35" i="13" l="1"/>
  <c r="O36" i="13" s="1"/>
</calcChain>
</file>

<file path=xl/sharedStrings.xml><?xml version="1.0" encoding="utf-8"?>
<sst xmlns="http://schemas.openxmlformats.org/spreadsheetml/2006/main" count="491" uniqueCount="28">
  <si>
    <t>Scenario</t>
  </si>
  <si>
    <t>Probability</t>
  </si>
  <si>
    <t>Gas Cost ($)</t>
  </si>
  <si>
    <t>Demand (units)</t>
  </si>
  <si>
    <t>Normal</t>
  </si>
  <si>
    <t>Cold</t>
  </si>
  <si>
    <t>Very Cold</t>
  </si>
  <si>
    <t>Storage cost</t>
  </si>
  <si>
    <t>Year</t>
  </si>
  <si>
    <t>Demand</t>
  </si>
  <si>
    <t>Buy To Use</t>
  </si>
  <si>
    <t>Buy to Store</t>
  </si>
  <si>
    <t>Storage</t>
  </si>
  <si>
    <t>Cost</t>
  </si>
  <si>
    <t>Price</t>
  </si>
  <si>
    <t>Available for Demand</t>
  </si>
  <si>
    <t>Scenario Comparisons</t>
  </si>
  <si>
    <t>Overall Expected Value</t>
  </si>
  <si>
    <t>Expected Cost</t>
  </si>
  <si>
    <t>Actual Cost</t>
  </si>
  <si>
    <t>Time 1 to 2</t>
  </si>
  <si>
    <t>Year 2
Normal</t>
  </si>
  <si>
    <t>Year 2
Cold</t>
  </si>
  <si>
    <t>Year 2
Very cold</t>
  </si>
  <si>
    <t>Time 2</t>
  </si>
  <si>
    <t>Time 3</t>
  </si>
  <si>
    <t>sth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</si>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</sst>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555555"/>
      <name val="Trebuchet MS"/>
      <family val="2"/>
    </font>
    <font>
      <sz val="10"/>
      <color rgb="FF555555"/>
      <name val="Trebuchet MS"/>
      <family val="2"/>
    </font>
    <font>
      <b/>
      <sz val="10"/>
      <name val="Trebuchet MS"/>
      <family val="2"/>
    </font>
    <font>
      <sz val="11"/>
      <name val="Calibri"/>
      <family val="2"/>
      <scheme val="minor"/>
    </font>
    <font>
      <sz val="10"/>
      <name val="Trebuchet MS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Fill="1" applyAlignment="1">
      <alignment horizontal="left" vertical="center"/>
    </xf>
    <xf numFmtId="0" fontId="0" fillId="0" borderId="0" xfId="0" applyAlignment="1"/>
    <xf numFmtId="0" fontId="3" fillId="0" borderId="0" xfId="0" applyFont="1" applyFill="1" applyAlignment="1">
      <alignment horizontal="left" vertical="center"/>
    </xf>
    <xf numFmtId="9" fontId="0" fillId="0" borderId="0" xfId="0" applyNumberFormat="1" applyFill="1" applyAlignment="1"/>
    <xf numFmtId="164" fontId="0" fillId="0" borderId="0" xfId="0" applyNumberFormat="1" applyFill="1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9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9" fontId="6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6" fillId="0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/>
    <xf numFmtId="164" fontId="5" fillId="0" borderId="0" xfId="0" applyNumberFormat="1" applyFont="1" applyFill="1" applyBorder="1" applyAlignment="1"/>
    <xf numFmtId="165" fontId="5" fillId="0" borderId="0" xfId="0" applyNumberFormat="1" applyFont="1" applyFill="1" applyBorder="1" applyAlignment="1"/>
    <xf numFmtId="0" fontId="0" fillId="0" borderId="0" xfId="0" applyFill="1" applyBorder="1" applyAlignment="1"/>
    <xf numFmtId="9" fontId="0" fillId="0" borderId="1" xfId="1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/>
    <xf numFmtId="0" fontId="7" fillId="2" borderId="1" xfId="0" applyFont="1" applyFill="1" applyBorder="1" applyAlignment="1"/>
    <xf numFmtId="2" fontId="7" fillId="2" borderId="1" xfId="0" applyNumberFormat="1" applyFont="1" applyFill="1" applyBorder="1" applyAlignment="1"/>
    <xf numFmtId="0" fontId="0" fillId="0" borderId="3" xfId="0" applyFill="1" applyBorder="1" applyAlignment="1">
      <alignment horizontal="center"/>
    </xf>
    <xf numFmtId="9" fontId="6" fillId="0" borderId="1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0</xdr:rowOff>
    </xdr:from>
    <xdr:to>
      <xdr:col>10</xdr:col>
      <xdr:colOff>0</xdr:colOff>
      <xdr:row>26</xdr:row>
      <xdr:rowOff>0</xdr:rowOff>
    </xdr:to>
    <xdr:sp macro="" textlink="">
      <xdr:nvSpPr>
        <xdr:cNvPr id="2" name="OpenSolver1"/>
        <xdr:cNvSpPr/>
      </xdr:nvSpPr>
      <xdr:spPr>
        <a:xfrm>
          <a:off x="5438775" y="2476500"/>
          <a:ext cx="1562100" cy="2476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0</xdr:colOff>
      <xdr:row>27</xdr:row>
      <xdr:rowOff>0</xdr:rowOff>
    </xdr:from>
    <xdr:to>
      <xdr:col>13</xdr:col>
      <xdr:colOff>0</xdr:colOff>
      <xdr:row>28</xdr:row>
      <xdr:rowOff>0</xdr:rowOff>
    </xdr:to>
    <xdr:sp macro="" textlink="">
      <xdr:nvSpPr>
        <xdr:cNvPr id="3" name="OpenSolver2"/>
        <xdr:cNvSpPr/>
      </xdr:nvSpPr>
      <xdr:spPr>
        <a:xfrm>
          <a:off x="9725025" y="5143500"/>
          <a:ext cx="904875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1352550</xdr:colOff>
      <xdr:row>26</xdr:row>
      <xdr:rowOff>114300</xdr:rowOff>
    </xdr:from>
    <xdr:to>
      <xdr:col>12</xdr:col>
      <xdr:colOff>221564</xdr:colOff>
      <xdr:row>27</xdr:row>
      <xdr:rowOff>50800</xdr:rowOff>
    </xdr:to>
    <xdr:sp macro="" textlink="">
      <xdr:nvSpPr>
        <xdr:cNvPr id="4" name="OpenSolver3"/>
        <xdr:cNvSpPr/>
      </xdr:nvSpPr>
      <xdr:spPr>
        <a:xfrm>
          <a:off x="9715500" y="50673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5" name="OpenSolver4"/>
        <xdr:cNvSpPr/>
      </xdr:nvSpPr>
      <xdr:spPr>
        <a:xfrm>
          <a:off x="2981325" y="2476500"/>
          <a:ext cx="771525" cy="2476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11</xdr:col>
      <xdr:colOff>0</xdr:colOff>
      <xdr:row>13</xdr:row>
      <xdr:rowOff>0</xdr:rowOff>
    </xdr:from>
    <xdr:to>
      <xdr:col>12</xdr:col>
      <xdr:colOff>0</xdr:colOff>
      <xdr:row>26</xdr:row>
      <xdr:rowOff>0</xdr:rowOff>
    </xdr:to>
    <xdr:sp macro="" textlink="">
      <xdr:nvSpPr>
        <xdr:cNvPr id="6" name="OpenSolver5"/>
        <xdr:cNvSpPr/>
      </xdr:nvSpPr>
      <xdr:spPr>
        <a:xfrm>
          <a:off x="8362950" y="2476500"/>
          <a:ext cx="1362075" cy="2476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6</xdr:col>
      <xdr:colOff>0</xdr:colOff>
      <xdr:row>19</xdr:row>
      <xdr:rowOff>95250</xdr:rowOff>
    </xdr:from>
    <xdr:to>
      <xdr:col>11</xdr:col>
      <xdr:colOff>0</xdr:colOff>
      <xdr:row>19</xdr:row>
      <xdr:rowOff>95250</xdr:rowOff>
    </xdr:to>
    <xdr:cxnSp macro="">
      <xdr:nvCxnSpPr>
        <xdr:cNvPr id="7" name="OpenSolver6"/>
        <xdr:cNvCxnSpPr>
          <a:stCxn id="5" idx="3"/>
          <a:endCxn id="6" idx="1"/>
        </xdr:cNvCxnSpPr>
      </xdr:nvCxnSpPr>
      <xdr:spPr>
        <a:xfrm>
          <a:off x="3752850" y="3714750"/>
          <a:ext cx="46101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428625</xdr:colOff>
      <xdr:row>18</xdr:row>
      <xdr:rowOff>158750</xdr:rowOff>
    </xdr:from>
    <xdr:to>
      <xdr:col>9</xdr:col>
      <xdr:colOff>28575</xdr:colOff>
      <xdr:row>20</xdr:row>
      <xdr:rowOff>31750</xdr:rowOff>
    </xdr:to>
    <xdr:sp macro="" textlink="">
      <xdr:nvSpPr>
        <xdr:cNvPr id="8" name="OpenSolver7"/>
        <xdr:cNvSpPr/>
      </xdr:nvSpPr>
      <xdr:spPr>
        <a:xfrm>
          <a:off x="5867400" y="35877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0</xdr:rowOff>
    </xdr:from>
    <xdr:to>
      <xdr:col>10</xdr:col>
      <xdr:colOff>0</xdr:colOff>
      <xdr:row>26</xdr:row>
      <xdr:rowOff>0</xdr:rowOff>
    </xdr:to>
    <xdr:sp macro="" textlink="">
      <xdr:nvSpPr>
        <xdr:cNvPr id="13" name="OpenSolver1"/>
        <xdr:cNvSpPr/>
      </xdr:nvSpPr>
      <xdr:spPr>
        <a:xfrm>
          <a:off x="5438775" y="2476500"/>
          <a:ext cx="1562100" cy="2476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0</xdr:colOff>
      <xdr:row>27</xdr:row>
      <xdr:rowOff>0</xdr:rowOff>
    </xdr:from>
    <xdr:to>
      <xdr:col>13</xdr:col>
      <xdr:colOff>0</xdr:colOff>
      <xdr:row>28</xdr:row>
      <xdr:rowOff>0</xdr:rowOff>
    </xdr:to>
    <xdr:sp macro="" textlink="">
      <xdr:nvSpPr>
        <xdr:cNvPr id="14" name="OpenSolver2"/>
        <xdr:cNvSpPr/>
      </xdr:nvSpPr>
      <xdr:spPr>
        <a:xfrm>
          <a:off x="9725025" y="5143500"/>
          <a:ext cx="904875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1352550</xdr:colOff>
      <xdr:row>26</xdr:row>
      <xdr:rowOff>114300</xdr:rowOff>
    </xdr:from>
    <xdr:to>
      <xdr:col>12</xdr:col>
      <xdr:colOff>221564</xdr:colOff>
      <xdr:row>27</xdr:row>
      <xdr:rowOff>50800</xdr:rowOff>
    </xdr:to>
    <xdr:sp macro="" textlink="">
      <xdr:nvSpPr>
        <xdr:cNvPr id="15" name="OpenSolver3"/>
        <xdr:cNvSpPr/>
      </xdr:nvSpPr>
      <xdr:spPr>
        <a:xfrm>
          <a:off x="9715500" y="50673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16" name="OpenSolver4"/>
        <xdr:cNvSpPr/>
      </xdr:nvSpPr>
      <xdr:spPr>
        <a:xfrm>
          <a:off x="2981325" y="2476500"/>
          <a:ext cx="771525" cy="2476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11</xdr:col>
      <xdr:colOff>0</xdr:colOff>
      <xdr:row>13</xdr:row>
      <xdr:rowOff>0</xdr:rowOff>
    </xdr:from>
    <xdr:to>
      <xdr:col>12</xdr:col>
      <xdr:colOff>0</xdr:colOff>
      <xdr:row>26</xdr:row>
      <xdr:rowOff>0</xdr:rowOff>
    </xdr:to>
    <xdr:sp macro="" textlink="">
      <xdr:nvSpPr>
        <xdr:cNvPr id="17" name="OpenSolver5"/>
        <xdr:cNvSpPr/>
      </xdr:nvSpPr>
      <xdr:spPr>
        <a:xfrm>
          <a:off x="8362950" y="2476500"/>
          <a:ext cx="1362075" cy="2476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6</xdr:col>
      <xdr:colOff>0</xdr:colOff>
      <xdr:row>19</xdr:row>
      <xdr:rowOff>95250</xdr:rowOff>
    </xdr:from>
    <xdr:to>
      <xdr:col>11</xdr:col>
      <xdr:colOff>0</xdr:colOff>
      <xdr:row>19</xdr:row>
      <xdr:rowOff>95250</xdr:rowOff>
    </xdr:to>
    <xdr:cxnSp macro="">
      <xdr:nvCxnSpPr>
        <xdr:cNvPr id="18" name="OpenSolver6"/>
        <xdr:cNvCxnSpPr>
          <a:stCxn id="16" idx="3"/>
          <a:endCxn id="17" idx="1"/>
        </xdr:cNvCxnSpPr>
      </xdr:nvCxnSpPr>
      <xdr:spPr>
        <a:xfrm>
          <a:off x="3752850" y="3714750"/>
          <a:ext cx="46101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428625</xdr:colOff>
      <xdr:row>18</xdr:row>
      <xdr:rowOff>158750</xdr:rowOff>
    </xdr:from>
    <xdr:to>
      <xdr:col>9</xdr:col>
      <xdr:colOff>28575</xdr:colOff>
      <xdr:row>20</xdr:row>
      <xdr:rowOff>31750</xdr:rowOff>
    </xdr:to>
    <xdr:sp macro="" textlink="">
      <xdr:nvSpPr>
        <xdr:cNvPr id="19" name="OpenSolver7"/>
        <xdr:cNvSpPr/>
      </xdr:nvSpPr>
      <xdr:spPr>
        <a:xfrm>
          <a:off x="5867400" y="35877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0</xdr:rowOff>
    </xdr:from>
    <xdr:to>
      <xdr:col>10</xdr:col>
      <xdr:colOff>0</xdr:colOff>
      <xdr:row>26</xdr:row>
      <xdr:rowOff>0</xdr:rowOff>
    </xdr:to>
    <xdr:sp macro="" textlink="">
      <xdr:nvSpPr>
        <xdr:cNvPr id="2" name="OpenSolver1"/>
        <xdr:cNvSpPr/>
      </xdr:nvSpPr>
      <xdr:spPr>
        <a:xfrm>
          <a:off x="5438775" y="2476500"/>
          <a:ext cx="1562100" cy="24765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0</xdr:colOff>
      <xdr:row>27</xdr:row>
      <xdr:rowOff>0</xdr:rowOff>
    </xdr:from>
    <xdr:to>
      <xdr:col>13</xdr:col>
      <xdr:colOff>0</xdr:colOff>
      <xdr:row>28</xdr:row>
      <xdr:rowOff>0</xdr:rowOff>
    </xdr:to>
    <xdr:sp macro="" textlink="">
      <xdr:nvSpPr>
        <xdr:cNvPr id="3" name="OpenSolver2"/>
        <xdr:cNvSpPr/>
      </xdr:nvSpPr>
      <xdr:spPr>
        <a:xfrm>
          <a:off x="9725025" y="5143500"/>
          <a:ext cx="904875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1352550</xdr:colOff>
      <xdr:row>26</xdr:row>
      <xdr:rowOff>114300</xdr:rowOff>
    </xdr:from>
    <xdr:to>
      <xdr:col>12</xdr:col>
      <xdr:colOff>221564</xdr:colOff>
      <xdr:row>27</xdr:row>
      <xdr:rowOff>50800</xdr:rowOff>
    </xdr:to>
    <xdr:sp macro="" textlink="">
      <xdr:nvSpPr>
        <xdr:cNvPr id="4" name="OpenSolver3"/>
        <xdr:cNvSpPr/>
      </xdr:nvSpPr>
      <xdr:spPr>
        <a:xfrm>
          <a:off x="9715500" y="50673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5" name="OpenSolver4"/>
        <xdr:cNvSpPr/>
      </xdr:nvSpPr>
      <xdr:spPr>
        <a:xfrm>
          <a:off x="2981325" y="2476500"/>
          <a:ext cx="771525" cy="2476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11</xdr:col>
      <xdr:colOff>0</xdr:colOff>
      <xdr:row>13</xdr:row>
      <xdr:rowOff>0</xdr:rowOff>
    </xdr:from>
    <xdr:to>
      <xdr:col>12</xdr:col>
      <xdr:colOff>0</xdr:colOff>
      <xdr:row>26</xdr:row>
      <xdr:rowOff>0</xdr:rowOff>
    </xdr:to>
    <xdr:sp macro="" textlink="">
      <xdr:nvSpPr>
        <xdr:cNvPr id="6" name="OpenSolver5"/>
        <xdr:cNvSpPr/>
      </xdr:nvSpPr>
      <xdr:spPr>
        <a:xfrm>
          <a:off x="8362950" y="2476500"/>
          <a:ext cx="1362075" cy="2476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6</xdr:col>
      <xdr:colOff>0</xdr:colOff>
      <xdr:row>19</xdr:row>
      <xdr:rowOff>95250</xdr:rowOff>
    </xdr:from>
    <xdr:to>
      <xdr:col>11</xdr:col>
      <xdr:colOff>0</xdr:colOff>
      <xdr:row>19</xdr:row>
      <xdr:rowOff>95250</xdr:rowOff>
    </xdr:to>
    <xdr:cxnSp macro="">
      <xdr:nvCxnSpPr>
        <xdr:cNvPr id="7" name="OpenSolver6"/>
        <xdr:cNvCxnSpPr>
          <a:stCxn id="5" idx="3"/>
          <a:endCxn id="6" idx="1"/>
        </xdr:cNvCxnSpPr>
      </xdr:nvCxnSpPr>
      <xdr:spPr>
        <a:xfrm>
          <a:off x="3752850" y="3714750"/>
          <a:ext cx="46101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428625</xdr:colOff>
      <xdr:row>18</xdr:row>
      <xdr:rowOff>158750</xdr:rowOff>
    </xdr:from>
    <xdr:to>
      <xdr:col>9</xdr:col>
      <xdr:colOff>28575</xdr:colOff>
      <xdr:row>20</xdr:row>
      <xdr:rowOff>31750</xdr:rowOff>
    </xdr:to>
    <xdr:sp macro="" textlink="">
      <xdr:nvSpPr>
        <xdr:cNvPr id="8" name="OpenSolver7"/>
        <xdr:cNvSpPr/>
      </xdr:nvSpPr>
      <xdr:spPr>
        <a:xfrm>
          <a:off x="5867400" y="35877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3"/>
  <sheetViews>
    <sheetView topLeftCell="A7" workbookViewId="0">
      <selection activeCell="O13" sqref="O13"/>
    </sheetView>
  </sheetViews>
  <sheetFormatPr defaultColWidth="9.140625" defaultRowHeight="15" x14ac:dyDescent="0.25"/>
  <cols>
    <col min="1" max="2" width="2" style="2" bestFit="1" customWidth="1"/>
    <col min="3" max="3" width="9.28515625" style="2" bestFit="1" customWidth="1"/>
    <col min="4" max="4" width="20.7109375" style="2" bestFit="1" customWidth="1"/>
    <col min="5" max="5" width="10.7109375" style="2" bestFit="1" customWidth="1"/>
    <col min="6" max="6" width="11.5703125" style="2" bestFit="1" customWidth="1"/>
    <col min="7" max="7" width="14.5703125" style="2" bestFit="1" customWidth="1"/>
    <col min="8" max="8" width="10.7109375" style="2" bestFit="1" customWidth="1"/>
    <col min="9" max="9" width="11.7109375" style="2" bestFit="1" customWidth="1"/>
    <col min="10" max="10" width="11.7109375" style="2" customWidth="1"/>
    <col min="11" max="12" width="20.42578125" style="2" bestFit="1" customWidth="1"/>
    <col min="13" max="13" width="13.5703125" style="2" bestFit="1" customWidth="1"/>
    <col min="14" max="14" width="10.85546875" style="2" bestFit="1" customWidth="1"/>
    <col min="15" max="15" width="22" style="2" bestFit="1" customWidth="1"/>
    <col min="16" max="16384" width="9.140625" style="2"/>
  </cols>
  <sheetData>
    <row r="2" spans="4:15" x14ac:dyDescent="0.25">
      <c r="D2" s="35" t="s">
        <v>20</v>
      </c>
      <c r="E2" s="35"/>
      <c r="F2" s="35"/>
      <c r="G2" s="35"/>
      <c r="K2" s="35" t="s">
        <v>25</v>
      </c>
      <c r="L2" s="35"/>
      <c r="M2" s="35"/>
    </row>
    <row r="3" spans="4:15" x14ac:dyDescent="0.25">
      <c r="D3" s="14" t="s">
        <v>0</v>
      </c>
      <c r="E3" s="14" t="s">
        <v>1</v>
      </c>
      <c r="F3" s="14" t="s">
        <v>2</v>
      </c>
      <c r="G3" s="14" t="s">
        <v>3</v>
      </c>
      <c r="J3" s="1"/>
      <c r="K3" s="15" t="s">
        <v>4</v>
      </c>
      <c r="L3" s="15" t="s">
        <v>5</v>
      </c>
      <c r="M3" s="15" t="s">
        <v>6</v>
      </c>
    </row>
    <row r="4" spans="4:15" x14ac:dyDescent="0.25">
      <c r="D4" s="15" t="s">
        <v>4</v>
      </c>
      <c r="E4" s="16">
        <v>0.33333333333333298</v>
      </c>
      <c r="F4" s="18">
        <v>5</v>
      </c>
      <c r="G4" s="18">
        <v>100</v>
      </c>
      <c r="I4" s="36" t="s">
        <v>24</v>
      </c>
      <c r="J4" s="15" t="s">
        <v>4</v>
      </c>
      <c r="K4" s="16">
        <v>0.33333333333333298</v>
      </c>
      <c r="L4" s="16">
        <v>0.33333333333333298</v>
      </c>
      <c r="M4" s="16">
        <v>0.33333333333333298</v>
      </c>
    </row>
    <row r="5" spans="4:15" x14ac:dyDescent="0.25">
      <c r="D5" s="15" t="s">
        <v>5</v>
      </c>
      <c r="E5" s="16">
        <v>0.33333333333333298</v>
      </c>
      <c r="F5" s="18">
        <v>6</v>
      </c>
      <c r="G5" s="18">
        <v>150</v>
      </c>
      <c r="I5" s="36"/>
      <c r="J5" s="15" t="s">
        <v>5</v>
      </c>
      <c r="K5" s="16">
        <v>0.33333333333333298</v>
      </c>
      <c r="L5" s="16">
        <v>0.33333333333333298</v>
      </c>
      <c r="M5" s="16">
        <v>0.33333333333333298</v>
      </c>
    </row>
    <row r="6" spans="4:15" x14ac:dyDescent="0.25">
      <c r="D6" s="15" t="s">
        <v>6</v>
      </c>
      <c r="E6" s="16">
        <v>0.33333333333333298</v>
      </c>
      <c r="F6" s="18">
        <v>7.5</v>
      </c>
      <c r="G6" s="18">
        <v>180</v>
      </c>
      <c r="I6" s="36"/>
      <c r="J6" s="15" t="s">
        <v>6</v>
      </c>
      <c r="K6" s="16">
        <v>0.33333333333333298</v>
      </c>
      <c r="L6" s="16">
        <v>0.33333333333333298</v>
      </c>
      <c r="M6" s="16">
        <v>0.33333333333333298</v>
      </c>
    </row>
    <row r="7" spans="4:15" x14ac:dyDescent="0.25">
      <c r="D7" s="17"/>
      <c r="E7" s="17"/>
      <c r="F7" s="20"/>
      <c r="G7" s="21"/>
      <c r="J7" s="3"/>
      <c r="K7" s="4"/>
      <c r="L7" s="5"/>
    </row>
    <row r="8" spans="4:15" x14ac:dyDescent="0.25">
      <c r="D8" s="15" t="s">
        <v>7</v>
      </c>
      <c r="E8" s="19">
        <v>1</v>
      </c>
    </row>
    <row r="12" spans="4:15" x14ac:dyDescent="0.25">
      <c r="D12" s="3"/>
    </row>
    <row r="13" spans="4:15" x14ac:dyDescent="0.25">
      <c r="D13" s="11" t="s">
        <v>8</v>
      </c>
      <c r="E13" s="11" t="s">
        <v>0</v>
      </c>
      <c r="F13" s="11" t="s">
        <v>9</v>
      </c>
      <c r="G13" s="11" t="s">
        <v>14</v>
      </c>
      <c r="H13" s="11" t="s">
        <v>1</v>
      </c>
      <c r="I13" s="11" t="s">
        <v>10</v>
      </c>
      <c r="J13" s="11" t="s">
        <v>11</v>
      </c>
      <c r="K13" s="11" t="s">
        <v>12</v>
      </c>
      <c r="L13" s="11" t="s">
        <v>15</v>
      </c>
      <c r="M13" s="11" t="s">
        <v>18</v>
      </c>
      <c r="N13" s="11" t="s">
        <v>19</v>
      </c>
      <c r="O13" s="31" t="s">
        <v>27</v>
      </c>
    </row>
    <row r="14" spans="4:15" x14ac:dyDescent="0.25">
      <c r="D14" s="11">
        <v>1</v>
      </c>
      <c r="E14" s="11" t="s">
        <v>4</v>
      </c>
      <c r="F14" s="11">
        <f>VLOOKUP(E14,$D$4:$G$6,4,FALSE)</f>
        <v>100</v>
      </c>
      <c r="G14" s="11">
        <f>VLOOKUP(E14,$D$4:$G$6,3,FALSE)</f>
        <v>5</v>
      </c>
      <c r="H14" s="23">
        <v>1</v>
      </c>
      <c r="I14" s="11">
        <v>100</v>
      </c>
      <c r="J14" s="12">
        <v>150</v>
      </c>
      <c r="K14" s="12">
        <f>J14</f>
        <v>150</v>
      </c>
      <c r="L14" s="11">
        <f>I14</f>
        <v>100</v>
      </c>
      <c r="M14" s="11">
        <f>H14*((J14+I14)*G14+K14*$E$8)</f>
        <v>1400</v>
      </c>
      <c r="N14" s="11">
        <f>(J14+I14)*G14+K14*$E$8</f>
        <v>1400</v>
      </c>
    </row>
    <row r="15" spans="4:15" x14ac:dyDescent="0.25">
      <c r="D15" s="11">
        <v>2</v>
      </c>
      <c r="E15" s="11" t="s">
        <v>4</v>
      </c>
      <c r="F15" s="11">
        <f>VLOOKUP(E15,$D$4:$G$7,4,FALSE)</f>
        <v>100</v>
      </c>
      <c r="G15" s="11">
        <f>VLOOKUP(E15,$D$4:$G$7,3,FALSE)</f>
        <v>5</v>
      </c>
      <c r="H15" s="13">
        <f>VLOOKUP(E15,$D$4:$G$6,2,FALSE)</f>
        <v>0.33333333333333298</v>
      </c>
      <c r="I15" s="11">
        <v>50</v>
      </c>
      <c r="J15" s="11">
        <v>0</v>
      </c>
      <c r="K15" s="12">
        <f>J15+I15+$K$14-F15</f>
        <v>100</v>
      </c>
      <c r="L15" s="12">
        <f>$K$14+I15</f>
        <v>200</v>
      </c>
      <c r="M15" s="11">
        <f t="shared" ref="M15:M26" si="0">H15*((J15+I15)*G15+K15*$E$8)</f>
        <v>116.66666666666654</v>
      </c>
      <c r="N15" s="11">
        <f t="shared" ref="N15:N26" si="1">(J15+I15)*G15+K15*$E$8</f>
        <v>350</v>
      </c>
    </row>
    <row r="16" spans="4:15" x14ac:dyDescent="0.25">
      <c r="D16" s="11">
        <v>2</v>
      </c>
      <c r="E16" s="11" t="s">
        <v>5</v>
      </c>
      <c r="F16" s="11">
        <f>VLOOKUP(E16,$D$4:$G$7,4,FALSE)</f>
        <v>150</v>
      </c>
      <c r="G16" s="11">
        <f>VLOOKUP(E16,$D$4:$G$7,3,FALSE)</f>
        <v>6</v>
      </c>
      <c r="H16" s="13">
        <f>VLOOKUP(E16,$D$4:$G$6,2,FALSE)</f>
        <v>0.33333333333333298</v>
      </c>
      <c r="I16" s="11">
        <v>0</v>
      </c>
      <c r="J16" s="11">
        <v>0</v>
      </c>
      <c r="K16" s="12">
        <f t="shared" ref="K16:K17" si="2">J16+I16+$K$14-F16</f>
        <v>0</v>
      </c>
      <c r="L16" s="12">
        <f>$K$14+I16</f>
        <v>150</v>
      </c>
      <c r="M16" s="11">
        <f t="shared" si="0"/>
        <v>0</v>
      </c>
      <c r="N16" s="11">
        <f t="shared" si="1"/>
        <v>0</v>
      </c>
    </row>
    <row r="17" spans="1:17" x14ac:dyDescent="0.25">
      <c r="D17" s="11">
        <v>2</v>
      </c>
      <c r="E17" s="11" t="s">
        <v>6</v>
      </c>
      <c r="F17" s="11">
        <f>VLOOKUP(E17,$D$4:$G$7,4,FALSE)</f>
        <v>180</v>
      </c>
      <c r="G17" s="11">
        <f>VLOOKUP(E17,$D$4:$G$7,3,FALSE)</f>
        <v>7.5</v>
      </c>
      <c r="H17" s="13">
        <f>VLOOKUP(E17,$D$4:$G$6,2,FALSE)</f>
        <v>0.33333333333333298</v>
      </c>
      <c r="I17" s="11">
        <v>30</v>
      </c>
      <c r="J17" s="11">
        <v>0</v>
      </c>
      <c r="K17" s="12">
        <f t="shared" si="2"/>
        <v>0</v>
      </c>
      <c r="L17" s="12">
        <f>$K$14+I17</f>
        <v>180</v>
      </c>
      <c r="M17" s="11">
        <f t="shared" si="0"/>
        <v>74.999999999999915</v>
      </c>
      <c r="N17" s="11">
        <f t="shared" si="1"/>
        <v>225</v>
      </c>
    </row>
    <row r="18" spans="1:17" x14ac:dyDescent="0.25">
      <c r="A18" s="2">
        <v>1</v>
      </c>
      <c r="B18" s="2">
        <v>1</v>
      </c>
      <c r="C18" s="33" t="s">
        <v>21</v>
      </c>
      <c r="D18" s="11">
        <v>3</v>
      </c>
      <c r="E18" s="11" t="s">
        <v>4</v>
      </c>
      <c r="F18" s="11">
        <f t="shared" ref="F18:F26" si="3">VLOOKUP(E18,$D$4:$G$7,4,FALSE)</f>
        <v>100</v>
      </c>
      <c r="G18" s="11">
        <f t="shared" ref="G18:G26" si="4">VLOOKUP(E18,$D$4:$G$7,3,FALSE)</f>
        <v>5</v>
      </c>
      <c r="H18" s="13">
        <f ca="1">OFFSET($J$3,A18,B18)*$H$15</f>
        <v>0.11111111111111088</v>
      </c>
      <c r="I18" s="11">
        <v>0</v>
      </c>
      <c r="J18" s="11">
        <v>0</v>
      </c>
      <c r="K18" s="12">
        <f>J18+I18+$K$15-F18</f>
        <v>0</v>
      </c>
      <c r="L18" s="12">
        <f>$K$15+I18</f>
        <v>100</v>
      </c>
      <c r="M18" s="11">
        <f t="shared" ca="1" si="0"/>
        <v>0</v>
      </c>
      <c r="N18" s="11">
        <f t="shared" si="1"/>
        <v>0</v>
      </c>
    </row>
    <row r="19" spans="1:17" x14ac:dyDescent="0.25">
      <c r="A19" s="2">
        <v>1</v>
      </c>
      <c r="B19" s="2">
        <v>2</v>
      </c>
      <c r="C19" s="34"/>
      <c r="D19" s="11">
        <v>3</v>
      </c>
      <c r="E19" s="11" t="s">
        <v>5</v>
      </c>
      <c r="F19" s="11">
        <f t="shared" si="3"/>
        <v>150</v>
      </c>
      <c r="G19" s="11">
        <f t="shared" si="4"/>
        <v>6</v>
      </c>
      <c r="H19" s="13">
        <f t="shared" ref="H19:H20" ca="1" si="5">OFFSET($J$3,A19,B19)*$H$15</f>
        <v>0.11111111111111088</v>
      </c>
      <c r="I19" s="11">
        <v>50</v>
      </c>
      <c r="J19" s="11">
        <v>0</v>
      </c>
      <c r="K19" s="12">
        <f t="shared" ref="K19:K20" si="6">J19+I19+$K$15-F19</f>
        <v>0</v>
      </c>
      <c r="L19" s="12">
        <f t="shared" ref="L19:L20" si="7">$K$15+I19</f>
        <v>150</v>
      </c>
      <c r="M19" s="11">
        <f t="shared" ca="1" si="0"/>
        <v>33.333333333333265</v>
      </c>
      <c r="N19" s="11">
        <f t="shared" si="1"/>
        <v>300</v>
      </c>
    </row>
    <row r="20" spans="1:17" x14ac:dyDescent="0.25">
      <c r="A20" s="2">
        <v>1</v>
      </c>
      <c r="B20" s="2">
        <v>3</v>
      </c>
      <c r="C20" s="34"/>
      <c r="D20" s="11">
        <v>3</v>
      </c>
      <c r="E20" s="11" t="s">
        <v>6</v>
      </c>
      <c r="F20" s="11">
        <f t="shared" si="3"/>
        <v>180</v>
      </c>
      <c r="G20" s="11">
        <f t="shared" si="4"/>
        <v>7.5</v>
      </c>
      <c r="H20" s="13">
        <f t="shared" ca="1" si="5"/>
        <v>0.11111111111111088</v>
      </c>
      <c r="I20" s="11">
        <v>80</v>
      </c>
      <c r="J20" s="11">
        <v>0</v>
      </c>
      <c r="K20" s="12">
        <f t="shared" si="6"/>
        <v>0</v>
      </c>
      <c r="L20" s="12">
        <f t="shared" si="7"/>
        <v>180</v>
      </c>
      <c r="M20" s="11">
        <f t="shared" ca="1" si="0"/>
        <v>66.666666666666529</v>
      </c>
      <c r="N20" s="11">
        <f t="shared" si="1"/>
        <v>600</v>
      </c>
    </row>
    <row r="21" spans="1:17" x14ac:dyDescent="0.25">
      <c r="A21" s="2">
        <v>2</v>
      </c>
      <c r="B21" s="2">
        <v>1</v>
      </c>
      <c r="C21" s="33" t="s">
        <v>22</v>
      </c>
      <c r="D21" s="11">
        <v>3</v>
      </c>
      <c r="E21" s="11" t="s">
        <v>4</v>
      </c>
      <c r="F21" s="11">
        <f t="shared" si="3"/>
        <v>100</v>
      </c>
      <c r="G21" s="11">
        <f t="shared" si="4"/>
        <v>5</v>
      </c>
      <c r="H21" s="13">
        <f ca="1">OFFSET($J$3,A21,B21)*$H$16</f>
        <v>0.11111111111111088</v>
      </c>
      <c r="I21" s="11">
        <v>100</v>
      </c>
      <c r="J21" s="11">
        <v>0</v>
      </c>
      <c r="K21" s="12">
        <f>J21+I21+$K$16-F21</f>
        <v>0</v>
      </c>
      <c r="L21" s="12">
        <f>$K$16+I21</f>
        <v>100</v>
      </c>
      <c r="M21" s="11">
        <f t="shared" ca="1" si="0"/>
        <v>55.555555555555443</v>
      </c>
      <c r="N21" s="11">
        <f t="shared" si="1"/>
        <v>500</v>
      </c>
    </row>
    <row r="22" spans="1:17" x14ac:dyDescent="0.25">
      <c r="A22" s="2">
        <v>2</v>
      </c>
      <c r="B22" s="22">
        <v>2</v>
      </c>
      <c r="C22" s="34"/>
      <c r="D22" s="11">
        <v>3</v>
      </c>
      <c r="E22" s="11" t="s">
        <v>5</v>
      </c>
      <c r="F22" s="11">
        <f t="shared" si="3"/>
        <v>150</v>
      </c>
      <c r="G22" s="11">
        <f t="shared" si="4"/>
        <v>6</v>
      </c>
      <c r="H22" s="13">
        <f t="shared" ref="H22:H23" ca="1" si="8">OFFSET($J$3,A22,B22)*$H$16</f>
        <v>0.11111111111111088</v>
      </c>
      <c r="I22" s="11">
        <v>150</v>
      </c>
      <c r="J22" s="11">
        <v>0</v>
      </c>
      <c r="K22" s="12">
        <f t="shared" ref="K22:K23" si="9">J22+I22+$K$16-F22</f>
        <v>0</v>
      </c>
      <c r="L22" s="12">
        <f t="shared" ref="L22:L23" si="10">$K$16+I22</f>
        <v>150</v>
      </c>
      <c r="M22" s="11">
        <f t="shared" ca="1" si="0"/>
        <v>99.999999999999801</v>
      </c>
      <c r="N22" s="11">
        <f t="shared" si="1"/>
        <v>900</v>
      </c>
    </row>
    <row r="23" spans="1:17" x14ac:dyDescent="0.25">
      <c r="A23" s="2">
        <v>2</v>
      </c>
      <c r="B23" s="22">
        <v>3</v>
      </c>
      <c r="C23" s="34"/>
      <c r="D23" s="11">
        <v>3</v>
      </c>
      <c r="E23" s="11" t="s">
        <v>6</v>
      </c>
      <c r="F23" s="11">
        <f t="shared" si="3"/>
        <v>180</v>
      </c>
      <c r="G23" s="11">
        <f t="shared" si="4"/>
        <v>7.5</v>
      </c>
      <c r="H23" s="13">
        <f t="shared" ca="1" si="8"/>
        <v>0.11111111111111088</v>
      </c>
      <c r="I23" s="11">
        <v>180</v>
      </c>
      <c r="J23" s="11">
        <v>0</v>
      </c>
      <c r="K23" s="12">
        <f t="shared" si="9"/>
        <v>0</v>
      </c>
      <c r="L23" s="12">
        <f t="shared" si="10"/>
        <v>180</v>
      </c>
      <c r="M23" s="11">
        <f t="shared" ca="1" si="0"/>
        <v>149.99999999999969</v>
      </c>
      <c r="N23" s="11">
        <f t="shared" si="1"/>
        <v>1350</v>
      </c>
    </row>
    <row r="24" spans="1:17" x14ac:dyDescent="0.25">
      <c r="A24" s="2">
        <v>3</v>
      </c>
      <c r="B24" s="2">
        <v>1</v>
      </c>
      <c r="C24" s="33" t="s">
        <v>23</v>
      </c>
      <c r="D24" s="11">
        <v>3</v>
      </c>
      <c r="E24" s="11" t="s">
        <v>4</v>
      </c>
      <c r="F24" s="11">
        <f t="shared" si="3"/>
        <v>100</v>
      </c>
      <c r="G24" s="11">
        <f t="shared" si="4"/>
        <v>5</v>
      </c>
      <c r="H24" s="13">
        <f ca="1">OFFSET($J$3,A24,B24)*$H$17</f>
        <v>0.11111111111111088</v>
      </c>
      <c r="I24" s="11">
        <v>100</v>
      </c>
      <c r="J24" s="11">
        <v>0</v>
      </c>
      <c r="K24" s="12">
        <f>J24+I24+$K$17-F24</f>
        <v>0</v>
      </c>
      <c r="L24" s="12">
        <f>$K$17+I24</f>
        <v>100</v>
      </c>
      <c r="M24" s="11">
        <f t="shared" ca="1" si="0"/>
        <v>55.555555555555443</v>
      </c>
      <c r="N24" s="11">
        <f t="shared" si="1"/>
        <v>500</v>
      </c>
    </row>
    <row r="25" spans="1:17" x14ac:dyDescent="0.25">
      <c r="A25" s="2">
        <v>3</v>
      </c>
      <c r="B25" s="2">
        <v>2</v>
      </c>
      <c r="C25" s="34"/>
      <c r="D25" s="11">
        <v>3</v>
      </c>
      <c r="E25" s="11" t="s">
        <v>5</v>
      </c>
      <c r="F25" s="11">
        <f t="shared" si="3"/>
        <v>150</v>
      </c>
      <c r="G25" s="11">
        <f t="shared" si="4"/>
        <v>6</v>
      </c>
      <c r="H25" s="13">
        <f t="shared" ref="H25:H26" ca="1" si="11">OFFSET($J$3,A25,B25)*$H$17</f>
        <v>0.11111111111111088</v>
      </c>
      <c r="I25" s="11">
        <v>150</v>
      </c>
      <c r="J25" s="11">
        <v>0</v>
      </c>
      <c r="K25" s="12">
        <f t="shared" ref="K25:K26" si="12">J25+I25+$K$17-F25</f>
        <v>0</v>
      </c>
      <c r="L25" s="12">
        <f t="shared" ref="L25:L26" si="13">$K$17+I25</f>
        <v>150</v>
      </c>
      <c r="M25" s="11">
        <f t="shared" ca="1" si="0"/>
        <v>99.999999999999801</v>
      </c>
      <c r="N25" s="11">
        <f t="shared" si="1"/>
        <v>900</v>
      </c>
    </row>
    <row r="26" spans="1:17" x14ac:dyDescent="0.25">
      <c r="A26" s="2">
        <v>3</v>
      </c>
      <c r="B26" s="2">
        <v>3</v>
      </c>
      <c r="C26" s="34"/>
      <c r="D26" s="11">
        <v>3</v>
      </c>
      <c r="E26" s="11" t="s">
        <v>6</v>
      </c>
      <c r="F26" s="11">
        <f t="shared" si="3"/>
        <v>180</v>
      </c>
      <c r="G26" s="11">
        <f t="shared" si="4"/>
        <v>7.5</v>
      </c>
      <c r="H26" s="13">
        <f t="shared" ca="1" si="11"/>
        <v>0.11111111111111088</v>
      </c>
      <c r="I26" s="11">
        <v>180</v>
      </c>
      <c r="J26" s="11">
        <v>0</v>
      </c>
      <c r="K26" s="12">
        <f t="shared" si="12"/>
        <v>0</v>
      </c>
      <c r="L26" s="12">
        <f t="shared" si="13"/>
        <v>180</v>
      </c>
      <c r="M26" s="11">
        <f t="shared" ca="1" si="0"/>
        <v>149.99999999999969</v>
      </c>
      <c r="N26" s="11">
        <f t="shared" si="1"/>
        <v>1350</v>
      </c>
    </row>
    <row r="27" spans="1:17" x14ac:dyDescent="0.25">
      <c r="D27" s="6"/>
      <c r="E27" s="6"/>
      <c r="F27" s="6"/>
      <c r="G27" s="6"/>
      <c r="H27" s="9"/>
      <c r="I27" s="6"/>
      <c r="J27" s="6"/>
      <c r="K27" s="6"/>
      <c r="L27" s="10"/>
      <c r="M27" s="6"/>
      <c r="N27" s="6"/>
    </row>
    <row r="28" spans="1:17" x14ac:dyDescent="0.25">
      <c r="D28" s="6"/>
      <c r="E28" s="6"/>
      <c r="F28" s="6"/>
      <c r="G28" s="6"/>
      <c r="H28" s="6"/>
      <c r="I28" s="6"/>
      <c r="J28" s="6"/>
      <c r="K28" s="6"/>
      <c r="L28" s="6"/>
      <c r="M28" s="27">
        <f ca="1">SUM(M14:M26)</f>
        <v>2302.7777777777765</v>
      </c>
      <c r="N28" s="6"/>
      <c r="Q28" s="2" t="s">
        <v>26</v>
      </c>
    </row>
    <row r="29" spans="1:17" x14ac:dyDescent="0.25">
      <c r="D29" s="8" t="s">
        <v>16</v>
      </c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7" x14ac:dyDescent="0.25"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7" x14ac:dyDescent="0.25">
      <c r="C31" s="2">
        <v>1</v>
      </c>
      <c r="D31" s="6" t="s">
        <v>8</v>
      </c>
      <c r="E31" s="6" t="s">
        <v>0</v>
      </c>
      <c r="F31" s="6" t="s">
        <v>9</v>
      </c>
      <c r="G31" s="6" t="s">
        <v>14</v>
      </c>
      <c r="H31" s="6" t="s">
        <v>10</v>
      </c>
      <c r="I31" s="6" t="s">
        <v>11</v>
      </c>
      <c r="J31" s="6" t="s">
        <v>12</v>
      </c>
      <c r="K31" s="6" t="s">
        <v>15</v>
      </c>
      <c r="L31" s="6" t="s">
        <v>13</v>
      </c>
      <c r="M31" s="6" t="s">
        <v>1</v>
      </c>
      <c r="N31" s="6"/>
    </row>
    <row r="32" spans="1:17" x14ac:dyDescent="0.25">
      <c r="D32" s="6">
        <v>1</v>
      </c>
      <c r="E32" s="6" t="s">
        <v>4</v>
      </c>
      <c r="F32" s="6">
        <f>VLOOKUP(E32,$D$4:$G$6,4,FALSE)</f>
        <v>100</v>
      </c>
      <c r="G32" s="6">
        <f>VLOOKUP(E32,$D$4:$G$6,3,FALSE)</f>
        <v>5</v>
      </c>
      <c r="H32" s="6">
        <f>I$14</f>
        <v>100</v>
      </c>
      <c r="I32" s="6">
        <f t="shared" ref="I32:K32" si="14">J$14</f>
        <v>150</v>
      </c>
      <c r="J32" s="6">
        <f t="shared" si="14"/>
        <v>150</v>
      </c>
      <c r="K32" s="6">
        <f t="shared" si="14"/>
        <v>100</v>
      </c>
      <c r="L32" s="6">
        <f>(H32+I32)*G32+J32*$E$8</f>
        <v>1400</v>
      </c>
      <c r="M32" s="24">
        <v>1</v>
      </c>
      <c r="N32" s="6"/>
    </row>
    <row r="33" spans="3:17" x14ac:dyDescent="0.25">
      <c r="D33" s="6">
        <v>2</v>
      </c>
      <c r="E33" s="6" t="s">
        <v>4</v>
      </c>
      <c r="F33" s="6">
        <f>VLOOKUP(E33,$D$4:$G$6,4,FALSE)</f>
        <v>100</v>
      </c>
      <c r="G33" s="6">
        <f>VLOOKUP(E33,$D$4:$G$6,3,FALSE)</f>
        <v>5</v>
      </c>
      <c r="H33" s="6">
        <f>I15</f>
        <v>50</v>
      </c>
      <c r="I33" s="10">
        <f t="shared" ref="I33:K33" si="15">J15</f>
        <v>0</v>
      </c>
      <c r="J33" s="10">
        <f t="shared" si="15"/>
        <v>100</v>
      </c>
      <c r="K33" s="6">
        <f t="shared" si="15"/>
        <v>200</v>
      </c>
      <c r="L33" s="6">
        <f>(H33+I33)*G33+J33*$E$8</f>
        <v>350</v>
      </c>
      <c r="M33" s="25">
        <f>VLOOKUP(E33,$D$4:$G$6,2,FALSE)</f>
        <v>0.33333333333333298</v>
      </c>
      <c r="N33" s="6"/>
    </row>
    <row r="34" spans="3:17" x14ac:dyDescent="0.25">
      <c r="D34" s="6">
        <v>3</v>
      </c>
      <c r="E34" s="6" t="s">
        <v>4</v>
      </c>
      <c r="F34" s="6">
        <f>VLOOKUP(E34,$D$4:$G$6,4,FALSE)</f>
        <v>100</v>
      </c>
      <c r="G34" s="6">
        <f>VLOOKUP(E34,$D$4:$G$6,3,FALSE)</f>
        <v>5</v>
      </c>
      <c r="H34" s="6">
        <f>I18</f>
        <v>0</v>
      </c>
      <c r="I34" s="6">
        <f t="shared" ref="I34:K34" si="16">J18</f>
        <v>0</v>
      </c>
      <c r="J34" s="6">
        <f t="shared" si="16"/>
        <v>0</v>
      </c>
      <c r="K34" s="6">
        <f t="shared" si="16"/>
        <v>100</v>
      </c>
      <c r="L34" s="6">
        <f>(H34+I34)*G34+J34*$E$8</f>
        <v>0</v>
      </c>
      <c r="M34" s="26">
        <f>K4</f>
        <v>0.33333333333333298</v>
      </c>
      <c r="N34" s="6"/>
    </row>
    <row r="35" spans="3:17" x14ac:dyDescent="0.25">
      <c r="D35" s="6"/>
      <c r="E35" s="6"/>
      <c r="F35" s="6"/>
      <c r="G35" s="6"/>
      <c r="H35" s="6"/>
      <c r="I35" s="6"/>
      <c r="J35" s="6"/>
      <c r="K35" s="6"/>
      <c r="L35" s="7">
        <f>SUM(L32:L34)</f>
        <v>1750</v>
      </c>
      <c r="M35" s="26">
        <f>M34*M33*M32</f>
        <v>0.11111111111111088</v>
      </c>
      <c r="N35" s="6"/>
      <c r="O35" s="29" t="s">
        <v>17</v>
      </c>
      <c r="P35" s="28"/>
      <c r="Q35" s="28"/>
    </row>
    <row r="36" spans="3:17" x14ac:dyDescent="0.25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30">
        <f>L35*M35+L41*M41+L47*M47+L53*M53+L59*M59+L65*M65+L71*M71+L77*M77+L83*M83</f>
        <v>2302.7777777777728</v>
      </c>
      <c r="P36" s="28"/>
      <c r="Q36" s="28"/>
    </row>
    <row r="37" spans="3:17" x14ac:dyDescent="0.25">
      <c r="C37" s="2">
        <v>2</v>
      </c>
      <c r="D37" s="6" t="s">
        <v>8</v>
      </c>
      <c r="E37" s="6" t="s">
        <v>0</v>
      </c>
      <c r="F37" s="6" t="s">
        <v>9</v>
      </c>
      <c r="G37" s="6" t="s">
        <v>14</v>
      </c>
      <c r="H37" s="6" t="s">
        <v>10</v>
      </c>
      <c r="I37" s="6" t="s">
        <v>11</v>
      </c>
      <c r="J37" s="6" t="s">
        <v>12</v>
      </c>
      <c r="K37" s="6" t="s">
        <v>15</v>
      </c>
      <c r="L37" s="6" t="s">
        <v>13</v>
      </c>
      <c r="M37" s="6" t="s">
        <v>1</v>
      </c>
      <c r="N37" s="6"/>
      <c r="O37" s="28"/>
      <c r="P37" s="28"/>
      <c r="Q37" s="28"/>
    </row>
    <row r="38" spans="3:17" x14ac:dyDescent="0.25">
      <c r="D38" s="6">
        <v>1</v>
      </c>
      <c r="E38" s="6" t="s">
        <v>4</v>
      </c>
      <c r="F38" s="6">
        <f>VLOOKUP(E38,$D$4:$G$6,4,FALSE)</f>
        <v>100</v>
      </c>
      <c r="G38" s="6">
        <f>VLOOKUP(E38,$D$4:$G$6,3,FALSE)</f>
        <v>5</v>
      </c>
      <c r="H38" s="6">
        <f>I$14</f>
        <v>100</v>
      </c>
      <c r="I38" s="6">
        <f t="shared" ref="I38:K38" si="17">J$14</f>
        <v>150</v>
      </c>
      <c r="J38" s="6">
        <f t="shared" si="17"/>
        <v>150</v>
      </c>
      <c r="K38" s="6">
        <f t="shared" si="17"/>
        <v>100</v>
      </c>
      <c r="L38" s="6">
        <f>(H38+I38)*G38+J38*$E$8</f>
        <v>1400</v>
      </c>
      <c r="M38" s="24">
        <v>1</v>
      </c>
      <c r="N38" s="6"/>
    </row>
    <row r="39" spans="3:17" x14ac:dyDescent="0.25">
      <c r="D39" s="6">
        <v>2</v>
      </c>
      <c r="E39" s="6" t="s">
        <v>4</v>
      </c>
      <c r="F39" s="6">
        <f>VLOOKUP(E39,$D$4:$G$6,4,FALSE)</f>
        <v>100</v>
      </c>
      <c r="G39" s="6">
        <f>VLOOKUP(E39,$D$4:$G$6,3,FALSE)</f>
        <v>5</v>
      </c>
      <c r="H39" s="6">
        <f>I15</f>
        <v>50</v>
      </c>
      <c r="I39" s="6">
        <f t="shared" ref="I39:K39" si="18">J15</f>
        <v>0</v>
      </c>
      <c r="J39" s="6">
        <f t="shared" si="18"/>
        <v>100</v>
      </c>
      <c r="K39" s="6">
        <f t="shared" si="18"/>
        <v>200</v>
      </c>
      <c r="L39" s="6">
        <f>(H39+I39)*G39+J39*$E$8</f>
        <v>350</v>
      </c>
      <c r="M39" s="25">
        <f>VLOOKUP(E39,$D$4:$G$6,2,FALSE)</f>
        <v>0.33333333333333298</v>
      </c>
      <c r="N39" s="6"/>
    </row>
    <row r="40" spans="3:17" x14ac:dyDescent="0.25">
      <c r="D40" s="6">
        <v>3</v>
      </c>
      <c r="E40" s="6" t="s">
        <v>5</v>
      </c>
      <c r="F40" s="6">
        <f>VLOOKUP(E40,$D$4:$G$6,4,FALSE)</f>
        <v>150</v>
      </c>
      <c r="G40" s="6">
        <f>VLOOKUP(E40,$D$4:$G$6,3,FALSE)</f>
        <v>6</v>
      </c>
      <c r="H40" s="6">
        <f>I19</f>
        <v>50</v>
      </c>
      <c r="I40" s="6">
        <f t="shared" ref="I40:K40" si="19">J19</f>
        <v>0</v>
      </c>
      <c r="J40" s="6">
        <f t="shared" si="19"/>
        <v>0</v>
      </c>
      <c r="K40" s="6">
        <f t="shared" si="19"/>
        <v>150</v>
      </c>
      <c r="L40" s="6">
        <f>(H40+I40)*G40+J40*$E$8</f>
        <v>300</v>
      </c>
      <c r="M40" s="26">
        <f>L4</f>
        <v>0.33333333333333298</v>
      </c>
      <c r="N40" s="6"/>
    </row>
    <row r="41" spans="3:17" x14ac:dyDescent="0.25">
      <c r="D41" s="6"/>
      <c r="E41" s="6"/>
      <c r="F41" s="6"/>
      <c r="G41" s="6"/>
      <c r="H41" s="6"/>
      <c r="I41" s="6"/>
      <c r="J41" s="6"/>
      <c r="K41" s="6"/>
      <c r="L41" s="7">
        <f>SUM(L38:L40)</f>
        <v>2050</v>
      </c>
      <c r="M41" s="26">
        <f>M40*M39*M38</f>
        <v>0.11111111111111088</v>
      </c>
      <c r="N41" s="6"/>
    </row>
    <row r="42" spans="3:17" x14ac:dyDescent="0.25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3:17" x14ac:dyDescent="0.25">
      <c r="C43" s="2">
        <v>3</v>
      </c>
      <c r="D43" s="6" t="s">
        <v>8</v>
      </c>
      <c r="E43" s="6" t="s">
        <v>0</v>
      </c>
      <c r="F43" s="6" t="s">
        <v>9</v>
      </c>
      <c r="G43" s="6" t="s">
        <v>14</v>
      </c>
      <c r="H43" s="6" t="s">
        <v>10</v>
      </c>
      <c r="I43" s="6" t="s">
        <v>11</v>
      </c>
      <c r="J43" s="6" t="s">
        <v>12</v>
      </c>
      <c r="K43" s="6" t="s">
        <v>15</v>
      </c>
      <c r="L43" s="6" t="s">
        <v>13</v>
      </c>
      <c r="M43" s="6" t="s">
        <v>1</v>
      </c>
      <c r="N43" s="6"/>
    </row>
    <row r="44" spans="3:17" x14ac:dyDescent="0.25">
      <c r="D44" s="6">
        <v>1</v>
      </c>
      <c r="E44" s="6" t="s">
        <v>4</v>
      </c>
      <c r="F44" s="6">
        <f>VLOOKUP(E44,$D$4:$G$6,4,FALSE)</f>
        <v>100</v>
      </c>
      <c r="G44" s="6">
        <f>VLOOKUP(E44,$D$4:$G$6,3,FALSE)</f>
        <v>5</v>
      </c>
      <c r="H44" s="6">
        <f>I$14</f>
        <v>100</v>
      </c>
      <c r="I44" s="6">
        <f t="shared" ref="I44:K44" si="20">J$14</f>
        <v>150</v>
      </c>
      <c r="J44" s="6">
        <f t="shared" si="20"/>
        <v>150</v>
      </c>
      <c r="K44" s="6">
        <f t="shared" si="20"/>
        <v>100</v>
      </c>
      <c r="L44" s="6">
        <f>(H44+I44)*G44+J44*$E$8</f>
        <v>1400</v>
      </c>
      <c r="M44" s="24">
        <v>1</v>
      </c>
      <c r="N44" s="6"/>
    </row>
    <row r="45" spans="3:17" x14ac:dyDescent="0.25">
      <c r="D45" s="6">
        <v>2</v>
      </c>
      <c r="E45" s="6" t="s">
        <v>4</v>
      </c>
      <c r="F45" s="6">
        <f>VLOOKUP(E45,$D$4:$G$6,4,FALSE)</f>
        <v>100</v>
      </c>
      <c r="G45" s="6">
        <f>VLOOKUP(E45,$D$4:$G$6,3,FALSE)</f>
        <v>5</v>
      </c>
      <c r="H45" s="6">
        <f>I15</f>
        <v>50</v>
      </c>
      <c r="I45" s="6">
        <f t="shared" ref="I45:K45" si="21">J15</f>
        <v>0</v>
      </c>
      <c r="J45" s="6">
        <f t="shared" si="21"/>
        <v>100</v>
      </c>
      <c r="K45" s="6">
        <f t="shared" si="21"/>
        <v>200</v>
      </c>
      <c r="L45" s="6">
        <f>(H45+I45)*G45+J45*$E$8</f>
        <v>350</v>
      </c>
      <c r="M45" s="25">
        <f>VLOOKUP(E45,$D$4:$G$6,2,FALSE)</f>
        <v>0.33333333333333298</v>
      </c>
      <c r="N45" s="6"/>
    </row>
    <row r="46" spans="3:17" x14ac:dyDescent="0.25">
      <c r="D46" s="6">
        <v>3</v>
      </c>
      <c r="E46" s="6" t="s">
        <v>6</v>
      </c>
      <c r="F46" s="6">
        <f>VLOOKUP(E46,$D$4:$G$6,4,FALSE)</f>
        <v>180</v>
      </c>
      <c r="G46" s="6">
        <f>VLOOKUP(E46,$D$4:$G$6,3,FALSE)</f>
        <v>7.5</v>
      </c>
      <c r="H46" s="6">
        <f>I20</f>
        <v>80</v>
      </c>
      <c r="I46" s="6">
        <f t="shared" ref="I46:K46" si="22">J20</f>
        <v>0</v>
      </c>
      <c r="J46" s="6">
        <f t="shared" si="22"/>
        <v>0</v>
      </c>
      <c r="K46" s="6">
        <f t="shared" si="22"/>
        <v>180</v>
      </c>
      <c r="L46" s="6">
        <f>(H46+I46)*G46+J46*$E$8</f>
        <v>600</v>
      </c>
      <c r="M46" s="26">
        <f>M4</f>
        <v>0.33333333333333298</v>
      </c>
      <c r="N46" s="6"/>
    </row>
    <row r="47" spans="3:17" x14ac:dyDescent="0.25">
      <c r="D47" s="6"/>
      <c r="E47" s="6"/>
      <c r="F47" s="6"/>
      <c r="G47" s="6"/>
      <c r="H47" s="6"/>
      <c r="I47" s="6"/>
      <c r="J47" s="6"/>
      <c r="K47" s="6"/>
      <c r="L47" s="7">
        <f>SUM(L44:L46)</f>
        <v>2350</v>
      </c>
      <c r="M47" s="26">
        <f>M46*M45*M44</f>
        <v>0.11111111111111088</v>
      </c>
      <c r="N47" s="6"/>
    </row>
    <row r="49" spans="3:13" x14ac:dyDescent="0.25">
      <c r="C49" s="2">
        <v>4</v>
      </c>
      <c r="D49" s="6" t="s">
        <v>8</v>
      </c>
      <c r="E49" s="6" t="s">
        <v>0</v>
      </c>
      <c r="F49" s="6" t="s">
        <v>9</v>
      </c>
      <c r="G49" s="6" t="s">
        <v>14</v>
      </c>
      <c r="H49" s="6" t="s">
        <v>10</v>
      </c>
      <c r="I49" s="6" t="s">
        <v>11</v>
      </c>
      <c r="J49" s="6" t="s">
        <v>12</v>
      </c>
      <c r="K49" s="6" t="s">
        <v>15</v>
      </c>
      <c r="L49" s="6" t="s">
        <v>13</v>
      </c>
      <c r="M49" s="6" t="s">
        <v>1</v>
      </c>
    </row>
    <row r="50" spans="3:13" x14ac:dyDescent="0.25">
      <c r="D50" s="6">
        <v>1</v>
      </c>
      <c r="E50" s="6" t="s">
        <v>4</v>
      </c>
      <c r="F50" s="6">
        <f>VLOOKUP(E50,$D$4:$G$6,4,FALSE)</f>
        <v>100</v>
      </c>
      <c r="G50" s="6">
        <f>VLOOKUP(E50,$D$4:$G$6,3,FALSE)</f>
        <v>5</v>
      </c>
      <c r="H50" s="6">
        <f>I$14</f>
        <v>100</v>
      </c>
      <c r="I50" s="6">
        <f t="shared" ref="I50:K50" si="23">J$14</f>
        <v>150</v>
      </c>
      <c r="J50" s="6">
        <f t="shared" si="23"/>
        <v>150</v>
      </c>
      <c r="K50" s="6">
        <f t="shared" si="23"/>
        <v>100</v>
      </c>
      <c r="L50" s="6">
        <f>(H50+I50)*G50+J50*$E$8</f>
        <v>1400</v>
      </c>
      <c r="M50" s="24">
        <v>1</v>
      </c>
    </row>
    <row r="51" spans="3:13" x14ac:dyDescent="0.25">
      <c r="D51" s="6">
        <v>2</v>
      </c>
      <c r="E51" s="6" t="s">
        <v>5</v>
      </c>
      <c r="F51" s="6">
        <f>VLOOKUP(E51,$D$4:$G$6,4,FALSE)</f>
        <v>150</v>
      </c>
      <c r="G51" s="6">
        <f>VLOOKUP(E51,$D$4:$G$6,3,FALSE)</f>
        <v>6</v>
      </c>
      <c r="H51" s="6">
        <f>I16</f>
        <v>0</v>
      </c>
      <c r="I51" s="6">
        <f t="shared" ref="I51:K51" si="24">J16</f>
        <v>0</v>
      </c>
      <c r="J51" s="6">
        <f t="shared" si="24"/>
        <v>0</v>
      </c>
      <c r="K51" s="6">
        <f t="shared" si="24"/>
        <v>150</v>
      </c>
      <c r="L51" s="6">
        <f>(H51+I51)*G51+J51*$E$8</f>
        <v>0</v>
      </c>
      <c r="M51" s="25">
        <f>VLOOKUP(E51,$D$4:$G$6,2,FALSE)</f>
        <v>0.33333333333333298</v>
      </c>
    </row>
    <row r="52" spans="3:13" x14ac:dyDescent="0.25">
      <c r="D52" s="6">
        <v>3</v>
      </c>
      <c r="E52" s="6" t="s">
        <v>4</v>
      </c>
      <c r="F52" s="6">
        <f>VLOOKUP(E52,$D$4:$G$6,4,FALSE)</f>
        <v>100</v>
      </c>
      <c r="G52" s="6">
        <f>VLOOKUP(E52,$D$4:$G$6,3,FALSE)</f>
        <v>5</v>
      </c>
      <c r="H52" s="6">
        <f>I21</f>
        <v>100</v>
      </c>
      <c r="I52" s="6">
        <f t="shared" ref="I52:K52" si="25">J21</f>
        <v>0</v>
      </c>
      <c r="J52" s="6">
        <f t="shared" si="25"/>
        <v>0</v>
      </c>
      <c r="K52" s="6">
        <f t="shared" si="25"/>
        <v>100</v>
      </c>
      <c r="L52" s="6">
        <f>(H52+I52)*G52+J52*$E$8</f>
        <v>500</v>
      </c>
      <c r="M52" s="26">
        <f>K5</f>
        <v>0.33333333333333298</v>
      </c>
    </row>
    <row r="53" spans="3:13" x14ac:dyDescent="0.25">
      <c r="D53" s="6"/>
      <c r="E53" s="6"/>
      <c r="F53" s="6"/>
      <c r="G53" s="6"/>
      <c r="H53" s="6"/>
      <c r="I53" s="6"/>
      <c r="J53" s="6"/>
      <c r="K53" s="6"/>
      <c r="L53" s="7">
        <f>SUM(L50:L52)</f>
        <v>1900</v>
      </c>
      <c r="M53" s="26">
        <f>M52*M51*M50</f>
        <v>0.11111111111111088</v>
      </c>
    </row>
    <row r="55" spans="3:13" x14ac:dyDescent="0.25">
      <c r="C55" s="2">
        <v>5</v>
      </c>
      <c r="D55" s="6" t="s">
        <v>8</v>
      </c>
      <c r="E55" s="6" t="s">
        <v>0</v>
      </c>
      <c r="F55" s="6" t="s">
        <v>9</v>
      </c>
      <c r="G55" s="6" t="s">
        <v>14</v>
      </c>
      <c r="H55" s="6" t="s">
        <v>10</v>
      </c>
      <c r="I55" s="6" t="s">
        <v>11</v>
      </c>
      <c r="J55" s="6" t="s">
        <v>12</v>
      </c>
      <c r="K55" s="6" t="s">
        <v>15</v>
      </c>
      <c r="L55" s="6" t="s">
        <v>13</v>
      </c>
      <c r="M55" s="6" t="s">
        <v>1</v>
      </c>
    </row>
    <row r="56" spans="3:13" x14ac:dyDescent="0.25">
      <c r="D56" s="6">
        <v>1</v>
      </c>
      <c r="E56" s="6" t="s">
        <v>4</v>
      </c>
      <c r="F56" s="6">
        <f>VLOOKUP(E56,$D$4:$G$6,4,FALSE)</f>
        <v>100</v>
      </c>
      <c r="G56" s="6">
        <f>VLOOKUP(E56,$D$4:$G$6,3,FALSE)</f>
        <v>5</v>
      </c>
      <c r="H56" s="6">
        <f>I$14</f>
        <v>100</v>
      </c>
      <c r="I56" s="6">
        <f t="shared" ref="I56:K56" si="26">J$14</f>
        <v>150</v>
      </c>
      <c r="J56" s="6">
        <f t="shared" si="26"/>
        <v>150</v>
      </c>
      <c r="K56" s="6">
        <f t="shared" si="26"/>
        <v>100</v>
      </c>
      <c r="L56" s="6">
        <f>(H56+I56)*G56+J56*$E$8</f>
        <v>1400</v>
      </c>
      <c r="M56" s="24">
        <v>1</v>
      </c>
    </row>
    <row r="57" spans="3:13" x14ac:dyDescent="0.25">
      <c r="D57" s="6">
        <v>2</v>
      </c>
      <c r="E57" s="6" t="s">
        <v>5</v>
      </c>
      <c r="F57" s="6">
        <f>VLOOKUP(E57,$D$4:$G$6,4,FALSE)</f>
        <v>150</v>
      </c>
      <c r="G57" s="6">
        <f>VLOOKUP(E57,$D$4:$G$6,3,FALSE)</f>
        <v>6</v>
      </c>
      <c r="H57" s="6">
        <f>I16</f>
        <v>0</v>
      </c>
      <c r="I57" s="6">
        <f t="shared" ref="I57:K57" si="27">J16</f>
        <v>0</v>
      </c>
      <c r="J57" s="6">
        <f t="shared" si="27"/>
        <v>0</v>
      </c>
      <c r="K57" s="6">
        <f t="shared" si="27"/>
        <v>150</v>
      </c>
      <c r="L57" s="6">
        <f>(H57+I57)*G57+J57*$E$8</f>
        <v>0</v>
      </c>
      <c r="M57" s="25">
        <f>VLOOKUP(E57,$D$4:$G$6,2,FALSE)</f>
        <v>0.33333333333333298</v>
      </c>
    </row>
    <row r="58" spans="3:13" x14ac:dyDescent="0.25">
      <c r="D58" s="6">
        <v>3</v>
      </c>
      <c r="E58" s="6" t="s">
        <v>5</v>
      </c>
      <c r="F58" s="6">
        <f>VLOOKUP(E58,$D$4:$G$6,4,FALSE)</f>
        <v>150</v>
      </c>
      <c r="G58" s="6">
        <f>VLOOKUP(E58,$D$4:$G$6,3,FALSE)</f>
        <v>6</v>
      </c>
      <c r="H58" s="6">
        <f>I22</f>
        <v>150</v>
      </c>
      <c r="I58" s="6">
        <f t="shared" ref="I58:K58" si="28">J22</f>
        <v>0</v>
      </c>
      <c r="J58" s="6">
        <f t="shared" si="28"/>
        <v>0</v>
      </c>
      <c r="K58" s="6">
        <f t="shared" si="28"/>
        <v>150</v>
      </c>
      <c r="L58" s="6">
        <f>(H58+I58)*G58+J58*$E$8</f>
        <v>900</v>
      </c>
      <c r="M58" s="26">
        <f>L5</f>
        <v>0.33333333333333298</v>
      </c>
    </row>
    <row r="59" spans="3:13" x14ac:dyDescent="0.25">
      <c r="D59" s="6"/>
      <c r="E59" s="6"/>
      <c r="F59" s="6"/>
      <c r="G59" s="6"/>
      <c r="H59" s="6"/>
      <c r="I59" s="6"/>
      <c r="J59" s="6"/>
      <c r="K59" s="6"/>
      <c r="L59" s="7">
        <f>SUM(L56:L58)</f>
        <v>2300</v>
      </c>
      <c r="M59" s="26">
        <f>M58*M57*M56</f>
        <v>0.11111111111111088</v>
      </c>
    </row>
    <row r="61" spans="3:13" x14ac:dyDescent="0.25">
      <c r="C61" s="2">
        <v>6</v>
      </c>
      <c r="D61" s="6" t="s">
        <v>8</v>
      </c>
      <c r="E61" s="6" t="s">
        <v>0</v>
      </c>
      <c r="F61" s="6" t="s">
        <v>9</v>
      </c>
      <c r="G61" s="6" t="s">
        <v>14</v>
      </c>
      <c r="H61" s="6" t="s">
        <v>10</v>
      </c>
      <c r="I61" s="6" t="s">
        <v>11</v>
      </c>
      <c r="J61" s="6" t="s">
        <v>12</v>
      </c>
      <c r="K61" s="6" t="s">
        <v>15</v>
      </c>
      <c r="L61" s="6" t="s">
        <v>13</v>
      </c>
      <c r="M61" s="6" t="s">
        <v>1</v>
      </c>
    </row>
    <row r="62" spans="3:13" x14ac:dyDescent="0.25">
      <c r="D62" s="6">
        <v>1</v>
      </c>
      <c r="E62" s="6" t="s">
        <v>4</v>
      </c>
      <c r="F62" s="6">
        <f>VLOOKUP(E62,$D$4:$G$6,4,FALSE)</f>
        <v>100</v>
      </c>
      <c r="G62" s="6">
        <f>VLOOKUP(E62,$D$4:$G$6,3,FALSE)</f>
        <v>5</v>
      </c>
      <c r="H62" s="6">
        <f>I$14</f>
        <v>100</v>
      </c>
      <c r="I62" s="6">
        <f t="shared" ref="I62:K62" si="29">J$14</f>
        <v>150</v>
      </c>
      <c r="J62" s="6">
        <f t="shared" si="29"/>
        <v>150</v>
      </c>
      <c r="K62" s="6">
        <f t="shared" si="29"/>
        <v>100</v>
      </c>
      <c r="L62" s="6">
        <f>(H62+I62)*G62+J62*$E$8</f>
        <v>1400</v>
      </c>
      <c r="M62" s="24">
        <v>1</v>
      </c>
    </row>
    <row r="63" spans="3:13" x14ac:dyDescent="0.25">
      <c r="D63" s="6">
        <v>2</v>
      </c>
      <c r="E63" s="6" t="s">
        <v>5</v>
      </c>
      <c r="F63" s="6">
        <f>VLOOKUP(E63,$D$4:$G$6,4,FALSE)</f>
        <v>150</v>
      </c>
      <c r="G63" s="6">
        <f>VLOOKUP(E63,$D$4:$G$6,3,FALSE)</f>
        <v>6</v>
      </c>
      <c r="H63" s="6">
        <f>I16</f>
        <v>0</v>
      </c>
      <c r="I63" s="6">
        <f t="shared" ref="I63:K63" si="30">J16</f>
        <v>0</v>
      </c>
      <c r="J63" s="6">
        <f t="shared" si="30"/>
        <v>0</v>
      </c>
      <c r="K63" s="6">
        <f t="shared" si="30"/>
        <v>150</v>
      </c>
      <c r="L63" s="6">
        <f>(H63+I63)*G63+J63*$E$8</f>
        <v>0</v>
      </c>
      <c r="M63" s="25">
        <f>VLOOKUP(E63,$D$4:$G$6,2,FALSE)</f>
        <v>0.33333333333333298</v>
      </c>
    </row>
    <row r="64" spans="3:13" x14ac:dyDescent="0.25">
      <c r="D64" s="6">
        <v>3</v>
      </c>
      <c r="E64" s="6" t="s">
        <v>6</v>
      </c>
      <c r="F64" s="6">
        <f>VLOOKUP(E64,$D$4:$G$6,4,FALSE)</f>
        <v>180</v>
      </c>
      <c r="G64" s="6">
        <f>VLOOKUP(E64,$D$4:$G$6,3,FALSE)</f>
        <v>7.5</v>
      </c>
      <c r="H64" s="6">
        <f>I23</f>
        <v>180</v>
      </c>
      <c r="I64" s="6">
        <f t="shared" ref="I64:K64" si="31">J23</f>
        <v>0</v>
      </c>
      <c r="J64" s="6">
        <f t="shared" si="31"/>
        <v>0</v>
      </c>
      <c r="K64" s="6">
        <f t="shared" si="31"/>
        <v>180</v>
      </c>
      <c r="L64" s="6">
        <f>(H64+I64)*G64+J64*$E$8</f>
        <v>1350</v>
      </c>
      <c r="M64" s="26">
        <f>M5</f>
        <v>0.33333333333333298</v>
      </c>
    </row>
    <row r="65" spans="3:13" x14ac:dyDescent="0.25">
      <c r="D65" s="6"/>
      <c r="E65" s="6"/>
      <c r="F65" s="6"/>
      <c r="G65" s="6"/>
      <c r="H65" s="6"/>
      <c r="I65" s="6"/>
      <c r="J65" s="6"/>
      <c r="K65" s="6"/>
      <c r="L65" s="7">
        <f>SUM(L62:L64)</f>
        <v>2750</v>
      </c>
      <c r="M65" s="26">
        <f>M64*M63*M62</f>
        <v>0.11111111111111088</v>
      </c>
    </row>
    <row r="67" spans="3:13" x14ac:dyDescent="0.25">
      <c r="C67" s="2">
        <v>7</v>
      </c>
      <c r="D67" s="6" t="s">
        <v>8</v>
      </c>
      <c r="E67" s="6" t="s">
        <v>0</v>
      </c>
      <c r="F67" s="6" t="s">
        <v>9</v>
      </c>
      <c r="G67" s="6" t="s">
        <v>14</v>
      </c>
      <c r="H67" s="6" t="s">
        <v>10</v>
      </c>
      <c r="I67" s="6" t="s">
        <v>11</v>
      </c>
      <c r="J67" s="6" t="s">
        <v>12</v>
      </c>
      <c r="K67" s="6" t="s">
        <v>15</v>
      </c>
      <c r="L67" s="6" t="s">
        <v>13</v>
      </c>
      <c r="M67" s="6" t="s">
        <v>1</v>
      </c>
    </row>
    <row r="68" spans="3:13" x14ac:dyDescent="0.25">
      <c r="D68" s="6">
        <v>1</v>
      </c>
      <c r="E68" s="6" t="s">
        <v>4</v>
      </c>
      <c r="F68" s="6">
        <f>VLOOKUP(E68,$D$4:$G$6,4,FALSE)</f>
        <v>100</v>
      </c>
      <c r="G68" s="6">
        <f>VLOOKUP(E68,$D$4:$G$6,3,FALSE)</f>
        <v>5</v>
      </c>
      <c r="H68" s="6">
        <f>I$14</f>
        <v>100</v>
      </c>
      <c r="I68" s="6">
        <f t="shared" ref="I68:K68" si="32">J$14</f>
        <v>150</v>
      </c>
      <c r="J68" s="6">
        <f t="shared" si="32"/>
        <v>150</v>
      </c>
      <c r="K68" s="6">
        <f t="shared" si="32"/>
        <v>100</v>
      </c>
      <c r="L68" s="6">
        <f>(H68+I68)*G68+J68*$E$8</f>
        <v>1400</v>
      </c>
      <c r="M68" s="24">
        <v>1</v>
      </c>
    </row>
    <row r="69" spans="3:13" x14ac:dyDescent="0.25">
      <c r="D69" s="6">
        <v>2</v>
      </c>
      <c r="E69" s="6" t="s">
        <v>6</v>
      </c>
      <c r="F69" s="6">
        <f>VLOOKUP(E69,$D$4:$G$6,4,FALSE)</f>
        <v>180</v>
      </c>
      <c r="G69" s="6">
        <f>VLOOKUP(E69,$D$4:$G$6,3,FALSE)</f>
        <v>7.5</v>
      </c>
      <c r="H69" s="6">
        <f>I17</f>
        <v>30</v>
      </c>
      <c r="I69" s="6">
        <f t="shared" ref="I69:K69" si="33">J17</f>
        <v>0</v>
      </c>
      <c r="J69" s="6">
        <f t="shared" si="33"/>
        <v>0</v>
      </c>
      <c r="K69" s="6">
        <f t="shared" si="33"/>
        <v>180</v>
      </c>
      <c r="L69" s="6">
        <f>(H69+I69)*G69+J69*$E$8</f>
        <v>225</v>
      </c>
      <c r="M69" s="25">
        <f>VLOOKUP(E69,$D$4:$G$6,2,FALSE)</f>
        <v>0.33333333333333298</v>
      </c>
    </row>
    <row r="70" spans="3:13" x14ac:dyDescent="0.25">
      <c r="D70" s="6">
        <v>3</v>
      </c>
      <c r="E70" s="6" t="s">
        <v>4</v>
      </c>
      <c r="F70" s="6">
        <f>VLOOKUP(E70,$D$4:$G$6,4,FALSE)</f>
        <v>100</v>
      </c>
      <c r="G70" s="6">
        <f>VLOOKUP(E70,$D$4:$G$6,3,FALSE)</f>
        <v>5</v>
      </c>
      <c r="H70" s="6">
        <f>I24</f>
        <v>100</v>
      </c>
      <c r="I70" s="6">
        <f t="shared" ref="I70:K70" si="34">J24</f>
        <v>0</v>
      </c>
      <c r="J70" s="6">
        <f t="shared" si="34"/>
        <v>0</v>
      </c>
      <c r="K70" s="6">
        <f t="shared" si="34"/>
        <v>100</v>
      </c>
      <c r="L70" s="6">
        <f>(H70+I70)*G70+J70*$E$8</f>
        <v>500</v>
      </c>
      <c r="M70" s="26">
        <f>K6</f>
        <v>0.33333333333333298</v>
      </c>
    </row>
    <row r="71" spans="3:13" x14ac:dyDescent="0.25">
      <c r="D71" s="6"/>
      <c r="E71" s="6"/>
      <c r="F71" s="6"/>
      <c r="G71" s="6"/>
      <c r="H71" s="6"/>
      <c r="I71" s="6"/>
      <c r="J71" s="6"/>
      <c r="K71" s="6"/>
      <c r="L71" s="7">
        <f>SUM(L68:L70)</f>
        <v>2125</v>
      </c>
      <c r="M71" s="26">
        <f>M70*M69*M68</f>
        <v>0.11111111111111088</v>
      </c>
    </row>
    <row r="73" spans="3:13" x14ac:dyDescent="0.25">
      <c r="C73" s="2">
        <v>8</v>
      </c>
      <c r="D73" s="6" t="s">
        <v>8</v>
      </c>
      <c r="E73" s="6" t="s">
        <v>0</v>
      </c>
      <c r="F73" s="6" t="s">
        <v>9</v>
      </c>
      <c r="G73" s="6" t="s">
        <v>14</v>
      </c>
      <c r="H73" s="6" t="s">
        <v>10</v>
      </c>
      <c r="I73" s="6" t="s">
        <v>11</v>
      </c>
      <c r="J73" s="6" t="s">
        <v>12</v>
      </c>
      <c r="K73" s="6" t="s">
        <v>15</v>
      </c>
      <c r="L73" s="6" t="s">
        <v>13</v>
      </c>
      <c r="M73" s="6" t="s">
        <v>1</v>
      </c>
    </row>
    <row r="74" spans="3:13" x14ac:dyDescent="0.25">
      <c r="D74" s="6">
        <v>1</v>
      </c>
      <c r="E74" s="6" t="s">
        <v>4</v>
      </c>
      <c r="F74" s="6">
        <f>VLOOKUP(E74,$D$4:$G$6,4,FALSE)</f>
        <v>100</v>
      </c>
      <c r="G74" s="6">
        <f>VLOOKUP(E74,$D$4:$G$6,3,FALSE)</f>
        <v>5</v>
      </c>
      <c r="H74" s="6">
        <f>I$14</f>
        <v>100</v>
      </c>
      <c r="I74" s="6">
        <f t="shared" ref="I74:K74" si="35">J$14</f>
        <v>150</v>
      </c>
      <c r="J74" s="6">
        <f t="shared" si="35"/>
        <v>150</v>
      </c>
      <c r="K74" s="6">
        <f t="shared" si="35"/>
        <v>100</v>
      </c>
      <c r="L74" s="6">
        <f>(H74+I74)*G74+J74*$E$8</f>
        <v>1400</v>
      </c>
      <c r="M74" s="24">
        <v>1</v>
      </c>
    </row>
    <row r="75" spans="3:13" x14ac:dyDescent="0.25">
      <c r="D75" s="6">
        <v>2</v>
      </c>
      <c r="E75" s="6" t="s">
        <v>6</v>
      </c>
      <c r="F75" s="6">
        <f>VLOOKUP(E75,$D$4:$G$6,4,FALSE)</f>
        <v>180</v>
      </c>
      <c r="G75" s="6">
        <f>VLOOKUP(E75,$D$4:$G$6,3,FALSE)</f>
        <v>7.5</v>
      </c>
      <c r="H75" s="6">
        <f>I17</f>
        <v>30</v>
      </c>
      <c r="I75" s="6">
        <f t="shared" ref="I75:K75" si="36">J17</f>
        <v>0</v>
      </c>
      <c r="J75" s="6">
        <f t="shared" si="36"/>
        <v>0</v>
      </c>
      <c r="K75" s="6">
        <f t="shared" si="36"/>
        <v>180</v>
      </c>
      <c r="L75" s="6">
        <f>(H75+I75)*G75+J75*$E$8</f>
        <v>225</v>
      </c>
      <c r="M75" s="25">
        <f>VLOOKUP(E75,$D$4:$G$6,2,FALSE)</f>
        <v>0.33333333333333298</v>
      </c>
    </row>
    <row r="76" spans="3:13" x14ac:dyDescent="0.25">
      <c r="D76" s="6">
        <v>3</v>
      </c>
      <c r="E76" s="6" t="s">
        <v>5</v>
      </c>
      <c r="F76" s="6">
        <f>VLOOKUP(E76,$D$4:$G$6,4,FALSE)</f>
        <v>150</v>
      </c>
      <c r="G76" s="6">
        <f>VLOOKUP(E76,$D$4:$G$6,3,FALSE)</f>
        <v>6</v>
      </c>
      <c r="H76" s="6">
        <f>I25</f>
        <v>150</v>
      </c>
      <c r="I76" s="6">
        <f t="shared" ref="I76:K76" si="37">J25</f>
        <v>0</v>
      </c>
      <c r="J76" s="6">
        <f t="shared" si="37"/>
        <v>0</v>
      </c>
      <c r="K76" s="6">
        <f t="shared" si="37"/>
        <v>150</v>
      </c>
      <c r="L76" s="6">
        <f>(H76+I76)*G76+J76*$E$8</f>
        <v>900</v>
      </c>
      <c r="M76" s="26">
        <f>L6</f>
        <v>0.33333333333333298</v>
      </c>
    </row>
    <row r="77" spans="3:13" x14ac:dyDescent="0.25">
      <c r="D77" s="6"/>
      <c r="E77" s="6"/>
      <c r="F77" s="6"/>
      <c r="G77" s="6"/>
      <c r="H77" s="6"/>
      <c r="I77" s="6"/>
      <c r="J77" s="6"/>
      <c r="K77" s="6"/>
      <c r="L77" s="7">
        <f>SUM(L74:L76)</f>
        <v>2525</v>
      </c>
      <c r="M77" s="26">
        <f>M76*M75*M74</f>
        <v>0.11111111111111088</v>
      </c>
    </row>
    <row r="79" spans="3:13" x14ac:dyDescent="0.25">
      <c r="C79" s="2">
        <v>9</v>
      </c>
      <c r="D79" s="6" t="s">
        <v>8</v>
      </c>
      <c r="E79" s="6" t="s">
        <v>0</v>
      </c>
      <c r="F79" s="6" t="s">
        <v>9</v>
      </c>
      <c r="G79" s="6" t="s">
        <v>14</v>
      </c>
      <c r="H79" s="6" t="s">
        <v>10</v>
      </c>
      <c r="I79" s="6" t="s">
        <v>11</v>
      </c>
      <c r="J79" s="6" t="s">
        <v>12</v>
      </c>
      <c r="K79" s="6" t="s">
        <v>15</v>
      </c>
      <c r="L79" s="6" t="s">
        <v>13</v>
      </c>
      <c r="M79" s="6" t="s">
        <v>1</v>
      </c>
    </row>
    <row r="80" spans="3:13" x14ac:dyDescent="0.25">
      <c r="D80" s="6">
        <v>1</v>
      </c>
      <c r="E80" s="6" t="s">
        <v>4</v>
      </c>
      <c r="F80" s="6">
        <f>VLOOKUP(E80,$D$4:$G$6,4,FALSE)</f>
        <v>100</v>
      </c>
      <c r="G80" s="6">
        <f>VLOOKUP(E80,$D$4:$G$6,3,FALSE)</f>
        <v>5</v>
      </c>
      <c r="H80" s="6">
        <f>I$14</f>
        <v>100</v>
      </c>
      <c r="I80" s="6">
        <f t="shared" ref="I80:K80" si="38">J$14</f>
        <v>150</v>
      </c>
      <c r="J80" s="6">
        <f t="shared" si="38"/>
        <v>150</v>
      </c>
      <c r="K80" s="6">
        <f t="shared" si="38"/>
        <v>100</v>
      </c>
      <c r="L80" s="6">
        <f>(H80+I80)*G80+J80*$E$8</f>
        <v>1400</v>
      </c>
      <c r="M80" s="24">
        <v>1</v>
      </c>
    </row>
    <row r="81" spans="4:13" x14ac:dyDescent="0.25">
      <c r="D81" s="6">
        <v>2</v>
      </c>
      <c r="E81" s="6" t="s">
        <v>6</v>
      </c>
      <c r="F81" s="6">
        <f>VLOOKUP(E81,$D$4:$G$6,4,FALSE)</f>
        <v>180</v>
      </c>
      <c r="G81" s="6">
        <f>VLOOKUP(E81,$D$4:$G$6,3,FALSE)</f>
        <v>7.5</v>
      </c>
      <c r="H81" s="6">
        <f>I17</f>
        <v>30</v>
      </c>
      <c r="I81" s="6">
        <f t="shared" ref="I81:K81" si="39">J17</f>
        <v>0</v>
      </c>
      <c r="J81" s="6">
        <f t="shared" si="39"/>
        <v>0</v>
      </c>
      <c r="K81" s="6">
        <f t="shared" si="39"/>
        <v>180</v>
      </c>
      <c r="L81" s="6">
        <f>(H81+I81)*G81+J81*$E$8</f>
        <v>225</v>
      </c>
      <c r="M81" s="25">
        <f>VLOOKUP(E81,$D$4:$G$6,2,FALSE)</f>
        <v>0.33333333333333298</v>
      </c>
    </row>
    <row r="82" spans="4:13" x14ac:dyDescent="0.25">
      <c r="D82" s="6">
        <v>3</v>
      </c>
      <c r="E82" s="6" t="s">
        <v>6</v>
      </c>
      <c r="F82" s="6">
        <f>VLOOKUP(E82,$D$4:$G$6,4,FALSE)</f>
        <v>180</v>
      </c>
      <c r="G82" s="6">
        <f>VLOOKUP(E82,$D$4:$G$6,3,FALSE)</f>
        <v>7.5</v>
      </c>
      <c r="H82" s="6">
        <f>I26</f>
        <v>180</v>
      </c>
      <c r="I82" s="6">
        <f t="shared" ref="I82:K82" si="40">J26</f>
        <v>0</v>
      </c>
      <c r="J82" s="6">
        <f t="shared" si="40"/>
        <v>0</v>
      </c>
      <c r="K82" s="6">
        <f t="shared" si="40"/>
        <v>180</v>
      </c>
      <c r="L82" s="6">
        <f>(H82+I82)*G82+J82*$E$8</f>
        <v>1350</v>
      </c>
      <c r="M82" s="26">
        <f>M6</f>
        <v>0.33333333333333298</v>
      </c>
    </row>
    <row r="83" spans="4:13" x14ac:dyDescent="0.25">
      <c r="D83" s="6"/>
      <c r="E83" s="6"/>
      <c r="F83" s="6"/>
      <c r="G83" s="6"/>
      <c r="H83" s="6"/>
      <c r="I83" s="6"/>
      <c r="J83" s="6"/>
      <c r="K83" s="6"/>
      <c r="L83" s="7">
        <f>SUM(L80:L82)</f>
        <v>2975</v>
      </c>
      <c r="M83" s="26">
        <f>M82*M81*M80</f>
        <v>0.11111111111111088</v>
      </c>
    </row>
  </sheetData>
  <mergeCells count="6">
    <mergeCell ref="C24:C26"/>
    <mergeCell ref="D2:G2"/>
    <mergeCell ref="K2:M2"/>
    <mergeCell ref="I4:I6"/>
    <mergeCell ref="C18:C20"/>
    <mergeCell ref="C21:C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Q83"/>
  <sheetViews>
    <sheetView topLeftCell="A7" workbookViewId="0">
      <selection activeCell="K14" sqref="K14"/>
    </sheetView>
  </sheetViews>
  <sheetFormatPr defaultColWidth="9.140625" defaultRowHeight="15" x14ac:dyDescent="0.25"/>
  <cols>
    <col min="1" max="2" width="2" style="2" bestFit="1" customWidth="1"/>
    <col min="3" max="3" width="9.28515625" style="2" bestFit="1" customWidth="1"/>
    <col min="4" max="4" width="20.7109375" style="2" bestFit="1" customWidth="1"/>
    <col min="5" max="5" width="10.7109375" style="2" bestFit="1" customWidth="1"/>
    <col min="6" max="6" width="11.5703125" style="2" bestFit="1" customWidth="1"/>
    <col min="7" max="7" width="14.5703125" style="2" bestFit="1" customWidth="1"/>
    <col min="8" max="8" width="10.7109375" style="2" bestFit="1" customWidth="1"/>
    <col min="9" max="9" width="11.7109375" style="2" bestFit="1" customWidth="1"/>
    <col min="10" max="10" width="11.7109375" style="2" customWidth="1"/>
    <col min="11" max="12" width="20.42578125" style="2" bestFit="1" customWidth="1"/>
    <col min="13" max="13" width="13.5703125" style="2" bestFit="1" customWidth="1"/>
    <col min="14" max="14" width="10.85546875" style="2" bestFit="1" customWidth="1"/>
    <col min="15" max="15" width="22" style="2" bestFit="1" customWidth="1"/>
    <col min="16" max="16384" width="9.140625" style="2"/>
  </cols>
  <sheetData>
    <row r="2" spans="4:14" x14ac:dyDescent="0.25">
      <c r="D2" s="35" t="s">
        <v>20</v>
      </c>
      <c r="E2" s="35"/>
      <c r="F2" s="35"/>
      <c r="G2" s="35"/>
      <c r="K2" s="35" t="s">
        <v>25</v>
      </c>
      <c r="L2" s="35"/>
      <c r="M2" s="35"/>
    </row>
    <row r="3" spans="4:14" x14ac:dyDescent="0.25">
      <c r="D3" s="14" t="s">
        <v>0</v>
      </c>
      <c r="E3" s="14" t="s">
        <v>1</v>
      </c>
      <c r="F3" s="14" t="s">
        <v>2</v>
      </c>
      <c r="G3" s="14" t="s">
        <v>3</v>
      </c>
      <c r="J3" s="1"/>
      <c r="K3" s="15" t="s">
        <v>4</v>
      </c>
      <c r="L3" s="15" t="s">
        <v>5</v>
      </c>
      <c r="M3" s="15" t="s">
        <v>6</v>
      </c>
    </row>
    <row r="4" spans="4:14" x14ac:dyDescent="0.25">
      <c r="D4" s="15" t="s">
        <v>4</v>
      </c>
      <c r="E4" s="16">
        <v>0.05</v>
      </c>
      <c r="F4" s="18">
        <v>5</v>
      </c>
      <c r="G4" s="18">
        <v>100</v>
      </c>
      <c r="I4" s="36" t="s">
        <v>24</v>
      </c>
      <c r="J4" s="15" t="s">
        <v>4</v>
      </c>
      <c r="K4" s="16">
        <v>0.05</v>
      </c>
      <c r="L4" s="16">
        <v>0.05</v>
      </c>
      <c r="M4" s="16">
        <v>0.9</v>
      </c>
    </row>
    <row r="5" spans="4:14" x14ac:dyDescent="0.25">
      <c r="D5" s="15" t="s">
        <v>5</v>
      </c>
      <c r="E5" s="16">
        <v>0.05</v>
      </c>
      <c r="F5" s="18">
        <v>6</v>
      </c>
      <c r="G5" s="18">
        <v>150</v>
      </c>
      <c r="I5" s="36"/>
      <c r="J5" s="15" t="s">
        <v>5</v>
      </c>
      <c r="K5" s="16">
        <v>0.05</v>
      </c>
      <c r="L5" s="16">
        <v>0.05</v>
      </c>
      <c r="M5" s="16">
        <v>0.9</v>
      </c>
    </row>
    <row r="6" spans="4:14" x14ac:dyDescent="0.25">
      <c r="D6" s="15" t="s">
        <v>6</v>
      </c>
      <c r="E6" s="16">
        <v>0.9</v>
      </c>
      <c r="F6" s="18">
        <v>7.5</v>
      </c>
      <c r="G6" s="18">
        <v>180</v>
      </c>
      <c r="I6" s="36"/>
      <c r="J6" s="15" t="s">
        <v>6</v>
      </c>
      <c r="K6" s="16">
        <v>0.05</v>
      </c>
      <c r="L6" s="16">
        <v>0.05</v>
      </c>
      <c r="M6" s="16">
        <v>0.9</v>
      </c>
    </row>
    <row r="7" spans="4:14" x14ac:dyDescent="0.25">
      <c r="D7" s="17"/>
      <c r="E7" s="17"/>
      <c r="F7" s="20"/>
      <c r="G7" s="21"/>
      <c r="J7" s="3"/>
      <c r="K7" s="4"/>
      <c r="L7" s="5"/>
    </row>
    <row r="8" spans="4:14" x14ac:dyDescent="0.25">
      <c r="D8" s="15" t="s">
        <v>7</v>
      </c>
      <c r="E8" s="19">
        <v>1</v>
      </c>
    </row>
    <row r="12" spans="4:14" x14ac:dyDescent="0.25">
      <c r="D12" s="3"/>
    </row>
    <row r="13" spans="4:14" x14ac:dyDescent="0.25">
      <c r="D13" s="11" t="s">
        <v>8</v>
      </c>
      <c r="E13" s="11" t="s">
        <v>0</v>
      </c>
      <c r="F13" s="11" t="s">
        <v>9</v>
      </c>
      <c r="G13" s="11" t="s">
        <v>14</v>
      </c>
      <c r="H13" s="11" t="s">
        <v>1</v>
      </c>
      <c r="I13" s="11" t="s">
        <v>10</v>
      </c>
      <c r="J13" s="11" t="s">
        <v>11</v>
      </c>
      <c r="K13" s="11" t="s">
        <v>12</v>
      </c>
      <c r="L13" s="11" t="s">
        <v>15</v>
      </c>
      <c r="M13" s="11" t="s">
        <v>18</v>
      </c>
      <c r="N13" s="11" t="s">
        <v>19</v>
      </c>
    </row>
    <row r="14" spans="4:14" x14ac:dyDescent="0.25">
      <c r="D14" s="11">
        <v>1</v>
      </c>
      <c r="E14" s="11" t="s">
        <v>4</v>
      </c>
      <c r="F14" s="11">
        <f>VLOOKUP(E14,$D$4:$G$6,4,FALSE)</f>
        <v>100</v>
      </c>
      <c r="G14" s="11">
        <f>VLOOKUP(E14,$D$4:$G$6,3,FALSE)</f>
        <v>5</v>
      </c>
      <c r="H14" s="23">
        <v>1</v>
      </c>
      <c r="I14" s="11">
        <v>100</v>
      </c>
      <c r="J14" s="12">
        <v>280</v>
      </c>
      <c r="K14" s="12">
        <f>J14</f>
        <v>280</v>
      </c>
      <c r="L14" s="11">
        <f>I14</f>
        <v>100</v>
      </c>
      <c r="M14" s="11">
        <f>H14*((J14+I14)*G14+K14*$E$8)</f>
        <v>2180</v>
      </c>
      <c r="N14" s="11">
        <f>(J14+I14)*G14+K14*$E$8</f>
        <v>2180</v>
      </c>
    </row>
    <row r="15" spans="4:14" x14ac:dyDescent="0.25">
      <c r="D15" s="11">
        <v>2</v>
      </c>
      <c r="E15" s="11" t="s">
        <v>4</v>
      </c>
      <c r="F15" s="11">
        <f>VLOOKUP(E15,$D$4:$G$7,4,FALSE)</f>
        <v>100</v>
      </c>
      <c r="G15" s="11">
        <f>VLOOKUP(E15,$D$4:$G$7,3,FALSE)</f>
        <v>5</v>
      </c>
      <c r="H15" s="13">
        <f>VLOOKUP(E15,$D$4:$G$6,2,FALSE)</f>
        <v>0.05</v>
      </c>
      <c r="I15" s="11">
        <v>0</v>
      </c>
      <c r="J15" s="11">
        <v>0</v>
      </c>
      <c r="K15" s="12">
        <f>J15+I15+$K$14-F15</f>
        <v>180</v>
      </c>
      <c r="L15" s="12">
        <f>$K$14+I15</f>
        <v>280</v>
      </c>
      <c r="M15" s="11">
        <f t="shared" ref="M15:M26" si="0">H15*((J15+I15)*G15+K15*$E$8)</f>
        <v>9</v>
      </c>
      <c r="N15" s="11">
        <f t="shared" ref="N15:N26" si="1">(J15+I15)*G15+K15*$E$8</f>
        <v>180</v>
      </c>
    </row>
    <row r="16" spans="4:14" x14ac:dyDescent="0.25">
      <c r="D16" s="11">
        <v>2</v>
      </c>
      <c r="E16" s="11" t="s">
        <v>5</v>
      </c>
      <c r="F16" s="11">
        <f>VLOOKUP(E16,$D$4:$G$7,4,FALSE)</f>
        <v>150</v>
      </c>
      <c r="G16" s="11">
        <f>VLOOKUP(E16,$D$4:$G$7,3,FALSE)</f>
        <v>6</v>
      </c>
      <c r="H16" s="13">
        <f>VLOOKUP(E16,$D$4:$G$6,2,FALSE)</f>
        <v>0.05</v>
      </c>
      <c r="I16" s="11">
        <v>20</v>
      </c>
      <c r="J16" s="11">
        <v>0</v>
      </c>
      <c r="K16" s="12">
        <f t="shared" ref="K16:K17" si="2">J16+I16+$K$14-F16</f>
        <v>150</v>
      </c>
      <c r="L16" s="12">
        <f>$K$14+I16</f>
        <v>300</v>
      </c>
      <c r="M16" s="11">
        <f t="shared" si="0"/>
        <v>13.5</v>
      </c>
      <c r="N16" s="11">
        <f t="shared" si="1"/>
        <v>270</v>
      </c>
    </row>
    <row r="17" spans="1:14" x14ac:dyDescent="0.25">
      <c r="D17" s="11">
        <v>2</v>
      </c>
      <c r="E17" s="11" t="s">
        <v>6</v>
      </c>
      <c r="F17" s="11">
        <f>VLOOKUP(E17,$D$4:$G$7,4,FALSE)</f>
        <v>180</v>
      </c>
      <c r="G17" s="11">
        <f>VLOOKUP(E17,$D$4:$G$7,3,FALSE)</f>
        <v>7.5</v>
      </c>
      <c r="H17" s="13">
        <f>VLOOKUP(E17,$D$4:$G$6,2,FALSE)</f>
        <v>0.9</v>
      </c>
      <c r="I17" s="11">
        <v>0</v>
      </c>
      <c r="J17" s="11">
        <v>0</v>
      </c>
      <c r="K17" s="12">
        <f t="shared" si="2"/>
        <v>100</v>
      </c>
      <c r="L17" s="12">
        <f>$K$14+I17</f>
        <v>280</v>
      </c>
      <c r="M17" s="11">
        <f t="shared" si="0"/>
        <v>90</v>
      </c>
      <c r="N17" s="11">
        <f t="shared" si="1"/>
        <v>100</v>
      </c>
    </row>
    <row r="18" spans="1:14" x14ac:dyDescent="0.25">
      <c r="A18" s="2">
        <v>1</v>
      </c>
      <c r="B18" s="2">
        <v>1</v>
      </c>
      <c r="C18" s="33" t="s">
        <v>21</v>
      </c>
      <c r="D18" s="11">
        <v>3</v>
      </c>
      <c r="E18" s="11" t="s">
        <v>4</v>
      </c>
      <c r="F18" s="11">
        <f t="shared" ref="F18:F26" si="3">VLOOKUP(E18,$D$4:$G$7,4,FALSE)</f>
        <v>100</v>
      </c>
      <c r="G18" s="11">
        <f t="shared" ref="G18:G26" si="4">VLOOKUP(E18,$D$4:$G$7,3,FALSE)</f>
        <v>5</v>
      </c>
      <c r="H18" s="13">
        <f ca="1">OFFSET($J$3,A18,B18)*$H$15</f>
        <v>2.5000000000000005E-3</v>
      </c>
      <c r="I18" s="11">
        <v>0</v>
      </c>
      <c r="J18" s="11">
        <v>0</v>
      </c>
      <c r="K18" s="12">
        <f>J18+I18+$K$15-F18</f>
        <v>80</v>
      </c>
      <c r="L18" s="12">
        <f>$K$15+I18</f>
        <v>180</v>
      </c>
      <c r="M18" s="11">
        <f t="shared" ca="1" si="0"/>
        <v>0.20000000000000004</v>
      </c>
      <c r="N18" s="11">
        <f t="shared" si="1"/>
        <v>80</v>
      </c>
    </row>
    <row r="19" spans="1:14" x14ac:dyDescent="0.25">
      <c r="A19" s="2">
        <v>1</v>
      </c>
      <c r="B19" s="2">
        <v>2</v>
      </c>
      <c r="C19" s="34"/>
      <c r="D19" s="11">
        <v>3</v>
      </c>
      <c r="E19" s="11" t="s">
        <v>5</v>
      </c>
      <c r="F19" s="11">
        <f t="shared" si="3"/>
        <v>150</v>
      </c>
      <c r="G19" s="11">
        <f t="shared" si="4"/>
        <v>6</v>
      </c>
      <c r="H19" s="13">
        <f t="shared" ref="H19:H20" ca="1" si="5">OFFSET($J$3,A19,B19)*$H$15</f>
        <v>2.5000000000000005E-3</v>
      </c>
      <c r="I19" s="11">
        <v>0</v>
      </c>
      <c r="J19" s="11">
        <v>0</v>
      </c>
      <c r="K19" s="12">
        <f t="shared" ref="K19:K20" si="6">J19+I19+$K$15-F19</f>
        <v>30</v>
      </c>
      <c r="L19" s="12">
        <f t="shared" ref="L19:L20" si="7">$K$15+I19</f>
        <v>180</v>
      </c>
      <c r="M19" s="11">
        <f t="shared" ca="1" si="0"/>
        <v>7.5000000000000011E-2</v>
      </c>
      <c r="N19" s="11">
        <f t="shared" si="1"/>
        <v>30</v>
      </c>
    </row>
    <row r="20" spans="1:14" x14ac:dyDescent="0.25">
      <c r="A20" s="2">
        <v>1</v>
      </c>
      <c r="B20" s="2">
        <v>3</v>
      </c>
      <c r="C20" s="34"/>
      <c r="D20" s="11">
        <v>3</v>
      </c>
      <c r="E20" s="11" t="s">
        <v>6</v>
      </c>
      <c r="F20" s="11">
        <f t="shared" si="3"/>
        <v>180</v>
      </c>
      <c r="G20" s="11">
        <f t="shared" si="4"/>
        <v>7.5</v>
      </c>
      <c r="H20" s="13">
        <f t="shared" ca="1" si="5"/>
        <v>4.5000000000000005E-2</v>
      </c>
      <c r="I20" s="11">
        <v>0</v>
      </c>
      <c r="J20" s="11">
        <v>0</v>
      </c>
      <c r="K20" s="12">
        <f t="shared" si="6"/>
        <v>0</v>
      </c>
      <c r="L20" s="12">
        <f t="shared" si="7"/>
        <v>180</v>
      </c>
      <c r="M20" s="11">
        <f t="shared" ca="1" si="0"/>
        <v>0</v>
      </c>
      <c r="N20" s="11">
        <f t="shared" si="1"/>
        <v>0</v>
      </c>
    </row>
    <row r="21" spans="1:14" x14ac:dyDescent="0.25">
      <c r="A21" s="2">
        <v>2</v>
      </c>
      <c r="B21" s="2">
        <v>1</v>
      </c>
      <c r="C21" s="33" t="s">
        <v>22</v>
      </c>
      <c r="D21" s="11">
        <v>3</v>
      </c>
      <c r="E21" s="11" t="s">
        <v>4</v>
      </c>
      <c r="F21" s="11">
        <f t="shared" si="3"/>
        <v>100</v>
      </c>
      <c r="G21" s="11">
        <f t="shared" si="4"/>
        <v>5</v>
      </c>
      <c r="H21" s="13">
        <f ca="1">OFFSET($J$3,A21,B21)*$H$16</f>
        <v>2.5000000000000005E-3</v>
      </c>
      <c r="I21" s="11">
        <v>0</v>
      </c>
      <c r="J21" s="11">
        <v>0</v>
      </c>
      <c r="K21" s="12">
        <f>J21+I21+$K$16-F21</f>
        <v>50</v>
      </c>
      <c r="L21" s="12">
        <f>$K$16+I21</f>
        <v>150</v>
      </c>
      <c r="M21" s="11">
        <f t="shared" ca="1" si="0"/>
        <v>0.12500000000000003</v>
      </c>
      <c r="N21" s="11">
        <f t="shared" si="1"/>
        <v>50</v>
      </c>
    </row>
    <row r="22" spans="1:14" x14ac:dyDescent="0.25">
      <c r="A22" s="2">
        <v>2</v>
      </c>
      <c r="B22" s="22">
        <v>2</v>
      </c>
      <c r="C22" s="34"/>
      <c r="D22" s="11">
        <v>3</v>
      </c>
      <c r="E22" s="11" t="s">
        <v>5</v>
      </c>
      <c r="F22" s="11">
        <f t="shared" si="3"/>
        <v>150</v>
      </c>
      <c r="G22" s="11">
        <f t="shared" si="4"/>
        <v>6</v>
      </c>
      <c r="H22" s="13">
        <f t="shared" ref="H22:H23" ca="1" si="8">OFFSET($J$3,A22,B22)*$H$16</f>
        <v>2.5000000000000005E-3</v>
      </c>
      <c r="I22" s="11">
        <v>0</v>
      </c>
      <c r="J22" s="11">
        <v>0</v>
      </c>
      <c r="K22" s="12">
        <f t="shared" ref="K22:K23" si="9">J22+I22+$K$16-F22</f>
        <v>0</v>
      </c>
      <c r="L22" s="12">
        <f t="shared" ref="L22:L23" si="10">$K$16+I22</f>
        <v>150</v>
      </c>
      <c r="M22" s="11">
        <f t="shared" ca="1" si="0"/>
        <v>0</v>
      </c>
      <c r="N22" s="11">
        <f t="shared" si="1"/>
        <v>0</v>
      </c>
    </row>
    <row r="23" spans="1:14" x14ac:dyDescent="0.25">
      <c r="A23" s="2">
        <v>2</v>
      </c>
      <c r="B23" s="22">
        <v>3</v>
      </c>
      <c r="C23" s="34"/>
      <c r="D23" s="11">
        <v>3</v>
      </c>
      <c r="E23" s="11" t="s">
        <v>6</v>
      </c>
      <c r="F23" s="11">
        <f t="shared" si="3"/>
        <v>180</v>
      </c>
      <c r="G23" s="11">
        <f t="shared" si="4"/>
        <v>7.5</v>
      </c>
      <c r="H23" s="13">
        <f t="shared" ca="1" si="8"/>
        <v>4.5000000000000005E-2</v>
      </c>
      <c r="I23" s="11">
        <v>30</v>
      </c>
      <c r="J23" s="11">
        <v>0</v>
      </c>
      <c r="K23" s="12">
        <f t="shared" si="9"/>
        <v>0</v>
      </c>
      <c r="L23" s="12">
        <f t="shared" si="10"/>
        <v>180</v>
      </c>
      <c r="M23" s="11">
        <f t="shared" ca="1" si="0"/>
        <v>10.125000000000002</v>
      </c>
      <c r="N23" s="11">
        <f t="shared" si="1"/>
        <v>225</v>
      </c>
    </row>
    <row r="24" spans="1:14" x14ac:dyDescent="0.25">
      <c r="A24" s="2">
        <v>3</v>
      </c>
      <c r="B24" s="2">
        <v>1</v>
      </c>
      <c r="C24" s="33" t="s">
        <v>23</v>
      </c>
      <c r="D24" s="11">
        <v>3</v>
      </c>
      <c r="E24" s="11" t="s">
        <v>4</v>
      </c>
      <c r="F24" s="11">
        <f t="shared" si="3"/>
        <v>100</v>
      </c>
      <c r="G24" s="11">
        <f t="shared" si="4"/>
        <v>5</v>
      </c>
      <c r="H24" s="13">
        <f ca="1">OFFSET($J$3,A24,B24)*$H$17</f>
        <v>4.5000000000000005E-2</v>
      </c>
      <c r="I24" s="11">
        <v>0</v>
      </c>
      <c r="J24" s="11">
        <v>0</v>
      </c>
      <c r="K24" s="12">
        <f>J24+I24+$K$17-F24</f>
        <v>0</v>
      </c>
      <c r="L24" s="12">
        <f>$K$17+I24</f>
        <v>100</v>
      </c>
      <c r="M24" s="11">
        <f t="shared" ca="1" si="0"/>
        <v>0</v>
      </c>
      <c r="N24" s="11">
        <f t="shared" si="1"/>
        <v>0</v>
      </c>
    </row>
    <row r="25" spans="1:14" x14ac:dyDescent="0.25">
      <c r="A25" s="2">
        <v>3</v>
      </c>
      <c r="B25" s="2">
        <v>2</v>
      </c>
      <c r="C25" s="34"/>
      <c r="D25" s="11">
        <v>3</v>
      </c>
      <c r="E25" s="11" t="s">
        <v>5</v>
      </c>
      <c r="F25" s="11">
        <f t="shared" si="3"/>
        <v>150</v>
      </c>
      <c r="G25" s="11">
        <f t="shared" si="4"/>
        <v>6</v>
      </c>
      <c r="H25" s="13">
        <f t="shared" ref="H25:H26" ca="1" si="11">OFFSET($J$3,A25,B25)*$H$17</f>
        <v>4.5000000000000005E-2</v>
      </c>
      <c r="I25" s="11">
        <v>50</v>
      </c>
      <c r="J25" s="11">
        <v>0</v>
      </c>
      <c r="K25" s="12">
        <f t="shared" ref="K25:K26" si="12">J25+I25+$K$17-F25</f>
        <v>0</v>
      </c>
      <c r="L25" s="12">
        <f t="shared" ref="L25:L26" si="13">$K$17+I25</f>
        <v>150</v>
      </c>
      <c r="M25" s="11">
        <f t="shared" ca="1" si="0"/>
        <v>13.500000000000002</v>
      </c>
      <c r="N25" s="11">
        <f t="shared" si="1"/>
        <v>300</v>
      </c>
    </row>
    <row r="26" spans="1:14" x14ac:dyDescent="0.25">
      <c r="A26" s="2">
        <v>3</v>
      </c>
      <c r="B26" s="2">
        <v>3</v>
      </c>
      <c r="C26" s="34"/>
      <c r="D26" s="11">
        <v>3</v>
      </c>
      <c r="E26" s="11" t="s">
        <v>6</v>
      </c>
      <c r="F26" s="11">
        <f t="shared" si="3"/>
        <v>180</v>
      </c>
      <c r="G26" s="11">
        <f t="shared" si="4"/>
        <v>7.5</v>
      </c>
      <c r="H26" s="13">
        <f t="shared" ca="1" si="11"/>
        <v>0.81</v>
      </c>
      <c r="I26" s="11">
        <v>80</v>
      </c>
      <c r="J26" s="11">
        <v>0</v>
      </c>
      <c r="K26" s="12">
        <f t="shared" si="12"/>
        <v>0</v>
      </c>
      <c r="L26" s="12">
        <f t="shared" si="13"/>
        <v>180</v>
      </c>
      <c r="M26" s="11">
        <f t="shared" ca="1" si="0"/>
        <v>486.00000000000006</v>
      </c>
      <c r="N26" s="11">
        <f t="shared" si="1"/>
        <v>600</v>
      </c>
    </row>
    <row r="27" spans="1:14" x14ac:dyDescent="0.25">
      <c r="D27" s="6"/>
      <c r="E27" s="6"/>
      <c r="F27" s="6"/>
      <c r="G27" s="6"/>
      <c r="H27" s="9"/>
      <c r="I27" s="6"/>
      <c r="J27" s="6"/>
      <c r="K27" s="6"/>
      <c r="L27" s="10"/>
      <c r="M27" s="6"/>
      <c r="N27" s="6"/>
    </row>
    <row r="28" spans="1:14" x14ac:dyDescent="0.25">
      <c r="D28" s="6"/>
      <c r="E28" s="6"/>
      <c r="F28" s="6"/>
      <c r="G28" s="6"/>
      <c r="H28" s="6"/>
      <c r="I28" s="6"/>
      <c r="J28" s="6"/>
      <c r="K28" s="6"/>
      <c r="L28" s="6"/>
      <c r="M28" s="27">
        <f ca="1">SUM(M14:M26)</f>
        <v>2802.5249999999996</v>
      </c>
      <c r="N28" s="6"/>
    </row>
    <row r="29" spans="1:14" x14ac:dyDescent="0.25">
      <c r="D29" s="8" t="s">
        <v>16</v>
      </c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C31" s="2">
        <v>1</v>
      </c>
      <c r="D31" s="6" t="s">
        <v>8</v>
      </c>
      <c r="E31" s="6" t="s">
        <v>0</v>
      </c>
      <c r="F31" s="6" t="s">
        <v>9</v>
      </c>
      <c r="G31" s="6" t="s">
        <v>14</v>
      </c>
      <c r="H31" s="6" t="s">
        <v>10</v>
      </c>
      <c r="I31" s="6" t="s">
        <v>11</v>
      </c>
      <c r="J31" s="6" t="s">
        <v>12</v>
      </c>
      <c r="K31" s="6" t="s">
        <v>15</v>
      </c>
      <c r="L31" s="6" t="s">
        <v>13</v>
      </c>
      <c r="M31" s="6" t="s">
        <v>1</v>
      </c>
      <c r="N31" s="6"/>
    </row>
    <row r="32" spans="1:14" x14ac:dyDescent="0.25">
      <c r="D32" s="6">
        <v>1</v>
      </c>
      <c r="E32" s="6" t="s">
        <v>4</v>
      </c>
      <c r="F32" s="6">
        <f>VLOOKUP(E32,$D$4:$G$6,4,FALSE)</f>
        <v>100</v>
      </c>
      <c r="G32" s="6">
        <f>VLOOKUP(E32,$D$4:$G$6,3,FALSE)</f>
        <v>5</v>
      </c>
      <c r="H32" s="6">
        <f>I$14</f>
        <v>100</v>
      </c>
      <c r="I32" s="6">
        <f t="shared" ref="I32:K32" si="14">J$14</f>
        <v>280</v>
      </c>
      <c r="J32" s="6">
        <f t="shared" si="14"/>
        <v>280</v>
      </c>
      <c r="K32" s="6">
        <f t="shared" si="14"/>
        <v>100</v>
      </c>
      <c r="L32" s="6">
        <f>(H32+I32)*G32+J32*$E$8</f>
        <v>2180</v>
      </c>
      <c r="M32" s="24">
        <v>1</v>
      </c>
      <c r="N32" s="6"/>
    </row>
    <row r="33" spans="3:17" x14ac:dyDescent="0.25">
      <c r="D33" s="6">
        <v>2</v>
      </c>
      <c r="E33" s="6" t="s">
        <v>4</v>
      </c>
      <c r="F33" s="6">
        <f>VLOOKUP(E33,$D$4:$G$6,4,FALSE)</f>
        <v>100</v>
      </c>
      <c r="G33" s="6">
        <f>VLOOKUP(E33,$D$4:$G$6,3,FALSE)</f>
        <v>5</v>
      </c>
      <c r="H33" s="6">
        <f>I15</f>
        <v>0</v>
      </c>
      <c r="I33" s="10">
        <f t="shared" ref="I33:K33" si="15">J15</f>
        <v>0</v>
      </c>
      <c r="J33" s="10">
        <f t="shared" si="15"/>
        <v>180</v>
      </c>
      <c r="K33" s="6">
        <f t="shared" si="15"/>
        <v>280</v>
      </c>
      <c r="L33" s="6">
        <f>(H33+I33)*G33+J33*$E$8</f>
        <v>180</v>
      </c>
      <c r="M33" s="25">
        <f>VLOOKUP(E33,$D$4:$G$6,2,FALSE)</f>
        <v>0.05</v>
      </c>
      <c r="N33" s="6"/>
    </row>
    <row r="34" spans="3:17" x14ac:dyDescent="0.25">
      <c r="D34" s="6">
        <v>3</v>
      </c>
      <c r="E34" s="6" t="s">
        <v>4</v>
      </c>
      <c r="F34" s="6">
        <f>VLOOKUP(E34,$D$4:$G$6,4,FALSE)</f>
        <v>100</v>
      </c>
      <c r="G34" s="6">
        <f>VLOOKUP(E34,$D$4:$G$6,3,FALSE)</f>
        <v>5</v>
      </c>
      <c r="H34" s="6">
        <f>I18</f>
        <v>0</v>
      </c>
      <c r="I34" s="6">
        <f t="shared" ref="I34:K34" si="16">J18</f>
        <v>0</v>
      </c>
      <c r="J34" s="6">
        <f t="shared" si="16"/>
        <v>80</v>
      </c>
      <c r="K34" s="6">
        <f t="shared" si="16"/>
        <v>180</v>
      </c>
      <c r="L34" s="6">
        <f>(H34+I34)*G34+J34*$E$8</f>
        <v>80</v>
      </c>
      <c r="M34" s="26">
        <f>K4</f>
        <v>0.05</v>
      </c>
      <c r="N34" s="6"/>
    </row>
    <row r="35" spans="3:17" x14ac:dyDescent="0.25">
      <c r="D35" s="6"/>
      <c r="E35" s="6"/>
      <c r="F35" s="6"/>
      <c r="G35" s="6"/>
      <c r="H35" s="6"/>
      <c r="I35" s="6"/>
      <c r="J35" s="6"/>
      <c r="K35" s="6"/>
      <c r="L35" s="7">
        <f>SUM(L32:L34)</f>
        <v>2440</v>
      </c>
      <c r="M35" s="26">
        <f>M34*M33*M32</f>
        <v>2.5000000000000005E-3</v>
      </c>
      <c r="N35" s="6"/>
      <c r="O35" s="29" t="s">
        <v>17</v>
      </c>
      <c r="P35" s="28"/>
      <c r="Q35" s="28"/>
    </row>
    <row r="36" spans="3:17" x14ac:dyDescent="0.25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30">
        <f>L35*M35+L41*M41+L47*M47+L53*M53+L59*M59+L65*M65+L71*M71+L77*M77+L83*M83</f>
        <v>2802.5250000000001</v>
      </c>
      <c r="P36" s="28"/>
      <c r="Q36" s="28"/>
    </row>
    <row r="37" spans="3:17" x14ac:dyDescent="0.25">
      <c r="C37" s="2">
        <v>2</v>
      </c>
      <c r="D37" s="6" t="s">
        <v>8</v>
      </c>
      <c r="E37" s="6" t="s">
        <v>0</v>
      </c>
      <c r="F37" s="6" t="s">
        <v>9</v>
      </c>
      <c r="G37" s="6" t="s">
        <v>14</v>
      </c>
      <c r="H37" s="6" t="s">
        <v>10</v>
      </c>
      <c r="I37" s="6" t="s">
        <v>11</v>
      </c>
      <c r="J37" s="6" t="s">
        <v>12</v>
      </c>
      <c r="K37" s="6" t="s">
        <v>15</v>
      </c>
      <c r="L37" s="6" t="s">
        <v>13</v>
      </c>
      <c r="M37" s="6" t="s">
        <v>1</v>
      </c>
      <c r="N37" s="6"/>
      <c r="O37" s="28"/>
      <c r="P37" s="28"/>
      <c r="Q37" s="28"/>
    </row>
    <row r="38" spans="3:17" x14ac:dyDescent="0.25">
      <c r="D38" s="6">
        <v>1</v>
      </c>
      <c r="E38" s="6" t="s">
        <v>4</v>
      </c>
      <c r="F38" s="6">
        <f>VLOOKUP(E38,$D$4:$G$6,4,FALSE)</f>
        <v>100</v>
      </c>
      <c r="G38" s="6">
        <f>VLOOKUP(E38,$D$4:$G$6,3,FALSE)</f>
        <v>5</v>
      </c>
      <c r="H38" s="6">
        <f>I$14</f>
        <v>100</v>
      </c>
      <c r="I38" s="6">
        <f t="shared" ref="I38:K38" si="17">J$14</f>
        <v>280</v>
      </c>
      <c r="J38" s="6">
        <f t="shared" si="17"/>
        <v>280</v>
      </c>
      <c r="K38" s="6">
        <f t="shared" si="17"/>
        <v>100</v>
      </c>
      <c r="L38" s="6">
        <f>(H38+I38)*G38+J38*$E$8</f>
        <v>2180</v>
      </c>
      <c r="M38" s="24">
        <v>1</v>
      </c>
      <c r="N38" s="6"/>
    </row>
    <row r="39" spans="3:17" x14ac:dyDescent="0.25">
      <c r="D39" s="6">
        <v>2</v>
      </c>
      <c r="E39" s="6" t="s">
        <v>4</v>
      </c>
      <c r="F39" s="6">
        <f>VLOOKUP(E39,$D$4:$G$6,4,FALSE)</f>
        <v>100</v>
      </c>
      <c r="G39" s="6">
        <f>VLOOKUP(E39,$D$4:$G$6,3,FALSE)</f>
        <v>5</v>
      </c>
      <c r="H39" s="6">
        <f>I15</f>
        <v>0</v>
      </c>
      <c r="I39" s="6">
        <f t="shared" ref="I39:K39" si="18">J15</f>
        <v>0</v>
      </c>
      <c r="J39" s="6">
        <f t="shared" si="18"/>
        <v>180</v>
      </c>
      <c r="K39" s="6">
        <f t="shared" si="18"/>
        <v>280</v>
      </c>
      <c r="L39" s="6">
        <f>(H39+I39)*G39+J39*$E$8</f>
        <v>180</v>
      </c>
      <c r="M39" s="25">
        <f>VLOOKUP(E39,$D$4:$G$6,2,FALSE)</f>
        <v>0.05</v>
      </c>
      <c r="N39" s="6"/>
    </row>
    <row r="40" spans="3:17" x14ac:dyDescent="0.25">
      <c r="D40" s="6">
        <v>3</v>
      </c>
      <c r="E40" s="6" t="s">
        <v>5</v>
      </c>
      <c r="F40" s="6">
        <f>VLOOKUP(E40,$D$4:$G$6,4,FALSE)</f>
        <v>150</v>
      </c>
      <c r="G40" s="6">
        <f>VLOOKUP(E40,$D$4:$G$6,3,FALSE)</f>
        <v>6</v>
      </c>
      <c r="H40" s="6">
        <f>I19</f>
        <v>0</v>
      </c>
      <c r="I40" s="6">
        <f t="shared" ref="I40:K40" si="19">J19</f>
        <v>0</v>
      </c>
      <c r="J40" s="6">
        <f t="shared" si="19"/>
        <v>30</v>
      </c>
      <c r="K40" s="6">
        <f t="shared" si="19"/>
        <v>180</v>
      </c>
      <c r="L40" s="6">
        <f>(H40+I40)*G40+J40*$E$8</f>
        <v>30</v>
      </c>
      <c r="M40" s="26">
        <f>L4</f>
        <v>0.05</v>
      </c>
      <c r="N40" s="6"/>
    </row>
    <row r="41" spans="3:17" x14ac:dyDescent="0.25">
      <c r="D41" s="6"/>
      <c r="E41" s="6"/>
      <c r="F41" s="6"/>
      <c r="G41" s="6"/>
      <c r="H41" s="6"/>
      <c r="I41" s="6"/>
      <c r="J41" s="6"/>
      <c r="K41" s="6"/>
      <c r="L41" s="7">
        <f>SUM(L38:L40)</f>
        <v>2390</v>
      </c>
      <c r="M41" s="26">
        <f>M40*M39*M38</f>
        <v>2.5000000000000005E-3</v>
      </c>
      <c r="N41" s="6"/>
    </row>
    <row r="42" spans="3:17" x14ac:dyDescent="0.25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3:17" x14ac:dyDescent="0.25">
      <c r="C43" s="2">
        <v>3</v>
      </c>
      <c r="D43" s="6" t="s">
        <v>8</v>
      </c>
      <c r="E43" s="6" t="s">
        <v>0</v>
      </c>
      <c r="F43" s="6" t="s">
        <v>9</v>
      </c>
      <c r="G43" s="6" t="s">
        <v>14</v>
      </c>
      <c r="H43" s="6" t="s">
        <v>10</v>
      </c>
      <c r="I43" s="6" t="s">
        <v>11</v>
      </c>
      <c r="J43" s="6" t="s">
        <v>12</v>
      </c>
      <c r="K43" s="6" t="s">
        <v>15</v>
      </c>
      <c r="L43" s="6" t="s">
        <v>13</v>
      </c>
      <c r="M43" s="6" t="s">
        <v>1</v>
      </c>
      <c r="N43" s="6"/>
    </row>
    <row r="44" spans="3:17" x14ac:dyDescent="0.25">
      <c r="D44" s="6">
        <v>1</v>
      </c>
      <c r="E44" s="6" t="s">
        <v>4</v>
      </c>
      <c r="F44" s="6">
        <f>VLOOKUP(E44,$D$4:$G$6,4,FALSE)</f>
        <v>100</v>
      </c>
      <c r="G44" s="6">
        <f>VLOOKUP(E44,$D$4:$G$6,3,FALSE)</f>
        <v>5</v>
      </c>
      <c r="H44" s="6">
        <f>I$14</f>
        <v>100</v>
      </c>
      <c r="I44" s="6">
        <f t="shared" ref="I44:K44" si="20">J$14</f>
        <v>280</v>
      </c>
      <c r="J44" s="6">
        <f t="shared" si="20"/>
        <v>280</v>
      </c>
      <c r="K44" s="6">
        <f t="shared" si="20"/>
        <v>100</v>
      </c>
      <c r="L44" s="6">
        <f>(H44+I44)*G44+J44*$E$8</f>
        <v>2180</v>
      </c>
      <c r="M44" s="24">
        <v>1</v>
      </c>
      <c r="N44" s="6"/>
    </row>
    <row r="45" spans="3:17" x14ac:dyDescent="0.25">
      <c r="D45" s="6">
        <v>2</v>
      </c>
      <c r="E45" s="6" t="s">
        <v>4</v>
      </c>
      <c r="F45" s="6">
        <f>VLOOKUP(E45,$D$4:$G$6,4,FALSE)</f>
        <v>100</v>
      </c>
      <c r="G45" s="6">
        <f>VLOOKUP(E45,$D$4:$G$6,3,FALSE)</f>
        <v>5</v>
      </c>
      <c r="H45" s="6">
        <f>I15</f>
        <v>0</v>
      </c>
      <c r="I45" s="6">
        <f t="shared" ref="I45:K45" si="21">J15</f>
        <v>0</v>
      </c>
      <c r="J45" s="6">
        <f t="shared" si="21"/>
        <v>180</v>
      </c>
      <c r="K45" s="6">
        <f t="shared" si="21"/>
        <v>280</v>
      </c>
      <c r="L45" s="6">
        <f>(H45+I45)*G45+J45*$E$8</f>
        <v>180</v>
      </c>
      <c r="M45" s="25">
        <f>VLOOKUP(E45,$D$4:$G$6,2,FALSE)</f>
        <v>0.05</v>
      </c>
      <c r="N45" s="6"/>
    </row>
    <row r="46" spans="3:17" x14ac:dyDescent="0.25">
      <c r="D46" s="6">
        <v>3</v>
      </c>
      <c r="E46" s="6" t="s">
        <v>6</v>
      </c>
      <c r="F46" s="6">
        <f>VLOOKUP(E46,$D$4:$G$6,4,FALSE)</f>
        <v>180</v>
      </c>
      <c r="G46" s="6">
        <f>VLOOKUP(E46,$D$4:$G$6,3,FALSE)</f>
        <v>7.5</v>
      </c>
      <c r="H46" s="6">
        <f>I20</f>
        <v>0</v>
      </c>
      <c r="I46" s="6">
        <f t="shared" ref="I46:K46" si="22">J20</f>
        <v>0</v>
      </c>
      <c r="J46" s="6">
        <f t="shared" si="22"/>
        <v>0</v>
      </c>
      <c r="K46" s="6">
        <f t="shared" si="22"/>
        <v>180</v>
      </c>
      <c r="L46" s="6">
        <f>(H46+I46)*G46+J46*$E$8</f>
        <v>0</v>
      </c>
      <c r="M46" s="26">
        <f>M4</f>
        <v>0.9</v>
      </c>
      <c r="N46" s="6"/>
    </row>
    <row r="47" spans="3:17" x14ac:dyDescent="0.25">
      <c r="D47" s="6"/>
      <c r="E47" s="6"/>
      <c r="F47" s="6"/>
      <c r="G47" s="6"/>
      <c r="H47" s="6"/>
      <c r="I47" s="6"/>
      <c r="J47" s="6"/>
      <c r="K47" s="6"/>
      <c r="L47" s="7">
        <f>SUM(L44:L46)</f>
        <v>2360</v>
      </c>
      <c r="M47" s="26">
        <f>M46*M45*M44</f>
        <v>4.5000000000000005E-2</v>
      </c>
      <c r="N47" s="6"/>
    </row>
    <row r="49" spans="3:13" x14ac:dyDescent="0.25">
      <c r="C49" s="2">
        <v>4</v>
      </c>
      <c r="D49" s="6" t="s">
        <v>8</v>
      </c>
      <c r="E49" s="6" t="s">
        <v>0</v>
      </c>
      <c r="F49" s="6" t="s">
        <v>9</v>
      </c>
      <c r="G49" s="6" t="s">
        <v>14</v>
      </c>
      <c r="H49" s="6" t="s">
        <v>10</v>
      </c>
      <c r="I49" s="6" t="s">
        <v>11</v>
      </c>
      <c r="J49" s="6" t="s">
        <v>12</v>
      </c>
      <c r="K49" s="6" t="s">
        <v>15</v>
      </c>
      <c r="L49" s="6" t="s">
        <v>13</v>
      </c>
      <c r="M49" s="6" t="s">
        <v>1</v>
      </c>
    </row>
    <row r="50" spans="3:13" x14ac:dyDescent="0.25">
      <c r="D50" s="6">
        <v>1</v>
      </c>
      <c r="E50" s="6" t="s">
        <v>4</v>
      </c>
      <c r="F50" s="6">
        <f>VLOOKUP(E50,$D$4:$G$6,4,FALSE)</f>
        <v>100</v>
      </c>
      <c r="G50" s="6">
        <f>VLOOKUP(E50,$D$4:$G$6,3,FALSE)</f>
        <v>5</v>
      </c>
      <c r="H50" s="6">
        <f>I$14</f>
        <v>100</v>
      </c>
      <c r="I50" s="6">
        <f t="shared" ref="I50:K50" si="23">J$14</f>
        <v>280</v>
      </c>
      <c r="J50" s="6">
        <f t="shared" si="23"/>
        <v>280</v>
      </c>
      <c r="K50" s="6">
        <f t="shared" si="23"/>
        <v>100</v>
      </c>
      <c r="L50" s="6">
        <f>(H50+I50)*G50+J50*$E$8</f>
        <v>2180</v>
      </c>
      <c r="M50" s="24">
        <v>1</v>
      </c>
    </row>
    <row r="51" spans="3:13" x14ac:dyDescent="0.25">
      <c r="D51" s="6">
        <v>2</v>
      </c>
      <c r="E51" s="6" t="s">
        <v>5</v>
      </c>
      <c r="F51" s="6">
        <f>VLOOKUP(E51,$D$4:$G$6,4,FALSE)</f>
        <v>150</v>
      </c>
      <c r="G51" s="6">
        <f>VLOOKUP(E51,$D$4:$G$6,3,FALSE)</f>
        <v>6</v>
      </c>
      <c r="H51" s="6">
        <f>I16</f>
        <v>20</v>
      </c>
      <c r="I51" s="6">
        <f t="shared" ref="I51:K51" si="24">J16</f>
        <v>0</v>
      </c>
      <c r="J51" s="6">
        <f t="shared" si="24"/>
        <v>150</v>
      </c>
      <c r="K51" s="6">
        <f t="shared" si="24"/>
        <v>300</v>
      </c>
      <c r="L51" s="6">
        <f>(H51+I51)*G51+J51*$E$8</f>
        <v>270</v>
      </c>
      <c r="M51" s="25">
        <f>VLOOKUP(E51,$D$4:$G$6,2,FALSE)</f>
        <v>0.05</v>
      </c>
    </row>
    <row r="52" spans="3:13" x14ac:dyDescent="0.25">
      <c r="D52" s="6">
        <v>3</v>
      </c>
      <c r="E52" s="6" t="s">
        <v>4</v>
      </c>
      <c r="F52" s="6">
        <f>VLOOKUP(E52,$D$4:$G$6,4,FALSE)</f>
        <v>100</v>
      </c>
      <c r="G52" s="6">
        <f>VLOOKUP(E52,$D$4:$G$6,3,FALSE)</f>
        <v>5</v>
      </c>
      <c r="H52" s="6">
        <f>I21</f>
        <v>0</v>
      </c>
      <c r="I52" s="6">
        <f t="shared" ref="I52:K52" si="25">J21</f>
        <v>0</v>
      </c>
      <c r="J52" s="6">
        <f t="shared" si="25"/>
        <v>50</v>
      </c>
      <c r="K52" s="6">
        <f t="shared" si="25"/>
        <v>150</v>
      </c>
      <c r="L52" s="6">
        <f>(H52+I52)*G52+J52*$E$8</f>
        <v>50</v>
      </c>
      <c r="M52" s="26">
        <f>K5</f>
        <v>0.05</v>
      </c>
    </row>
    <row r="53" spans="3:13" x14ac:dyDescent="0.25">
      <c r="D53" s="6"/>
      <c r="E53" s="6"/>
      <c r="F53" s="6"/>
      <c r="G53" s="6"/>
      <c r="H53" s="6"/>
      <c r="I53" s="6"/>
      <c r="J53" s="6"/>
      <c r="K53" s="6"/>
      <c r="L53" s="7">
        <f>SUM(L50:L52)</f>
        <v>2500</v>
      </c>
      <c r="M53" s="26">
        <f>M52*M51*M50</f>
        <v>2.5000000000000005E-3</v>
      </c>
    </row>
    <row r="55" spans="3:13" x14ac:dyDescent="0.25">
      <c r="C55" s="2">
        <v>5</v>
      </c>
      <c r="D55" s="6" t="s">
        <v>8</v>
      </c>
      <c r="E55" s="6" t="s">
        <v>0</v>
      </c>
      <c r="F55" s="6" t="s">
        <v>9</v>
      </c>
      <c r="G55" s="6" t="s">
        <v>14</v>
      </c>
      <c r="H55" s="6" t="s">
        <v>10</v>
      </c>
      <c r="I55" s="6" t="s">
        <v>11</v>
      </c>
      <c r="J55" s="6" t="s">
        <v>12</v>
      </c>
      <c r="K55" s="6" t="s">
        <v>15</v>
      </c>
      <c r="L55" s="6" t="s">
        <v>13</v>
      </c>
      <c r="M55" s="6" t="s">
        <v>1</v>
      </c>
    </row>
    <row r="56" spans="3:13" x14ac:dyDescent="0.25">
      <c r="D56" s="6">
        <v>1</v>
      </c>
      <c r="E56" s="6" t="s">
        <v>4</v>
      </c>
      <c r="F56" s="6">
        <f>VLOOKUP(E56,$D$4:$G$6,4,FALSE)</f>
        <v>100</v>
      </c>
      <c r="G56" s="6">
        <f>VLOOKUP(E56,$D$4:$G$6,3,FALSE)</f>
        <v>5</v>
      </c>
      <c r="H56" s="6">
        <f>I$14</f>
        <v>100</v>
      </c>
      <c r="I56" s="6">
        <f t="shared" ref="I56:K56" si="26">J$14</f>
        <v>280</v>
      </c>
      <c r="J56" s="6">
        <f t="shared" si="26"/>
        <v>280</v>
      </c>
      <c r="K56" s="6">
        <f t="shared" si="26"/>
        <v>100</v>
      </c>
      <c r="L56" s="6">
        <f>(H56+I56)*G56+J56*$E$8</f>
        <v>2180</v>
      </c>
      <c r="M56" s="24">
        <v>1</v>
      </c>
    </row>
    <row r="57" spans="3:13" x14ac:dyDescent="0.25">
      <c r="D57" s="6">
        <v>2</v>
      </c>
      <c r="E57" s="6" t="s">
        <v>5</v>
      </c>
      <c r="F57" s="6">
        <f>VLOOKUP(E57,$D$4:$G$6,4,FALSE)</f>
        <v>150</v>
      </c>
      <c r="G57" s="6">
        <f>VLOOKUP(E57,$D$4:$G$6,3,FALSE)</f>
        <v>6</v>
      </c>
      <c r="H57" s="6">
        <f>I16</f>
        <v>20</v>
      </c>
      <c r="I57" s="6">
        <f t="shared" ref="I57:K57" si="27">J16</f>
        <v>0</v>
      </c>
      <c r="J57" s="6">
        <f t="shared" si="27"/>
        <v>150</v>
      </c>
      <c r="K57" s="6">
        <f t="shared" si="27"/>
        <v>300</v>
      </c>
      <c r="L57" s="6">
        <f>(H57+I57)*G57+J57*$E$8</f>
        <v>270</v>
      </c>
      <c r="M57" s="25">
        <f>VLOOKUP(E57,$D$4:$G$6,2,FALSE)</f>
        <v>0.05</v>
      </c>
    </row>
    <row r="58" spans="3:13" x14ac:dyDescent="0.25">
      <c r="D58" s="6">
        <v>3</v>
      </c>
      <c r="E58" s="6" t="s">
        <v>5</v>
      </c>
      <c r="F58" s="6">
        <f>VLOOKUP(E58,$D$4:$G$6,4,FALSE)</f>
        <v>150</v>
      </c>
      <c r="G58" s="6">
        <f>VLOOKUP(E58,$D$4:$G$6,3,FALSE)</f>
        <v>6</v>
      </c>
      <c r="H58" s="6">
        <f>I22</f>
        <v>0</v>
      </c>
      <c r="I58" s="6">
        <f t="shared" ref="I58:K58" si="28">J22</f>
        <v>0</v>
      </c>
      <c r="J58" s="6">
        <f t="shared" si="28"/>
        <v>0</v>
      </c>
      <c r="K58" s="6">
        <f t="shared" si="28"/>
        <v>150</v>
      </c>
      <c r="L58" s="6">
        <f>(H58+I58)*G58+J58*$E$8</f>
        <v>0</v>
      </c>
      <c r="M58" s="26">
        <f>L5</f>
        <v>0.05</v>
      </c>
    </row>
    <row r="59" spans="3:13" x14ac:dyDescent="0.25">
      <c r="D59" s="6"/>
      <c r="E59" s="6"/>
      <c r="F59" s="6"/>
      <c r="G59" s="6"/>
      <c r="H59" s="6"/>
      <c r="I59" s="6"/>
      <c r="J59" s="6"/>
      <c r="K59" s="6"/>
      <c r="L59" s="7">
        <f>SUM(L56:L58)</f>
        <v>2450</v>
      </c>
      <c r="M59" s="26">
        <f>M58*M57*M56</f>
        <v>2.5000000000000005E-3</v>
      </c>
    </row>
    <row r="61" spans="3:13" x14ac:dyDescent="0.25">
      <c r="C61" s="2">
        <v>6</v>
      </c>
      <c r="D61" s="6" t="s">
        <v>8</v>
      </c>
      <c r="E61" s="6" t="s">
        <v>0</v>
      </c>
      <c r="F61" s="6" t="s">
        <v>9</v>
      </c>
      <c r="G61" s="6" t="s">
        <v>14</v>
      </c>
      <c r="H61" s="6" t="s">
        <v>10</v>
      </c>
      <c r="I61" s="6" t="s">
        <v>11</v>
      </c>
      <c r="J61" s="6" t="s">
        <v>12</v>
      </c>
      <c r="K61" s="6" t="s">
        <v>15</v>
      </c>
      <c r="L61" s="6" t="s">
        <v>13</v>
      </c>
      <c r="M61" s="6" t="s">
        <v>1</v>
      </c>
    </row>
    <row r="62" spans="3:13" x14ac:dyDescent="0.25">
      <c r="D62" s="6">
        <v>1</v>
      </c>
      <c r="E62" s="6" t="s">
        <v>4</v>
      </c>
      <c r="F62" s="6">
        <f>VLOOKUP(E62,$D$4:$G$6,4,FALSE)</f>
        <v>100</v>
      </c>
      <c r="G62" s="6">
        <f>VLOOKUP(E62,$D$4:$G$6,3,FALSE)</f>
        <v>5</v>
      </c>
      <c r="H62" s="6">
        <f>I$14</f>
        <v>100</v>
      </c>
      <c r="I62" s="6">
        <f t="shared" ref="I62:K62" si="29">J$14</f>
        <v>280</v>
      </c>
      <c r="J62" s="6">
        <f t="shared" si="29"/>
        <v>280</v>
      </c>
      <c r="K62" s="6">
        <f t="shared" si="29"/>
        <v>100</v>
      </c>
      <c r="L62" s="6">
        <f>(H62+I62)*G62+J62*$E$8</f>
        <v>2180</v>
      </c>
      <c r="M62" s="24">
        <v>1</v>
      </c>
    </row>
    <row r="63" spans="3:13" x14ac:dyDescent="0.25">
      <c r="D63" s="6">
        <v>2</v>
      </c>
      <c r="E63" s="6" t="s">
        <v>5</v>
      </c>
      <c r="F63" s="6">
        <f>VLOOKUP(E63,$D$4:$G$6,4,FALSE)</f>
        <v>150</v>
      </c>
      <c r="G63" s="6">
        <f>VLOOKUP(E63,$D$4:$G$6,3,FALSE)</f>
        <v>6</v>
      </c>
      <c r="H63" s="6">
        <f>I16</f>
        <v>20</v>
      </c>
      <c r="I63" s="6">
        <f t="shared" ref="I63:K63" si="30">J16</f>
        <v>0</v>
      </c>
      <c r="J63" s="6">
        <f t="shared" si="30"/>
        <v>150</v>
      </c>
      <c r="K63" s="6">
        <f t="shared" si="30"/>
        <v>300</v>
      </c>
      <c r="L63" s="6">
        <f>(H63+I63)*G63+J63*$E$8</f>
        <v>270</v>
      </c>
      <c r="M63" s="25">
        <f>VLOOKUP(E63,$D$4:$G$6,2,FALSE)</f>
        <v>0.05</v>
      </c>
    </row>
    <row r="64" spans="3:13" x14ac:dyDescent="0.25">
      <c r="D64" s="6">
        <v>3</v>
      </c>
      <c r="E64" s="6" t="s">
        <v>6</v>
      </c>
      <c r="F64" s="6">
        <f>VLOOKUP(E64,$D$4:$G$6,4,FALSE)</f>
        <v>180</v>
      </c>
      <c r="G64" s="6">
        <f>VLOOKUP(E64,$D$4:$G$6,3,FALSE)</f>
        <v>7.5</v>
      </c>
      <c r="H64" s="6">
        <f>I23</f>
        <v>30</v>
      </c>
      <c r="I64" s="6">
        <f t="shared" ref="I64:K64" si="31">J23</f>
        <v>0</v>
      </c>
      <c r="J64" s="6">
        <f t="shared" si="31"/>
        <v>0</v>
      </c>
      <c r="K64" s="6">
        <f t="shared" si="31"/>
        <v>180</v>
      </c>
      <c r="L64" s="6">
        <f>(H64+I64)*G64+J64*$E$8</f>
        <v>225</v>
      </c>
      <c r="M64" s="26">
        <f>M5</f>
        <v>0.9</v>
      </c>
    </row>
    <row r="65" spans="3:13" x14ac:dyDescent="0.25">
      <c r="D65" s="6"/>
      <c r="E65" s="6"/>
      <c r="F65" s="6"/>
      <c r="G65" s="6"/>
      <c r="H65" s="6"/>
      <c r="I65" s="6"/>
      <c r="J65" s="6"/>
      <c r="K65" s="6"/>
      <c r="L65" s="7">
        <f>SUM(L62:L64)</f>
        <v>2675</v>
      </c>
      <c r="M65" s="26">
        <f>M64*M63*M62</f>
        <v>4.5000000000000005E-2</v>
      </c>
    </row>
    <row r="67" spans="3:13" x14ac:dyDescent="0.25">
      <c r="C67" s="2">
        <v>7</v>
      </c>
      <c r="D67" s="6" t="s">
        <v>8</v>
      </c>
      <c r="E67" s="6" t="s">
        <v>0</v>
      </c>
      <c r="F67" s="6" t="s">
        <v>9</v>
      </c>
      <c r="G67" s="6" t="s">
        <v>14</v>
      </c>
      <c r="H67" s="6" t="s">
        <v>10</v>
      </c>
      <c r="I67" s="6" t="s">
        <v>11</v>
      </c>
      <c r="J67" s="6" t="s">
        <v>12</v>
      </c>
      <c r="K67" s="6" t="s">
        <v>15</v>
      </c>
      <c r="L67" s="6" t="s">
        <v>13</v>
      </c>
      <c r="M67" s="6" t="s">
        <v>1</v>
      </c>
    </row>
    <row r="68" spans="3:13" x14ac:dyDescent="0.25">
      <c r="D68" s="6">
        <v>1</v>
      </c>
      <c r="E68" s="6" t="s">
        <v>4</v>
      </c>
      <c r="F68" s="6">
        <f>VLOOKUP(E68,$D$4:$G$6,4,FALSE)</f>
        <v>100</v>
      </c>
      <c r="G68" s="6">
        <f>VLOOKUP(E68,$D$4:$G$6,3,FALSE)</f>
        <v>5</v>
      </c>
      <c r="H68" s="6">
        <f>I$14</f>
        <v>100</v>
      </c>
      <c r="I68" s="6">
        <f t="shared" ref="I68:K68" si="32">J$14</f>
        <v>280</v>
      </c>
      <c r="J68" s="6">
        <f t="shared" si="32"/>
        <v>280</v>
      </c>
      <c r="K68" s="6">
        <f t="shared" si="32"/>
        <v>100</v>
      </c>
      <c r="L68" s="6">
        <f>(H68+I68)*G68+J68*$E$8</f>
        <v>2180</v>
      </c>
      <c r="M68" s="24">
        <v>1</v>
      </c>
    </row>
    <row r="69" spans="3:13" x14ac:dyDescent="0.25">
      <c r="D69" s="6">
        <v>2</v>
      </c>
      <c r="E69" s="6" t="s">
        <v>6</v>
      </c>
      <c r="F69" s="6">
        <f>VLOOKUP(E69,$D$4:$G$6,4,FALSE)</f>
        <v>180</v>
      </c>
      <c r="G69" s="6">
        <f>VLOOKUP(E69,$D$4:$G$6,3,FALSE)</f>
        <v>7.5</v>
      </c>
      <c r="H69" s="6">
        <f>I17</f>
        <v>0</v>
      </c>
      <c r="I69" s="6">
        <f t="shared" ref="I69:K69" si="33">J17</f>
        <v>0</v>
      </c>
      <c r="J69" s="6">
        <f t="shared" si="33"/>
        <v>100</v>
      </c>
      <c r="K69" s="6">
        <f t="shared" si="33"/>
        <v>280</v>
      </c>
      <c r="L69" s="6">
        <f>(H69+I69)*G69+J69*$E$8</f>
        <v>100</v>
      </c>
      <c r="M69" s="25">
        <f>VLOOKUP(E69,$D$4:$G$6,2,FALSE)</f>
        <v>0.9</v>
      </c>
    </row>
    <row r="70" spans="3:13" x14ac:dyDescent="0.25">
      <c r="D70" s="6">
        <v>3</v>
      </c>
      <c r="E70" s="6" t="s">
        <v>4</v>
      </c>
      <c r="F70" s="6">
        <f>VLOOKUP(E70,$D$4:$G$6,4,FALSE)</f>
        <v>100</v>
      </c>
      <c r="G70" s="6">
        <f>VLOOKUP(E70,$D$4:$G$6,3,FALSE)</f>
        <v>5</v>
      </c>
      <c r="H70" s="6">
        <f>I24</f>
        <v>0</v>
      </c>
      <c r="I70" s="6">
        <f t="shared" ref="I70:K70" si="34">J24</f>
        <v>0</v>
      </c>
      <c r="J70" s="6">
        <f t="shared" si="34"/>
        <v>0</v>
      </c>
      <c r="K70" s="6">
        <f t="shared" si="34"/>
        <v>100</v>
      </c>
      <c r="L70" s="6">
        <f>(H70+I70)*G70+J70*$E$8</f>
        <v>0</v>
      </c>
      <c r="M70" s="26">
        <f>K6</f>
        <v>0.05</v>
      </c>
    </row>
    <row r="71" spans="3:13" x14ac:dyDescent="0.25">
      <c r="D71" s="6"/>
      <c r="E71" s="6"/>
      <c r="F71" s="6"/>
      <c r="G71" s="6"/>
      <c r="H71" s="6"/>
      <c r="I71" s="6"/>
      <c r="J71" s="6"/>
      <c r="K71" s="6"/>
      <c r="L71" s="7">
        <f>SUM(L68:L70)</f>
        <v>2280</v>
      </c>
      <c r="M71" s="26">
        <f>M70*M69*M68</f>
        <v>4.5000000000000005E-2</v>
      </c>
    </row>
    <row r="73" spans="3:13" x14ac:dyDescent="0.25">
      <c r="C73" s="2">
        <v>8</v>
      </c>
      <c r="D73" s="6" t="s">
        <v>8</v>
      </c>
      <c r="E73" s="6" t="s">
        <v>0</v>
      </c>
      <c r="F73" s="6" t="s">
        <v>9</v>
      </c>
      <c r="G73" s="6" t="s">
        <v>14</v>
      </c>
      <c r="H73" s="6" t="s">
        <v>10</v>
      </c>
      <c r="I73" s="6" t="s">
        <v>11</v>
      </c>
      <c r="J73" s="6" t="s">
        <v>12</v>
      </c>
      <c r="K73" s="6" t="s">
        <v>15</v>
      </c>
      <c r="L73" s="6" t="s">
        <v>13</v>
      </c>
      <c r="M73" s="6" t="s">
        <v>1</v>
      </c>
    </row>
    <row r="74" spans="3:13" x14ac:dyDescent="0.25">
      <c r="D74" s="6">
        <v>1</v>
      </c>
      <c r="E74" s="6" t="s">
        <v>4</v>
      </c>
      <c r="F74" s="6">
        <f>VLOOKUP(E74,$D$4:$G$6,4,FALSE)</f>
        <v>100</v>
      </c>
      <c r="G74" s="6">
        <f>VLOOKUP(E74,$D$4:$G$6,3,FALSE)</f>
        <v>5</v>
      </c>
      <c r="H74" s="6">
        <f>I$14</f>
        <v>100</v>
      </c>
      <c r="I74" s="6">
        <f t="shared" ref="I74:K74" si="35">J$14</f>
        <v>280</v>
      </c>
      <c r="J74" s="6">
        <f t="shared" si="35"/>
        <v>280</v>
      </c>
      <c r="K74" s="6">
        <f t="shared" si="35"/>
        <v>100</v>
      </c>
      <c r="L74" s="6">
        <f>(H74+I74)*G74+J74*$E$8</f>
        <v>2180</v>
      </c>
      <c r="M74" s="24">
        <v>1</v>
      </c>
    </row>
    <row r="75" spans="3:13" x14ac:dyDescent="0.25">
      <c r="D75" s="6">
        <v>2</v>
      </c>
      <c r="E75" s="6" t="s">
        <v>6</v>
      </c>
      <c r="F75" s="6">
        <f>VLOOKUP(E75,$D$4:$G$6,4,FALSE)</f>
        <v>180</v>
      </c>
      <c r="G75" s="6">
        <f>VLOOKUP(E75,$D$4:$G$6,3,FALSE)</f>
        <v>7.5</v>
      </c>
      <c r="H75" s="6">
        <f>I17</f>
        <v>0</v>
      </c>
      <c r="I75" s="6">
        <f t="shared" ref="I75:K75" si="36">J17</f>
        <v>0</v>
      </c>
      <c r="J75" s="6">
        <f t="shared" si="36"/>
        <v>100</v>
      </c>
      <c r="K75" s="6">
        <f t="shared" si="36"/>
        <v>280</v>
      </c>
      <c r="L75" s="6">
        <f>(H75+I75)*G75+J75*$E$8</f>
        <v>100</v>
      </c>
      <c r="M75" s="25">
        <f>VLOOKUP(E75,$D$4:$G$6,2,FALSE)</f>
        <v>0.9</v>
      </c>
    </row>
    <row r="76" spans="3:13" x14ac:dyDescent="0.25">
      <c r="D76" s="6">
        <v>3</v>
      </c>
      <c r="E76" s="6" t="s">
        <v>5</v>
      </c>
      <c r="F76" s="6">
        <f>VLOOKUP(E76,$D$4:$G$6,4,FALSE)</f>
        <v>150</v>
      </c>
      <c r="G76" s="6">
        <f>VLOOKUP(E76,$D$4:$G$6,3,FALSE)</f>
        <v>6</v>
      </c>
      <c r="H76" s="6">
        <f>I25</f>
        <v>50</v>
      </c>
      <c r="I76" s="6">
        <f t="shared" ref="I76:K76" si="37">J25</f>
        <v>0</v>
      </c>
      <c r="J76" s="6">
        <f t="shared" si="37"/>
        <v>0</v>
      </c>
      <c r="K76" s="6">
        <f t="shared" si="37"/>
        <v>150</v>
      </c>
      <c r="L76" s="6">
        <f>(H76+I76)*G76+J76*$E$8</f>
        <v>300</v>
      </c>
      <c r="M76" s="26">
        <f>L6</f>
        <v>0.05</v>
      </c>
    </row>
    <row r="77" spans="3:13" x14ac:dyDescent="0.25">
      <c r="D77" s="6"/>
      <c r="E77" s="6"/>
      <c r="F77" s="6"/>
      <c r="G77" s="6"/>
      <c r="H77" s="6"/>
      <c r="I77" s="6"/>
      <c r="J77" s="6"/>
      <c r="K77" s="6"/>
      <c r="L77" s="7">
        <f>SUM(L74:L76)</f>
        <v>2580</v>
      </c>
      <c r="M77" s="26">
        <f>M76*M75*M74</f>
        <v>4.5000000000000005E-2</v>
      </c>
    </row>
    <row r="79" spans="3:13" x14ac:dyDescent="0.25">
      <c r="C79" s="2">
        <v>9</v>
      </c>
      <c r="D79" s="6" t="s">
        <v>8</v>
      </c>
      <c r="E79" s="6" t="s">
        <v>0</v>
      </c>
      <c r="F79" s="6" t="s">
        <v>9</v>
      </c>
      <c r="G79" s="6" t="s">
        <v>14</v>
      </c>
      <c r="H79" s="6" t="s">
        <v>10</v>
      </c>
      <c r="I79" s="6" t="s">
        <v>11</v>
      </c>
      <c r="J79" s="6" t="s">
        <v>12</v>
      </c>
      <c r="K79" s="6" t="s">
        <v>15</v>
      </c>
      <c r="L79" s="6" t="s">
        <v>13</v>
      </c>
      <c r="M79" s="6" t="s">
        <v>1</v>
      </c>
    </row>
    <row r="80" spans="3:13" x14ac:dyDescent="0.25">
      <c r="D80" s="6">
        <v>1</v>
      </c>
      <c r="E80" s="6" t="s">
        <v>4</v>
      </c>
      <c r="F80" s="6">
        <f>VLOOKUP(E80,$D$4:$G$6,4,FALSE)</f>
        <v>100</v>
      </c>
      <c r="G80" s="6">
        <f>VLOOKUP(E80,$D$4:$G$6,3,FALSE)</f>
        <v>5</v>
      </c>
      <c r="H80" s="6">
        <f>I$14</f>
        <v>100</v>
      </c>
      <c r="I80" s="6">
        <f t="shared" ref="I80:K80" si="38">J$14</f>
        <v>280</v>
      </c>
      <c r="J80" s="6">
        <f t="shared" si="38"/>
        <v>280</v>
      </c>
      <c r="K80" s="6">
        <f t="shared" si="38"/>
        <v>100</v>
      </c>
      <c r="L80" s="6">
        <f>(H80+I80)*G80+J80*$E$8</f>
        <v>2180</v>
      </c>
      <c r="M80" s="24">
        <v>1</v>
      </c>
    </row>
    <row r="81" spans="4:13" x14ac:dyDescent="0.25">
      <c r="D81" s="6">
        <v>2</v>
      </c>
      <c r="E81" s="6" t="s">
        <v>6</v>
      </c>
      <c r="F81" s="6">
        <f>VLOOKUP(E81,$D$4:$G$6,4,FALSE)</f>
        <v>180</v>
      </c>
      <c r="G81" s="6">
        <f>VLOOKUP(E81,$D$4:$G$6,3,FALSE)</f>
        <v>7.5</v>
      </c>
      <c r="H81" s="6">
        <f>I17</f>
        <v>0</v>
      </c>
      <c r="I81" s="6">
        <f t="shared" ref="I81:K81" si="39">J17</f>
        <v>0</v>
      </c>
      <c r="J81" s="6">
        <f t="shared" si="39"/>
        <v>100</v>
      </c>
      <c r="K81" s="6">
        <f t="shared" si="39"/>
        <v>280</v>
      </c>
      <c r="L81" s="6">
        <f>(H81+I81)*G81+J81*$E$8</f>
        <v>100</v>
      </c>
      <c r="M81" s="25">
        <f>VLOOKUP(E81,$D$4:$G$6,2,FALSE)</f>
        <v>0.9</v>
      </c>
    </row>
    <row r="82" spans="4:13" x14ac:dyDescent="0.25">
      <c r="D82" s="6">
        <v>3</v>
      </c>
      <c r="E82" s="6" t="s">
        <v>6</v>
      </c>
      <c r="F82" s="6">
        <f>VLOOKUP(E82,$D$4:$G$6,4,FALSE)</f>
        <v>180</v>
      </c>
      <c r="G82" s="6">
        <f>VLOOKUP(E82,$D$4:$G$6,3,FALSE)</f>
        <v>7.5</v>
      </c>
      <c r="H82" s="6">
        <f>I26</f>
        <v>80</v>
      </c>
      <c r="I82" s="6">
        <f t="shared" ref="I82:K82" si="40">J26</f>
        <v>0</v>
      </c>
      <c r="J82" s="6">
        <f t="shared" si="40"/>
        <v>0</v>
      </c>
      <c r="K82" s="6">
        <f t="shared" si="40"/>
        <v>180</v>
      </c>
      <c r="L82" s="6">
        <f>(H82+I82)*G82+J82*$E$8</f>
        <v>600</v>
      </c>
      <c r="M82" s="26">
        <f>M6</f>
        <v>0.9</v>
      </c>
    </row>
    <row r="83" spans="4:13" x14ac:dyDescent="0.25">
      <c r="D83" s="6"/>
      <c r="E83" s="6"/>
      <c r="F83" s="6"/>
      <c r="G83" s="6"/>
      <c r="H83" s="6"/>
      <c r="I83" s="6"/>
      <c r="J83" s="6"/>
      <c r="K83" s="6"/>
      <c r="L83" s="7">
        <f>SUM(L80:L82)</f>
        <v>2880</v>
      </c>
      <c r="M83" s="26">
        <f>M82*M81*M80</f>
        <v>0.81</v>
      </c>
    </row>
  </sheetData>
  <mergeCells count="6">
    <mergeCell ref="C24:C26"/>
    <mergeCell ref="D2:G2"/>
    <mergeCell ref="K2:M2"/>
    <mergeCell ref="I4:I6"/>
    <mergeCell ref="C18:C20"/>
    <mergeCell ref="C21:C2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3"/>
  <sheetViews>
    <sheetView tabSelected="1" topLeftCell="A7" workbookViewId="0">
      <selection activeCell="K8" sqref="K8"/>
    </sheetView>
  </sheetViews>
  <sheetFormatPr defaultColWidth="9.140625" defaultRowHeight="15" x14ac:dyDescent="0.25"/>
  <cols>
    <col min="1" max="2" width="2" style="2" bestFit="1" customWidth="1"/>
    <col min="3" max="3" width="9.28515625" style="2" bestFit="1" customWidth="1"/>
    <col min="4" max="4" width="20.7109375" style="2" bestFit="1" customWidth="1"/>
    <col min="5" max="5" width="10.7109375" style="2" bestFit="1" customWidth="1"/>
    <col min="6" max="6" width="11.5703125" style="2" bestFit="1" customWidth="1"/>
    <col min="7" max="7" width="14.5703125" style="2" bestFit="1" customWidth="1"/>
    <col min="8" max="8" width="10.7109375" style="2" bestFit="1" customWidth="1"/>
    <col min="9" max="9" width="11.7109375" style="2" bestFit="1" customWidth="1"/>
    <col min="10" max="10" width="11.7109375" style="2" customWidth="1"/>
    <col min="11" max="12" width="20.42578125" style="2" bestFit="1" customWidth="1"/>
    <col min="13" max="13" width="13.5703125" style="2" bestFit="1" customWidth="1"/>
    <col min="14" max="14" width="10.85546875" style="2" bestFit="1" customWidth="1"/>
    <col min="15" max="15" width="22" style="2" bestFit="1" customWidth="1"/>
    <col min="16" max="16384" width="9.140625" style="2"/>
  </cols>
  <sheetData>
    <row r="2" spans="4:14" x14ac:dyDescent="0.25">
      <c r="D2" s="35" t="s">
        <v>20</v>
      </c>
      <c r="E2" s="35"/>
      <c r="F2" s="35"/>
      <c r="G2" s="35"/>
      <c r="K2" s="35" t="s">
        <v>25</v>
      </c>
      <c r="L2" s="35"/>
      <c r="M2" s="35"/>
    </row>
    <row r="3" spans="4:14" x14ac:dyDescent="0.25">
      <c r="D3" s="14" t="s">
        <v>0</v>
      </c>
      <c r="E3" s="14" t="s">
        <v>1</v>
      </c>
      <c r="F3" s="14" t="s">
        <v>2</v>
      </c>
      <c r="G3" s="14" t="s">
        <v>3</v>
      </c>
      <c r="J3" s="1"/>
      <c r="K3" s="15" t="s">
        <v>4</v>
      </c>
      <c r="L3" s="15" t="s">
        <v>5</v>
      </c>
      <c r="M3" s="15" t="s">
        <v>6</v>
      </c>
    </row>
    <row r="4" spans="4:14" x14ac:dyDescent="0.25">
      <c r="D4" s="15" t="s">
        <v>4</v>
      </c>
      <c r="E4" s="16">
        <v>0.8</v>
      </c>
      <c r="F4" s="18">
        <v>5</v>
      </c>
      <c r="G4" s="18">
        <v>100</v>
      </c>
      <c r="I4" s="36" t="s">
        <v>24</v>
      </c>
      <c r="J4" s="15" t="s">
        <v>4</v>
      </c>
      <c r="K4" s="16">
        <v>0.05</v>
      </c>
      <c r="L4" s="16">
        <v>0.05</v>
      </c>
      <c r="M4" s="16">
        <v>0.9</v>
      </c>
    </row>
    <row r="5" spans="4:14" x14ac:dyDescent="0.25">
      <c r="D5" s="15" t="s">
        <v>5</v>
      </c>
      <c r="E5" s="16">
        <v>0.1</v>
      </c>
      <c r="F5" s="18">
        <v>6</v>
      </c>
      <c r="G5" s="18">
        <v>150</v>
      </c>
      <c r="I5" s="36"/>
      <c r="J5" s="15" t="s">
        <v>5</v>
      </c>
      <c r="K5" s="32">
        <v>0.33333333333333331</v>
      </c>
      <c r="L5" s="32">
        <v>0.33333333333333331</v>
      </c>
      <c r="M5" s="32">
        <v>0.33333333333333331</v>
      </c>
    </row>
    <row r="6" spans="4:14" x14ac:dyDescent="0.25">
      <c r="D6" s="15" t="s">
        <v>6</v>
      </c>
      <c r="E6" s="16">
        <v>0.1</v>
      </c>
      <c r="F6" s="18">
        <v>7.5</v>
      </c>
      <c r="G6" s="18">
        <v>180</v>
      </c>
      <c r="I6" s="36"/>
      <c r="J6" s="15" t="s">
        <v>6</v>
      </c>
      <c r="K6" s="16">
        <v>0.9</v>
      </c>
      <c r="L6" s="16">
        <v>0.05</v>
      </c>
      <c r="M6" s="16">
        <v>0.05</v>
      </c>
    </row>
    <row r="7" spans="4:14" x14ac:dyDescent="0.25">
      <c r="D7" s="17"/>
      <c r="E7" s="17"/>
      <c r="F7" s="20"/>
      <c r="G7" s="21"/>
      <c r="J7" s="3"/>
      <c r="K7" s="4"/>
      <c r="L7" s="5"/>
    </row>
    <row r="8" spans="4:14" x14ac:dyDescent="0.25">
      <c r="D8" s="15" t="s">
        <v>7</v>
      </c>
      <c r="E8" s="19">
        <v>1</v>
      </c>
    </row>
    <row r="12" spans="4:14" x14ac:dyDescent="0.25">
      <c r="D12" s="3"/>
    </row>
    <row r="13" spans="4:14" x14ac:dyDescent="0.25">
      <c r="D13" s="11" t="s">
        <v>8</v>
      </c>
      <c r="E13" s="11" t="s">
        <v>0</v>
      </c>
      <c r="F13" s="11" t="s">
        <v>9</v>
      </c>
      <c r="G13" s="11" t="s">
        <v>14</v>
      </c>
      <c r="H13" s="11" t="s">
        <v>1</v>
      </c>
      <c r="I13" s="11" t="s">
        <v>10</v>
      </c>
      <c r="J13" s="11" t="s">
        <v>11</v>
      </c>
      <c r="K13" s="11" t="s">
        <v>12</v>
      </c>
      <c r="L13" s="11" t="s">
        <v>15</v>
      </c>
      <c r="M13" s="11" t="s">
        <v>18</v>
      </c>
      <c r="N13" s="11" t="s">
        <v>19</v>
      </c>
    </row>
    <row r="14" spans="4:14" x14ac:dyDescent="0.25">
      <c r="D14" s="11">
        <v>1</v>
      </c>
      <c r="E14" s="11" t="s">
        <v>4</v>
      </c>
      <c r="F14" s="11">
        <f>VLOOKUP(E14,$D$4:$G$6,4,FALSE)</f>
        <v>100</v>
      </c>
      <c r="G14" s="11">
        <f>VLOOKUP(E14,$D$4:$G$6,3,FALSE)</f>
        <v>5</v>
      </c>
      <c r="H14" s="23">
        <v>1</v>
      </c>
      <c r="I14" s="11">
        <v>100</v>
      </c>
      <c r="J14" s="12">
        <v>0</v>
      </c>
      <c r="K14" s="12">
        <f>J14</f>
        <v>0</v>
      </c>
      <c r="L14" s="11">
        <f>I14</f>
        <v>100</v>
      </c>
      <c r="M14" s="11">
        <f>H14*((J14+I14)*G14+K14*$E$8)</f>
        <v>500</v>
      </c>
      <c r="N14" s="11">
        <f>(J14+I14)*G14+K14*$E$8</f>
        <v>500</v>
      </c>
    </row>
    <row r="15" spans="4:14" x14ac:dyDescent="0.25">
      <c r="D15" s="11">
        <v>2</v>
      </c>
      <c r="E15" s="11" t="s">
        <v>4</v>
      </c>
      <c r="F15" s="11">
        <f>VLOOKUP(E15,$D$4:$G$7,4,FALSE)</f>
        <v>100</v>
      </c>
      <c r="G15" s="11">
        <f>VLOOKUP(E15,$D$4:$G$7,3,FALSE)</f>
        <v>5</v>
      </c>
      <c r="H15" s="13">
        <f>VLOOKUP(E15,$D$4:$G$6,2,FALSE)</f>
        <v>0.8</v>
      </c>
      <c r="I15" s="11">
        <v>280</v>
      </c>
      <c r="J15" s="11">
        <v>0</v>
      </c>
      <c r="K15" s="12">
        <f>J15+I15+$K$14-F15</f>
        <v>180</v>
      </c>
      <c r="L15" s="12">
        <f>$K$14+I15</f>
        <v>280</v>
      </c>
      <c r="M15" s="11">
        <f t="shared" ref="M15:M26" si="0">H15*((J15+I15)*G15+K15*$E$8)</f>
        <v>1264</v>
      </c>
      <c r="N15" s="11">
        <f t="shared" ref="N15:N26" si="1">(J15+I15)*G15+K15*$E$8</f>
        <v>1580</v>
      </c>
    </row>
    <row r="16" spans="4:14" x14ac:dyDescent="0.25">
      <c r="D16" s="11">
        <v>2</v>
      </c>
      <c r="E16" s="11" t="s">
        <v>5</v>
      </c>
      <c r="F16" s="11">
        <f>VLOOKUP(E16,$D$4:$G$7,4,FALSE)</f>
        <v>150</v>
      </c>
      <c r="G16" s="11">
        <f>VLOOKUP(E16,$D$4:$G$7,3,FALSE)</f>
        <v>6</v>
      </c>
      <c r="H16" s="13">
        <f>VLOOKUP(E16,$D$4:$G$6,2,FALSE)</f>
        <v>0.1</v>
      </c>
      <c r="I16" s="11">
        <v>150</v>
      </c>
      <c r="J16" s="11">
        <v>0</v>
      </c>
      <c r="K16" s="12">
        <f t="shared" ref="K16:K17" si="2">J16+I16+$K$14-F16</f>
        <v>0</v>
      </c>
      <c r="L16" s="12">
        <f>$K$14+I16</f>
        <v>150</v>
      </c>
      <c r="M16" s="11">
        <f t="shared" si="0"/>
        <v>90</v>
      </c>
      <c r="N16" s="11">
        <f t="shared" si="1"/>
        <v>900</v>
      </c>
    </row>
    <row r="17" spans="1:14" x14ac:dyDescent="0.25">
      <c r="D17" s="11">
        <v>2</v>
      </c>
      <c r="E17" s="11" t="s">
        <v>6</v>
      </c>
      <c r="F17" s="11">
        <f>VLOOKUP(E17,$D$4:$G$7,4,FALSE)</f>
        <v>180</v>
      </c>
      <c r="G17" s="11">
        <f>VLOOKUP(E17,$D$4:$G$7,3,FALSE)</f>
        <v>7.5</v>
      </c>
      <c r="H17" s="13">
        <f>VLOOKUP(E17,$D$4:$G$6,2,FALSE)</f>
        <v>0.1</v>
      </c>
      <c r="I17" s="11">
        <v>180</v>
      </c>
      <c r="J17" s="11">
        <v>0</v>
      </c>
      <c r="K17" s="12">
        <f t="shared" si="2"/>
        <v>0</v>
      </c>
      <c r="L17" s="12">
        <f>$K$14+I17</f>
        <v>180</v>
      </c>
      <c r="M17" s="11">
        <f t="shared" si="0"/>
        <v>135</v>
      </c>
      <c r="N17" s="11">
        <f t="shared" si="1"/>
        <v>1350</v>
      </c>
    </row>
    <row r="18" spans="1:14" x14ac:dyDescent="0.25">
      <c r="A18" s="2">
        <v>1</v>
      </c>
      <c r="B18" s="2">
        <v>1</v>
      </c>
      <c r="C18" s="33" t="s">
        <v>21</v>
      </c>
      <c r="D18" s="11">
        <v>3</v>
      </c>
      <c r="E18" s="11" t="s">
        <v>4</v>
      </c>
      <c r="F18" s="11">
        <f t="shared" ref="F18:F26" si="3">VLOOKUP(E18,$D$4:$G$7,4,FALSE)</f>
        <v>100</v>
      </c>
      <c r="G18" s="11">
        <f t="shared" ref="G18:G26" si="4">VLOOKUP(E18,$D$4:$G$7,3,FALSE)</f>
        <v>5</v>
      </c>
      <c r="H18" s="13">
        <f ca="1">OFFSET($J$3,A18,B18)*$H$15</f>
        <v>4.0000000000000008E-2</v>
      </c>
      <c r="I18" s="11">
        <v>0</v>
      </c>
      <c r="J18" s="11">
        <v>0</v>
      </c>
      <c r="K18" s="12">
        <f>J18+I18+$K$15-F18</f>
        <v>80</v>
      </c>
      <c r="L18" s="12">
        <f>$K$15+I18</f>
        <v>180</v>
      </c>
      <c r="M18" s="11">
        <f t="shared" ca="1" si="0"/>
        <v>3.2000000000000006</v>
      </c>
      <c r="N18" s="11">
        <f t="shared" si="1"/>
        <v>80</v>
      </c>
    </row>
    <row r="19" spans="1:14" x14ac:dyDescent="0.25">
      <c r="A19" s="2">
        <v>1</v>
      </c>
      <c r="B19" s="2">
        <v>2</v>
      </c>
      <c r="C19" s="34"/>
      <c r="D19" s="11">
        <v>3</v>
      </c>
      <c r="E19" s="11" t="s">
        <v>5</v>
      </c>
      <c r="F19" s="11">
        <f t="shared" si="3"/>
        <v>150</v>
      </c>
      <c r="G19" s="11">
        <f t="shared" si="4"/>
        <v>6</v>
      </c>
      <c r="H19" s="13">
        <f t="shared" ref="H19:H20" ca="1" si="5">OFFSET($J$3,A19,B19)*$H$15</f>
        <v>4.0000000000000008E-2</v>
      </c>
      <c r="I19" s="11">
        <v>0</v>
      </c>
      <c r="J19" s="11">
        <v>0</v>
      </c>
      <c r="K19" s="12">
        <f t="shared" ref="K19:K20" si="6">J19+I19+$K$15-F19</f>
        <v>30</v>
      </c>
      <c r="L19" s="12">
        <f t="shared" ref="L19:L20" si="7">$K$15+I19</f>
        <v>180</v>
      </c>
      <c r="M19" s="11">
        <f t="shared" ca="1" si="0"/>
        <v>1.2000000000000002</v>
      </c>
      <c r="N19" s="11">
        <f t="shared" si="1"/>
        <v>30</v>
      </c>
    </row>
    <row r="20" spans="1:14" x14ac:dyDescent="0.25">
      <c r="A20" s="2">
        <v>1</v>
      </c>
      <c r="B20" s="2">
        <v>3</v>
      </c>
      <c r="C20" s="34"/>
      <c r="D20" s="11">
        <v>3</v>
      </c>
      <c r="E20" s="11" t="s">
        <v>6</v>
      </c>
      <c r="F20" s="11">
        <f t="shared" si="3"/>
        <v>180</v>
      </c>
      <c r="G20" s="11">
        <f t="shared" si="4"/>
        <v>7.5</v>
      </c>
      <c r="H20" s="13">
        <f t="shared" ca="1" si="5"/>
        <v>0.72000000000000008</v>
      </c>
      <c r="I20" s="11">
        <v>0</v>
      </c>
      <c r="J20" s="11">
        <v>0</v>
      </c>
      <c r="K20" s="12">
        <f t="shared" si="6"/>
        <v>0</v>
      </c>
      <c r="L20" s="12">
        <f t="shared" si="7"/>
        <v>180</v>
      </c>
      <c r="M20" s="11">
        <f t="shared" ca="1" si="0"/>
        <v>0</v>
      </c>
      <c r="N20" s="11">
        <f t="shared" si="1"/>
        <v>0</v>
      </c>
    </row>
    <row r="21" spans="1:14" x14ac:dyDescent="0.25">
      <c r="A21" s="2">
        <v>2</v>
      </c>
      <c r="B21" s="2">
        <v>1</v>
      </c>
      <c r="C21" s="33" t="s">
        <v>22</v>
      </c>
      <c r="D21" s="11">
        <v>3</v>
      </c>
      <c r="E21" s="11" t="s">
        <v>4</v>
      </c>
      <c r="F21" s="11">
        <f t="shared" si="3"/>
        <v>100</v>
      </c>
      <c r="G21" s="11">
        <f t="shared" si="4"/>
        <v>5</v>
      </c>
      <c r="H21" s="13">
        <f ca="1">OFFSET($J$3,A21,B21)*$H$16</f>
        <v>3.3333333333333333E-2</v>
      </c>
      <c r="I21" s="11">
        <v>100</v>
      </c>
      <c r="J21" s="11">
        <v>0</v>
      </c>
      <c r="K21" s="12">
        <f>J21+I21+$K$16-F21</f>
        <v>0</v>
      </c>
      <c r="L21" s="12">
        <f>$K$16+I21</f>
        <v>100</v>
      </c>
      <c r="M21" s="11">
        <f t="shared" ca="1" si="0"/>
        <v>16.666666666666668</v>
      </c>
      <c r="N21" s="11">
        <f t="shared" si="1"/>
        <v>500</v>
      </c>
    </row>
    <row r="22" spans="1:14" x14ac:dyDescent="0.25">
      <c r="A22" s="2">
        <v>2</v>
      </c>
      <c r="B22" s="22">
        <v>2</v>
      </c>
      <c r="C22" s="34"/>
      <c r="D22" s="11">
        <v>3</v>
      </c>
      <c r="E22" s="11" t="s">
        <v>5</v>
      </c>
      <c r="F22" s="11">
        <f t="shared" si="3"/>
        <v>150</v>
      </c>
      <c r="G22" s="11">
        <f t="shared" si="4"/>
        <v>6</v>
      </c>
      <c r="H22" s="13">
        <f t="shared" ref="H22:H23" ca="1" si="8">OFFSET($J$3,A22,B22)*$H$16</f>
        <v>3.3333333333333333E-2</v>
      </c>
      <c r="I22" s="11">
        <v>150</v>
      </c>
      <c r="J22" s="11">
        <v>0</v>
      </c>
      <c r="K22" s="12">
        <f t="shared" ref="K22:K23" si="9">J22+I22+$K$16-F22</f>
        <v>0</v>
      </c>
      <c r="L22" s="12">
        <f t="shared" ref="L22:L23" si="10">$K$16+I22</f>
        <v>150</v>
      </c>
      <c r="M22" s="11">
        <f t="shared" ca="1" si="0"/>
        <v>30</v>
      </c>
      <c r="N22" s="11">
        <f t="shared" si="1"/>
        <v>900</v>
      </c>
    </row>
    <row r="23" spans="1:14" x14ac:dyDescent="0.25">
      <c r="A23" s="2">
        <v>2</v>
      </c>
      <c r="B23" s="22">
        <v>3</v>
      </c>
      <c r="C23" s="34"/>
      <c r="D23" s="11">
        <v>3</v>
      </c>
      <c r="E23" s="11" t="s">
        <v>6</v>
      </c>
      <c r="F23" s="11">
        <f t="shared" si="3"/>
        <v>180</v>
      </c>
      <c r="G23" s="11">
        <f t="shared" si="4"/>
        <v>7.5</v>
      </c>
      <c r="H23" s="13">
        <f t="shared" ca="1" si="8"/>
        <v>3.3333333333333333E-2</v>
      </c>
      <c r="I23" s="11">
        <v>180</v>
      </c>
      <c r="J23" s="11">
        <v>0</v>
      </c>
      <c r="K23" s="12">
        <f t="shared" si="9"/>
        <v>0</v>
      </c>
      <c r="L23" s="12">
        <f t="shared" si="10"/>
        <v>180</v>
      </c>
      <c r="M23" s="11">
        <f t="shared" ca="1" si="0"/>
        <v>45</v>
      </c>
      <c r="N23" s="11">
        <f t="shared" si="1"/>
        <v>1350</v>
      </c>
    </row>
    <row r="24" spans="1:14" x14ac:dyDescent="0.25">
      <c r="A24" s="2">
        <v>3</v>
      </c>
      <c r="B24" s="2">
        <v>1</v>
      </c>
      <c r="C24" s="33" t="s">
        <v>23</v>
      </c>
      <c r="D24" s="11">
        <v>3</v>
      </c>
      <c r="E24" s="11" t="s">
        <v>4</v>
      </c>
      <c r="F24" s="11">
        <f t="shared" si="3"/>
        <v>100</v>
      </c>
      <c r="G24" s="11">
        <f t="shared" si="4"/>
        <v>5</v>
      </c>
      <c r="H24" s="13">
        <f ca="1">OFFSET($J$3,A24,B24)*$H$17</f>
        <v>9.0000000000000011E-2</v>
      </c>
      <c r="I24" s="11">
        <v>100</v>
      </c>
      <c r="J24" s="11">
        <v>0</v>
      </c>
      <c r="K24" s="12">
        <f>J24+I24+$K$17-F24</f>
        <v>0</v>
      </c>
      <c r="L24" s="12">
        <f>$K$17+I24</f>
        <v>100</v>
      </c>
      <c r="M24" s="11">
        <f t="shared" ca="1" si="0"/>
        <v>45.000000000000007</v>
      </c>
      <c r="N24" s="11">
        <f t="shared" si="1"/>
        <v>500</v>
      </c>
    </row>
    <row r="25" spans="1:14" x14ac:dyDescent="0.25">
      <c r="A25" s="2">
        <v>3</v>
      </c>
      <c r="B25" s="2">
        <v>2</v>
      </c>
      <c r="C25" s="34"/>
      <c r="D25" s="11">
        <v>3</v>
      </c>
      <c r="E25" s="11" t="s">
        <v>5</v>
      </c>
      <c r="F25" s="11">
        <f t="shared" si="3"/>
        <v>150</v>
      </c>
      <c r="G25" s="11">
        <f t="shared" si="4"/>
        <v>6</v>
      </c>
      <c r="H25" s="13">
        <f t="shared" ref="H25:H26" ca="1" si="11">OFFSET($J$3,A25,B25)*$H$17</f>
        <v>5.000000000000001E-3</v>
      </c>
      <c r="I25" s="11">
        <v>150</v>
      </c>
      <c r="J25" s="11">
        <v>0</v>
      </c>
      <c r="K25" s="12">
        <f t="shared" ref="K25:K26" si="12">J25+I25+$K$17-F25</f>
        <v>0</v>
      </c>
      <c r="L25" s="12">
        <f t="shared" ref="L25:L26" si="13">$K$17+I25</f>
        <v>150</v>
      </c>
      <c r="M25" s="11">
        <f t="shared" ca="1" si="0"/>
        <v>4.5000000000000009</v>
      </c>
      <c r="N25" s="11">
        <f t="shared" si="1"/>
        <v>900</v>
      </c>
    </row>
    <row r="26" spans="1:14" x14ac:dyDescent="0.25">
      <c r="A26" s="2">
        <v>3</v>
      </c>
      <c r="B26" s="2">
        <v>3</v>
      </c>
      <c r="C26" s="34"/>
      <c r="D26" s="11">
        <v>3</v>
      </c>
      <c r="E26" s="11" t="s">
        <v>6</v>
      </c>
      <c r="F26" s="11">
        <f t="shared" si="3"/>
        <v>180</v>
      </c>
      <c r="G26" s="11">
        <f t="shared" si="4"/>
        <v>7.5</v>
      </c>
      <c r="H26" s="13">
        <f t="shared" ca="1" si="11"/>
        <v>5.000000000000001E-3</v>
      </c>
      <c r="I26" s="11">
        <v>180</v>
      </c>
      <c r="J26" s="11">
        <v>0</v>
      </c>
      <c r="K26" s="12">
        <f t="shared" si="12"/>
        <v>0</v>
      </c>
      <c r="L26" s="12">
        <f t="shared" si="13"/>
        <v>180</v>
      </c>
      <c r="M26" s="11">
        <f t="shared" ca="1" si="0"/>
        <v>6.7500000000000009</v>
      </c>
      <c r="N26" s="11">
        <f t="shared" si="1"/>
        <v>1350</v>
      </c>
    </row>
    <row r="27" spans="1:14" x14ac:dyDescent="0.25">
      <c r="D27" s="6"/>
      <c r="E27" s="6"/>
      <c r="F27" s="6"/>
      <c r="G27" s="6"/>
      <c r="H27" s="9"/>
      <c r="I27" s="6"/>
      <c r="J27" s="6"/>
      <c r="K27" s="6"/>
      <c r="L27" s="10"/>
      <c r="M27" s="6"/>
      <c r="N27" s="6"/>
    </row>
    <row r="28" spans="1:14" x14ac:dyDescent="0.25">
      <c r="D28" s="6"/>
      <c r="E28" s="6"/>
      <c r="F28" s="6"/>
      <c r="G28" s="6"/>
      <c r="H28" s="6"/>
      <c r="I28" s="6"/>
      <c r="J28" s="6"/>
      <c r="K28" s="6"/>
      <c r="L28" s="6"/>
      <c r="M28" s="27">
        <f ca="1">SUM(M14:M26)</f>
        <v>2141.3166666666666</v>
      </c>
      <c r="N28" s="6"/>
    </row>
    <row r="29" spans="1:14" x14ac:dyDescent="0.25">
      <c r="D29" s="8" t="s">
        <v>16</v>
      </c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C31" s="2">
        <v>1</v>
      </c>
      <c r="D31" s="6" t="s">
        <v>8</v>
      </c>
      <c r="E31" s="6" t="s">
        <v>0</v>
      </c>
      <c r="F31" s="6" t="s">
        <v>9</v>
      </c>
      <c r="G31" s="6" t="s">
        <v>14</v>
      </c>
      <c r="H31" s="6" t="s">
        <v>10</v>
      </c>
      <c r="I31" s="6" t="s">
        <v>11</v>
      </c>
      <c r="J31" s="6" t="s">
        <v>12</v>
      </c>
      <c r="K31" s="6" t="s">
        <v>15</v>
      </c>
      <c r="L31" s="6" t="s">
        <v>13</v>
      </c>
      <c r="M31" s="6" t="s">
        <v>1</v>
      </c>
      <c r="N31" s="6"/>
    </row>
    <row r="32" spans="1:14" x14ac:dyDescent="0.25">
      <c r="D32" s="6">
        <v>1</v>
      </c>
      <c r="E32" s="6" t="s">
        <v>4</v>
      </c>
      <c r="F32" s="6">
        <f>VLOOKUP(E32,$D$4:$G$6,4,FALSE)</f>
        <v>100</v>
      </c>
      <c r="G32" s="6">
        <f>VLOOKUP(E32,$D$4:$G$6,3,FALSE)</f>
        <v>5</v>
      </c>
      <c r="H32" s="6">
        <f>I$14</f>
        <v>100</v>
      </c>
      <c r="I32" s="6">
        <f t="shared" ref="I32:K32" si="14">J$14</f>
        <v>0</v>
      </c>
      <c r="J32" s="6">
        <f t="shared" si="14"/>
        <v>0</v>
      </c>
      <c r="K32" s="6">
        <f t="shared" si="14"/>
        <v>100</v>
      </c>
      <c r="L32" s="6">
        <f>(H32+I32)*G32+J32*$E$8</f>
        <v>500</v>
      </c>
      <c r="M32" s="24">
        <v>1</v>
      </c>
      <c r="N32" s="6"/>
    </row>
    <row r="33" spans="3:17" x14ac:dyDescent="0.25">
      <c r="D33" s="6">
        <v>2</v>
      </c>
      <c r="E33" s="6" t="s">
        <v>4</v>
      </c>
      <c r="F33" s="6">
        <f>VLOOKUP(E33,$D$4:$G$6,4,FALSE)</f>
        <v>100</v>
      </c>
      <c r="G33" s="6">
        <f>VLOOKUP(E33,$D$4:$G$6,3,FALSE)</f>
        <v>5</v>
      </c>
      <c r="H33" s="6">
        <f>I15</f>
        <v>280</v>
      </c>
      <c r="I33" s="10">
        <f t="shared" ref="I33:K33" si="15">J15</f>
        <v>0</v>
      </c>
      <c r="J33" s="10">
        <f t="shared" si="15"/>
        <v>180</v>
      </c>
      <c r="K33" s="6">
        <f t="shared" si="15"/>
        <v>280</v>
      </c>
      <c r="L33" s="6">
        <f>(H33+I33)*G33+J33*$E$8</f>
        <v>1580</v>
      </c>
      <c r="M33" s="25">
        <f>VLOOKUP(E33,$D$4:$G$6,2,FALSE)</f>
        <v>0.8</v>
      </c>
      <c r="N33" s="6"/>
    </row>
    <row r="34" spans="3:17" x14ac:dyDescent="0.25">
      <c r="D34" s="6">
        <v>3</v>
      </c>
      <c r="E34" s="6" t="s">
        <v>4</v>
      </c>
      <c r="F34" s="6">
        <f>VLOOKUP(E34,$D$4:$G$6,4,FALSE)</f>
        <v>100</v>
      </c>
      <c r="G34" s="6">
        <f>VLOOKUP(E34,$D$4:$G$6,3,FALSE)</f>
        <v>5</v>
      </c>
      <c r="H34" s="6">
        <f>I18</f>
        <v>0</v>
      </c>
      <c r="I34" s="6">
        <f t="shared" ref="I34:K34" si="16">J18</f>
        <v>0</v>
      </c>
      <c r="J34" s="6">
        <f t="shared" si="16"/>
        <v>80</v>
      </c>
      <c r="K34" s="6">
        <f t="shared" si="16"/>
        <v>180</v>
      </c>
      <c r="L34" s="6">
        <f>(H34+I34)*G34+J34*$E$8</f>
        <v>80</v>
      </c>
      <c r="M34" s="26">
        <f>K4</f>
        <v>0.05</v>
      </c>
      <c r="N34" s="6"/>
    </row>
    <row r="35" spans="3:17" x14ac:dyDescent="0.25">
      <c r="D35" s="6"/>
      <c r="E35" s="6"/>
      <c r="F35" s="6"/>
      <c r="G35" s="6"/>
      <c r="H35" s="6"/>
      <c r="I35" s="6"/>
      <c r="J35" s="6"/>
      <c r="K35" s="6"/>
      <c r="L35" s="7">
        <f>SUM(L32:L34)</f>
        <v>2160</v>
      </c>
      <c r="M35" s="26">
        <f>M34*M33*M32</f>
        <v>4.0000000000000008E-2</v>
      </c>
      <c r="N35" s="6"/>
      <c r="O35" s="29" t="s">
        <v>17</v>
      </c>
      <c r="P35" s="28"/>
      <c r="Q35" s="28"/>
    </row>
    <row r="36" spans="3:17" x14ac:dyDescent="0.25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30">
        <f>L35*M35+L41*M41+L47*M47+L53*M53+L59*M59+L65*M65+L71*M71+L77*M77+L83*M83</f>
        <v>2141.3166666666671</v>
      </c>
      <c r="P36" s="28"/>
      <c r="Q36" s="28"/>
    </row>
    <row r="37" spans="3:17" x14ac:dyDescent="0.25">
      <c r="C37" s="2">
        <v>2</v>
      </c>
      <c r="D37" s="6" t="s">
        <v>8</v>
      </c>
      <c r="E37" s="6" t="s">
        <v>0</v>
      </c>
      <c r="F37" s="6" t="s">
        <v>9</v>
      </c>
      <c r="G37" s="6" t="s">
        <v>14</v>
      </c>
      <c r="H37" s="6" t="s">
        <v>10</v>
      </c>
      <c r="I37" s="6" t="s">
        <v>11</v>
      </c>
      <c r="J37" s="6" t="s">
        <v>12</v>
      </c>
      <c r="K37" s="6" t="s">
        <v>15</v>
      </c>
      <c r="L37" s="6" t="s">
        <v>13</v>
      </c>
      <c r="M37" s="6" t="s">
        <v>1</v>
      </c>
      <c r="N37" s="6"/>
      <c r="O37" s="28"/>
      <c r="P37" s="28"/>
      <c r="Q37" s="28"/>
    </row>
    <row r="38" spans="3:17" x14ac:dyDescent="0.25">
      <c r="D38" s="6">
        <v>1</v>
      </c>
      <c r="E38" s="6" t="s">
        <v>4</v>
      </c>
      <c r="F38" s="6">
        <f>VLOOKUP(E38,$D$4:$G$6,4,FALSE)</f>
        <v>100</v>
      </c>
      <c r="G38" s="6">
        <f>VLOOKUP(E38,$D$4:$G$6,3,FALSE)</f>
        <v>5</v>
      </c>
      <c r="H38" s="6">
        <f>I$14</f>
        <v>100</v>
      </c>
      <c r="I38" s="6">
        <f t="shared" ref="I38:K38" si="17">J$14</f>
        <v>0</v>
      </c>
      <c r="J38" s="6">
        <f t="shared" si="17"/>
        <v>0</v>
      </c>
      <c r="K38" s="6">
        <f t="shared" si="17"/>
        <v>100</v>
      </c>
      <c r="L38" s="6">
        <f>(H38+I38)*G38+J38*$E$8</f>
        <v>500</v>
      </c>
      <c r="M38" s="24">
        <v>1</v>
      </c>
      <c r="N38" s="6"/>
    </row>
    <row r="39" spans="3:17" x14ac:dyDescent="0.25">
      <c r="D39" s="6">
        <v>2</v>
      </c>
      <c r="E39" s="6" t="s">
        <v>4</v>
      </c>
      <c r="F39" s="6">
        <f>VLOOKUP(E39,$D$4:$G$6,4,FALSE)</f>
        <v>100</v>
      </c>
      <c r="G39" s="6">
        <f>VLOOKUP(E39,$D$4:$G$6,3,FALSE)</f>
        <v>5</v>
      </c>
      <c r="H39" s="6">
        <f>I15</f>
        <v>280</v>
      </c>
      <c r="I39" s="6">
        <f t="shared" ref="I39:K39" si="18">J15</f>
        <v>0</v>
      </c>
      <c r="J39" s="6">
        <f t="shared" si="18"/>
        <v>180</v>
      </c>
      <c r="K39" s="6">
        <f t="shared" si="18"/>
        <v>280</v>
      </c>
      <c r="L39" s="6">
        <f>(H39+I39)*G39+J39*$E$8</f>
        <v>1580</v>
      </c>
      <c r="M39" s="25">
        <f>VLOOKUP(E39,$D$4:$G$6,2,FALSE)</f>
        <v>0.8</v>
      </c>
      <c r="N39" s="6"/>
    </row>
    <row r="40" spans="3:17" x14ac:dyDescent="0.25">
      <c r="D40" s="6">
        <v>3</v>
      </c>
      <c r="E40" s="6" t="s">
        <v>5</v>
      </c>
      <c r="F40" s="6">
        <f>VLOOKUP(E40,$D$4:$G$6,4,FALSE)</f>
        <v>150</v>
      </c>
      <c r="G40" s="6">
        <f>VLOOKUP(E40,$D$4:$G$6,3,FALSE)</f>
        <v>6</v>
      </c>
      <c r="H40" s="6">
        <f>I19</f>
        <v>0</v>
      </c>
      <c r="I40" s="6">
        <f t="shared" ref="I40:K40" si="19">J19</f>
        <v>0</v>
      </c>
      <c r="J40" s="6">
        <f t="shared" si="19"/>
        <v>30</v>
      </c>
      <c r="K40" s="6">
        <f t="shared" si="19"/>
        <v>180</v>
      </c>
      <c r="L40" s="6">
        <f>(H40+I40)*G40+J40*$E$8</f>
        <v>30</v>
      </c>
      <c r="M40" s="26">
        <f>L4</f>
        <v>0.05</v>
      </c>
      <c r="N40" s="6"/>
    </row>
    <row r="41" spans="3:17" x14ac:dyDescent="0.25">
      <c r="D41" s="6"/>
      <c r="E41" s="6"/>
      <c r="F41" s="6"/>
      <c r="G41" s="6"/>
      <c r="H41" s="6"/>
      <c r="I41" s="6"/>
      <c r="J41" s="6"/>
      <c r="K41" s="6"/>
      <c r="L41" s="7">
        <f>SUM(L38:L40)</f>
        <v>2110</v>
      </c>
      <c r="M41" s="26">
        <f>M40*M39*M38</f>
        <v>4.0000000000000008E-2</v>
      </c>
      <c r="N41" s="6"/>
    </row>
    <row r="42" spans="3:17" x14ac:dyDescent="0.25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3:17" x14ac:dyDescent="0.25">
      <c r="C43" s="2">
        <v>3</v>
      </c>
      <c r="D43" s="6" t="s">
        <v>8</v>
      </c>
      <c r="E43" s="6" t="s">
        <v>0</v>
      </c>
      <c r="F43" s="6" t="s">
        <v>9</v>
      </c>
      <c r="G43" s="6" t="s">
        <v>14</v>
      </c>
      <c r="H43" s="6" t="s">
        <v>10</v>
      </c>
      <c r="I43" s="6" t="s">
        <v>11</v>
      </c>
      <c r="J43" s="6" t="s">
        <v>12</v>
      </c>
      <c r="K43" s="6" t="s">
        <v>15</v>
      </c>
      <c r="L43" s="6" t="s">
        <v>13</v>
      </c>
      <c r="M43" s="6" t="s">
        <v>1</v>
      </c>
      <c r="N43" s="6"/>
    </row>
    <row r="44" spans="3:17" x14ac:dyDescent="0.25">
      <c r="D44" s="6">
        <v>1</v>
      </c>
      <c r="E44" s="6" t="s">
        <v>4</v>
      </c>
      <c r="F44" s="6">
        <f>VLOOKUP(E44,$D$4:$G$6,4,FALSE)</f>
        <v>100</v>
      </c>
      <c r="G44" s="6">
        <f>VLOOKUP(E44,$D$4:$G$6,3,FALSE)</f>
        <v>5</v>
      </c>
      <c r="H44" s="6">
        <f>I$14</f>
        <v>100</v>
      </c>
      <c r="I44" s="6">
        <f t="shared" ref="I44:K44" si="20">J$14</f>
        <v>0</v>
      </c>
      <c r="J44" s="6">
        <f t="shared" si="20"/>
        <v>0</v>
      </c>
      <c r="K44" s="6">
        <f t="shared" si="20"/>
        <v>100</v>
      </c>
      <c r="L44" s="6">
        <f>(H44+I44)*G44+J44*$E$8</f>
        <v>500</v>
      </c>
      <c r="M44" s="24">
        <v>1</v>
      </c>
      <c r="N44" s="6"/>
    </row>
    <row r="45" spans="3:17" x14ac:dyDescent="0.25">
      <c r="D45" s="6">
        <v>2</v>
      </c>
      <c r="E45" s="6" t="s">
        <v>4</v>
      </c>
      <c r="F45" s="6">
        <f>VLOOKUP(E45,$D$4:$G$6,4,FALSE)</f>
        <v>100</v>
      </c>
      <c r="G45" s="6">
        <f>VLOOKUP(E45,$D$4:$G$6,3,FALSE)</f>
        <v>5</v>
      </c>
      <c r="H45" s="6">
        <f>I15</f>
        <v>280</v>
      </c>
      <c r="I45" s="6">
        <f t="shared" ref="I45:K45" si="21">J15</f>
        <v>0</v>
      </c>
      <c r="J45" s="6">
        <f t="shared" si="21"/>
        <v>180</v>
      </c>
      <c r="K45" s="6">
        <f t="shared" si="21"/>
        <v>280</v>
      </c>
      <c r="L45" s="6">
        <f>(H45+I45)*G45+J45*$E$8</f>
        <v>1580</v>
      </c>
      <c r="M45" s="25">
        <f>VLOOKUP(E45,$D$4:$G$6,2,FALSE)</f>
        <v>0.8</v>
      </c>
      <c r="N45" s="6"/>
    </row>
    <row r="46" spans="3:17" x14ac:dyDescent="0.25">
      <c r="D46" s="6">
        <v>3</v>
      </c>
      <c r="E46" s="6" t="s">
        <v>6</v>
      </c>
      <c r="F46" s="6">
        <f>VLOOKUP(E46,$D$4:$G$6,4,FALSE)</f>
        <v>180</v>
      </c>
      <c r="G46" s="6">
        <f>VLOOKUP(E46,$D$4:$G$6,3,FALSE)</f>
        <v>7.5</v>
      </c>
      <c r="H46" s="6">
        <f>I20</f>
        <v>0</v>
      </c>
      <c r="I46" s="6">
        <f t="shared" ref="I46:K46" si="22">J20</f>
        <v>0</v>
      </c>
      <c r="J46" s="6">
        <f t="shared" si="22"/>
        <v>0</v>
      </c>
      <c r="K46" s="6">
        <f t="shared" si="22"/>
        <v>180</v>
      </c>
      <c r="L46" s="6">
        <f>(H46+I46)*G46+J46*$E$8</f>
        <v>0</v>
      </c>
      <c r="M46" s="26">
        <f>M4</f>
        <v>0.9</v>
      </c>
      <c r="N46" s="6"/>
    </row>
    <row r="47" spans="3:17" x14ac:dyDescent="0.25">
      <c r="D47" s="6"/>
      <c r="E47" s="6"/>
      <c r="F47" s="6"/>
      <c r="G47" s="6"/>
      <c r="H47" s="6"/>
      <c r="I47" s="6"/>
      <c r="J47" s="6"/>
      <c r="K47" s="6"/>
      <c r="L47" s="7">
        <f>SUM(L44:L46)</f>
        <v>2080</v>
      </c>
      <c r="M47" s="26">
        <f>M46*M45*M44</f>
        <v>0.72000000000000008</v>
      </c>
      <c r="N47" s="6"/>
    </row>
    <row r="49" spans="3:13" x14ac:dyDescent="0.25">
      <c r="C49" s="2">
        <v>4</v>
      </c>
      <c r="D49" s="6" t="s">
        <v>8</v>
      </c>
      <c r="E49" s="6" t="s">
        <v>0</v>
      </c>
      <c r="F49" s="6" t="s">
        <v>9</v>
      </c>
      <c r="G49" s="6" t="s">
        <v>14</v>
      </c>
      <c r="H49" s="6" t="s">
        <v>10</v>
      </c>
      <c r="I49" s="6" t="s">
        <v>11</v>
      </c>
      <c r="J49" s="6" t="s">
        <v>12</v>
      </c>
      <c r="K49" s="6" t="s">
        <v>15</v>
      </c>
      <c r="L49" s="6" t="s">
        <v>13</v>
      </c>
      <c r="M49" s="6" t="s">
        <v>1</v>
      </c>
    </row>
    <row r="50" spans="3:13" x14ac:dyDescent="0.25">
      <c r="D50" s="6">
        <v>1</v>
      </c>
      <c r="E50" s="6" t="s">
        <v>4</v>
      </c>
      <c r="F50" s="6">
        <f>VLOOKUP(E50,$D$4:$G$6,4,FALSE)</f>
        <v>100</v>
      </c>
      <c r="G50" s="6">
        <f>VLOOKUP(E50,$D$4:$G$6,3,FALSE)</f>
        <v>5</v>
      </c>
      <c r="H50" s="6">
        <f>I$14</f>
        <v>100</v>
      </c>
      <c r="I50" s="6">
        <f t="shared" ref="I50:K50" si="23">J$14</f>
        <v>0</v>
      </c>
      <c r="J50" s="6">
        <f t="shared" si="23"/>
        <v>0</v>
      </c>
      <c r="K50" s="6">
        <f t="shared" si="23"/>
        <v>100</v>
      </c>
      <c r="L50" s="6">
        <f>(H50+I50)*G50+J50*$E$8</f>
        <v>500</v>
      </c>
      <c r="M50" s="24">
        <v>1</v>
      </c>
    </row>
    <row r="51" spans="3:13" x14ac:dyDescent="0.25">
      <c r="D51" s="6">
        <v>2</v>
      </c>
      <c r="E51" s="6" t="s">
        <v>5</v>
      </c>
      <c r="F51" s="6">
        <f>VLOOKUP(E51,$D$4:$G$6,4,FALSE)</f>
        <v>150</v>
      </c>
      <c r="G51" s="6">
        <f>VLOOKUP(E51,$D$4:$G$6,3,FALSE)</f>
        <v>6</v>
      </c>
      <c r="H51" s="6">
        <f>I16</f>
        <v>150</v>
      </c>
      <c r="I51" s="6">
        <f t="shared" ref="I51:K51" si="24">J16</f>
        <v>0</v>
      </c>
      <c r="J51" s="6">
        <f t="shared" si="24"/>
        <v>0</v>
      </c>
      <c r="K51" s="6">
        <f t="shared" si="24"/>
        <v>150</v>
      </c>
      <c r="L51" s="6">
        <f>(H51+I51)*G51+J51*$E$8</f>
        <v>900</v>
      </c>
      <c r="M51" s="25">
        <f>VLOOKUP(E51,$D$4:$G$6,2,FALSE)</f>
        <v>0.1</v>
      </c>
    </row>
    <row r="52" spans="3:13" x14ac:dyDescent="0.25">
      <c r="D52" s="6">
        <v>3</v>
      </c>
      <c r="E52" s="6" t="s">
        <v>4</v>
      </c>
      <c r="F52" s="6">
        <f>VLOOKUP(E52,$D$4:$G$6,4,FALSE)</f>
        <v>100</v>
      </c>
      <c r="G52" s="6">
        <f>VLOOKUP(E52,$D$4:$G$6,3,FALSE)</f>
        <v>5</v>
      </c>
      <c r="H52" s="6">
        <f>I21</f>
        <v>100</v>
      </c>
      <c r="I52" s="6">
        <f t="shared" ref="I52:K52" si="25">J21</f>
        <v>0</v>
      </c>
      <c r="J52" s="6">
        <f t="shared" si="25"/>
        <v>0</v>
      </c>
      <c r="K52" s="6">
        <f t="shared" si="25"/>
        <v>100</v>
      </c>
      <c r="L52" s="6">
        <f>(H52+I52)*G52+J52*$E$8</f>
        <v>500</v>
      </c>
      <c r="M52" s="26">
        <f>K5</f>
        <v>0.33333333333333331</v>
      </c>
    </row>
    <row r="53" spans="3:13" x14ac:dyDescent="0.25">
      <c r="D53" s="6"/>
      <c r="E53" s="6"/>
      <c r="F53" s="6"/>
      <c r="G53" s="6"/>
      <c r="H53" s="6"/>
      <c r="I53" s="6"/>
      <c r="J53" s="6"/>
      <c r="K53" s="6"/>
      <c r="L53" s="7">
        <f>SUM(L50:L52)</f>
        <v>1900</v>
      </c>
      <c r="M53" s="26">
        <f>M52*M51*M50</f>
        <v>3.3333333333333333E-2</v>
      </c>
    </row>
    <row r="55" spans="3:13" x14ac:dyDescent="0.25">
      <c r="C55" s="2">
        <v>5</v>
      </c>
      <c r="D55" s="6" t="s">
        <v>8</v>
      </c>
      <c r="E55" s="6" t="s">
        <v>0</v>
      </c>
      <c r="F55" s="6" t="s">
        <v>9</v>
      </c>
      <c r="G55" s="6" t="s">
        <v>14</v>
      </c>
      <c r="H55" s="6" t="s">
        <v>10</v>
      </c>
      <c r="I55" s="6" t="s">
        <v>11</v>
      </c>
      <c r="J55" s="6" t="s">
        <v>12</v>
      </c>
      <c r="K55" s="6" t="s">
        <v>15</v>
      </c>
      <c r="L55" s="6" t="s">
        <v>13</v>
      </c>
      <c r="M55" s="6" t="s">
        <v>1</v>
      </c>
    </row>
    <row r="56" spans="3:13" x14ac:dyDescent="0.25">
      <c r="D56" s="6">
        <v>1</v>
      </c>
      <c r="E56" s="6" t="s">
        <v>4</v>
      </c>
      <c r="F56" s="6">
        <f>VLOOKUP(E56,$D$4:$G$6,4,FALSE)</f>
        <v>100</v>
      </c>
      <c r="G56" s="6">
        <f>VLOOKUP(E56,$D$4:$G$6,3,FALSE)</f>
        <v>5</v>
      </c>
      <c r="H56" s="6">
        <f>I$14</f>
        <v>100</v>
      </c>
      <c r="I56" s="6">
        <f t="shared" ref="I56:K56" si="26">J$14</f>
        <v>0</v>
      </c>
      <c r="J56" s="6">
        <f t="shared" si="26"/>
        <v>0</v>
      </c>
      <c r="K56" s="6">
        <f t="shared" si="26"/>
        <v>100</v>
      </c>
      <c r="L56" s="6">
        <f>(H56+I56)*G56+J56*$E$8</f>
        <v>500</v>
      </c>
      <c r="M56" s="24">
        <v>1</v>
      </c>
    </row>
    <row r="57" spans="3:13" x14ac:dyDescent="0.25">
      <c r="D57" s="6">
        <v>2</v>
      </c>
      <c r="E57" s="6" t="s">
        <v>5</v>
      </c>
      <c r="F57" s="6">
        <f>VLOOKUP(E57,$D$4:$G$6,4,FALSE)</f>
        <v>150</v>
      </c>
      <c r="G57" s="6">
        <f>VLOOKUP(E57,$D$4:$G$6,3,FALSE)</f>
        <v>6</v>
      </c>
      <c r="H57" s="6">
        <f>I16</f>
        <v>150</v>
      </c>
      <c r="I57" s="6">
        <f t="shared" ref="I57:K57" si="27">J16</f>
        <v>0</v>
      </c>
      <c r="J57" s="6">
        <f t="shared" si="27"/>
        <v>0</v>
      </c>
      <c r="K57" s="6">
        <f t="shared" si="27"/>
        <v>150</v>
      </c>
      <c r="L57" s="6">
        <f>(H57+I57)*G57+J57*$E$8</f>
        <v>900</v>
      </c>
      <c r="M57" s="25">
        <f>VLOOKUP(E57,$D$4:$G$6,2,FALSE)</f>
        <v>0.1</v>
      </c>
    </row>
    <row r="58" spans="3:13" x14ac:dyDescent="0.25">
      <c r="D58" s="6">
        <v>3</v>
      </c>
      <c r="E58" s="6" t="s">
        <v>5</v>
      </c>
      <c r="F58" s="6">
        <f>VLOOKUP(E58,$D$4:$G$6,4,FALSE)</f>
        <v>150</v>
      </c>
      <c r="G58" s="6">
        <f>VLOOKUP(E58,$D$4:$G$6,3,FALSE)</f>
        <v>6</v>
      </c>
      <c r="H58" s="6">
        <f>I22</f>
        <v>150</v>
      </c>
      <c r="I58" s="6">
        <f t="shared" ref="I58:K58" si="28">J22</f>
        <v>0</v>
      </c>
      <c r="J58" s="6">
        <f t="shared" si="28"/>
        <v>0</v>
      </c>
      <c r="K58" s="6">
        <f t="shared" si="28"/>
        <v>150</v>
      </c>
      <c r="L58" s="6">
        <f>(H58+I58)*G58+J58*$E$8</f>
        <v>900</v>
      </c>
      <c r="M58" s="26">
        <f>L5</f>
        <v>0.33333333333333331</v>
      </c>
    </row>
    <row r="59" spans="3:13" x14ac:dyDescent="0.25">
      <c r="D59" s="6"/>
      <c r="E59" s="6"/>
      <c r="F59" s="6"/>
      <c r="G59" s="6"/>
      <c r="H59" s="6"/>
      <c r="I59" s="6"/>
      <c r="J59" s="6"/>
      <c r="K59" s="6"/>
      <c r="L59" s="7">
        <f>SUM(L56:L58)</f>
        <v>2300</v>
      </c>
      <c r="M59" s="26">
        <f>M58*M57*M56</f>
        <v>3.3333333333333333E-2</v>
      </c>
    </row>
    <row r="61" spans="3:13" x14ac:dyDescent="0.25">
      <c r="C61" s="2">
        <v>6</v>
      </c>
      <c r="D61" s="6" t="s">
        <v>8</v>
      </c>
      <c r="E61" s="6" t="s">
        <v>0</v>
      </c>
      <c r="F61" s="6" t="s">
        <v>9</v>
      </c>
      <c r="G61" s="6" t="s">
        <v>14</v>
      </c>
      <c r="H61" s="6" t="s">
        <v>10</v>
      </c>
      <c r="I61" s="6" t="s">
        <v>11</v>
      </c>
      <c r="J61" s="6" t="s">
        <v>12</v>
      </c>
      <c r="K61" s="6" t="s">
        <v>15</v>
      </c>
      <c r="L61" s="6" t="s">
        <v>13</v>
      </c>
      <c r="M61" s="6" t="s">
        <v>1</v>
      </c>
    </row>
    <row r="62" spans="3:13" x14ac:dyDescent="0.25">
      <c r="D62" s="6">
        <v>1</v>
      </c>
      <c r="E62" s="6" t="s">
        <v>4</v>
      </c>
      <c r="F62" s="6">
        <f>VLOOKUP(E62,$D$4:$G$6,4,FALSE)</f>
        <v>100</v>
      </c>
      <c r="G62" s="6">
        <f>VLOOKUP(E62,$D$4:$G$6,3,FALSE)</f>
        <v>5</v>
      </c>
      <c r="H62" s="6">
        <f>I$14</f>
        <v>100</v>
      </c>
      <c r="I62" s="6">
        <f t="shared" ref="I62:K62" si="29">J$14</f>
        <v>0</v>
      </c>
      <c r="J62" s="6">
        <f t="shared" si="29"/>
        <v>0</v>
      </c>
      <c r="K62" s="6">
        <f t="shared" si="29"/>
        <v>100</v>
      </c>
      <c r="L62" s="6">
        <f>(H62+I62)*G62+J62*$E$8</f>
        <v>500</v>
      </c>
      <c r="M62" s="24">
        <v>1</v>
      </c>
    </row>
    <row r="63" spans="3:13" x14ac:dyDescent="0.25">
      <c r="D63" s="6">
        <v>2</v>
      </c>
      <c r="E63" s="6" t="s">
        <v>5</v>
      </c>
      <c r="F63" s="6">
        <f>VLOOKUP(E63,$D$4:$G$6,4,FALSE)</f>
        <v>150</v>
      </c>
      <c r="G63" s="6">
        <f>VLOOKUP(E63,$D$4:$G$6,3,FALSE)</f>
        <v>6</v>
      </c>
      <c r="H63" s="6">
        <f>I16</f>
        <v>150</v>
      </c>
      <c r="I63" s="6">
        <f t="shared" ref="I63:K63" si="30">J16</f>
        <v>0</v>
      </c>
      <c r="J63" s="6">
        <f t="shared" si="30"/>
        <v>0</v>
      </c>
      <c r="K63" s="6">
        <f t="shared" si="30"/>
        <v>150</v>
      </c>
      <c r="L63" s="6">
        <f>(H63+I63)*G63+J63*$E$8</f>
        <v>900</v>
      </c>
      <c r="M63" s="25">
        <f>VLOOKUP(E63,$D$4:$G$6,2,FALSE)</f>
        <v>0.1</v>
      </c>
    </row>
    <row r="64" spans="3:13" x14ac:dyDescent="0.25">
      <c r="D64" s="6">
        <v>3</v>
      </c>
      <c r="E64" s="6" t="s">
        <v>6</v>
      </c>
      <c r="F64" s="6">
        <f>VLOOKUP(E64,$D$4:$G$6,4,FALSE)</f>
        <v>180</v>
      </c>
      <c r="G64" s="6">
        <f>VLOOKUP(E64,$D$4:$G$6,3,FALSE)</f>
        <v>7.5</v>
      </c>
      <c r="H64" s="6">
        <f>I23</f>
        <v>180</v>
      </c>
      <c r="I64" s="6">
        <f t="shared" ref="I64:K64" si="31">J23</f>
        <v>0</v>
      </c>
      <c r="J64" s="6">
        <f t="shared" si="31"/>
        <v>0</v>
      </c>
      <c r="K64" s="6">
        <f t="shared" si="31"/>
        <v>180</v>
      </c>
      <c r="L64" s="6">
        <f>(H64+I64)*G64+J64*$E$8</f>
        <v>1350</v>
      </c>
      <c r="M64" s="26">
        <f>M5</f>
        <v>0.33333333333333331</v>
      </c>
    </row>
    <row r="65" spans="3:13" x14ac:dyDescent="0.25">
      <c r="D65" s="6"/>
      <c r="E65" s="6"/>
      <c r="F65" s="6"/>
      <c r="G65" s="6"/>
      <c r="H65" s="6"/>
      <c r="I65" s="6"/>
      <c r="J65" s="6"/>
      <c r="K65" s="6"/>
      <c r="L65" s="7">
        <f>SUM(L62:L64)</f>
        <v>2750</v>
      </c>
      <c r="M65" s="26">
        <f>M64*M63*M62</f>
        <v>3.3333333333333333E-2</v>
      </c>
    </row>
    <row r="67" spans="3:13" x14ac:dyDescent="0.25">
      <c r="C67" s="2">
        <v>7</v>
      </c>
      <c r="D67" s="6" t="s">
        <v>8</v>
      </c>
      <c r="E67" s="6" t="s">
        <v>0</v>
      </c>
      <c r="F67" s="6" t="s">
        <v>9</v>
      </c>
      <c r="G67" s="6" t="s">
        <v>14</v>
      </c>
      <c r="H67" s="6" t="s">
        <v>10</v>
      </c>
      <c r="I67" s="6" t="s">
        <v>11</v>
      </c>
      <c r="J67" s="6" t="s">
        <v>12</v>
      </c>
      <c r="K67" s="6" t="s">
        <v>15</v>
      </c>
      <c r="L67" s="6" t="s">
        <v>13</v>
      </c>
      <c r="M67" s="6" t="s">
        <v>1</v>
      </c>
    </row>
    <row r="68" spans="3:13" x14ac:dyDescent="0.25">
      <c r="D68" s="6">
        <v>1</v>
      </c>
      <c r="E68" s="6" t="s">
        <v>4</v>
      </c>
      <c r="F68" s="6">
        <f>VLOOKUP(E68,$D$4:$G$6,4,FALSE)</f>
        <v>100</v>
      </c>
      <c r="G68" s="6">
        <f>VLOOKUP(E68,$D$4:$G$6,3,FALSE)</f>
        <v>5</v>
      </c>
      <c r="H68" s="6">
        <f>I$14</f>
        <v>100</v>
      </c>
      <c r="I68" s="6">
        <f t="shared" ref="I68:K68" si="32">J$14</f>
        <v>0</v>
      </c>
      <c r="J68" s="6">
        <f t="shared" si="32"/>
        <v>0</v>
      </c>
      <c r="K68" s="6">
        <f t="shared" si="32"/>
        <v>100</v>
      </c>
      <c r="L68" s="6">
        <f>(H68+I68)*G68+J68*$E$8</f>
        <v>500</v>
      </c>
      <c r="M68" s="24">
        <v>1</v>
      </c>
    </row>
    <row r="69" spans="3:13" x14ac:dyDescent="0.25">
      <c r="D69" s="6">
        <v>2</v>
      </c>
      <c r="E69" s="6" t="s">
        <v>6</v>
      </c>
      <c r="F69" s="6">
        <f>VLOOKUP(E69,$D$4:$G$6,4,FALSE)</f>
        <v>180</v>
      </c>
      <c r="G69" s="6">
        <f>VLOOKUP(E69,$D$4:$G$6,3,FALSE)</f>
        <v>7.5</v>
      </c>
      <c r="H69" s="6">
        <f>I17</f>
        <v>180</v>
      </c>
      <c r="I69" s="6">
        <f t="shared" ref="I69:K69" si="33">J17</f>
        <v>0</v>
      </c>
      <c r="J69" s="6">
        <f t="shared" si="33"/>
        <v>0</v>
      </c>
      <c r="K69" s="6">
        <f t="shared" si="33"/>
        <v>180</v>
      </c>
      <c r="L69" s="6">
        <f>(H69+I69)*G69+J69*$E$8</f>
        <v>1350</v>
      </c>
      <c r="M69" s="25">
        <f>VLOOKUP(E69,$D$4:$G$6,2,FALSE)</f>
        <v>0.1</v>
      </c>
    </row>
    <row r="70" spans="3:13" x14ac:dyDescent="0.25">
      <c r="D70" s="6">
        <v>3</v>
      </c>
      <c r="E70" s="6" t="s">
        <v>4</v>
      </c>
      <c r="F70" s="6">
        <f>VLOOKUP(E70,$D$4:$G$6,4,FALSE)</f>
        <v>100</v>
      </c>
      <c r="G70" s="6">
        <f>VLOOKUP(E70,$D$4:$G$6,3,FALSE)</f>
        <v>5</v>
      </c>
      <c r="H70" s="6">
        <f>I24</f>
        <v>100</v>
      </c>
      <c r="I70" s="6">
        <f t="shared" ref="I70:K70" si="34">J24</f>
        <v>0</v>
      </c>
      <c r="J70" s="6">
        <f t="shared" si="34"/>
        <v>0</v>
      </c>
      <c r="K70" s="6">
        <f t="shared" si="34"/>
        <v>100</v>
      </c>
      <c r="L70" s="6">
        <f>(H70+I70)*G70+J70*$E$8</f>
        <v>500</v>
      </c>
      <c r="M70" s="26">
        <f>K6</f>
        <v>0.9</v>
      </c>
    </row>
    <row r="71" spans="3:13" x14ac:dyDescent="0.25">
      <c r="D71" s="6"/>
      <c r="E71" s="6"/>
      <c r="F71" s="6"/>
      <c r="G71" s="6"/>
      <c r="H71" s="6"/>
      <c r="I71" s="6"/>
      <c r="J71" s="6"/>
      <c r="K71" s="6"/>
      <c r="L71" s="7">
        <f>SUM(L68:L70)</f>
        <v>2350</v>
      </c>
      <c r="M71" s="26">
        <f>M70*M69*M68</f>
        <v>9.0000000000000011E-2</v>
      </c>
    </row>
    <row r="73" spans="3:13" x14ac:dyDescent="0.25">
      <c r="C73" s="2">
        <v>8</v>
      </c>
      <c r="D73" s="6" t="s">
        <v>8</v>
      </c>
      <c r="E73" s="6" t="s">
        <v>0</v>
      </c>
      <c r="F73" s="6" t="s">
        <v>9</v>
      </c>
      <c r="G73" s="6" t="s">
        <v>14</v>
      </c>
      <c r="H73" s="6" t="s">
        <v>10</v>
      </c>
      <c r="I73" s="6" t="s">
        <v>11</v>
      </c>
      <c r="J73" s="6" t="s">
        <v>12</v>
      </c>
      <c r="K73" s="6" t="s">
        <v>15</v>
      </c>
      <c r="L73" s="6" t="s">
        <v>13</v>
      </c>
      <c r="M73" s="6" t="s">
        <v>1</v>
      </c>
    </row>
    <row r="74" spans="3:13" x14ac:dyDescent="0.25">
      <c r="D74" s="6">
        <v>1</v>
      </c>
      <c r="E74" s="6" t="s">
        <v>4</v>
      </c>
      <c r="F74" s="6">
        <f>VLOOKUP(E74,$D$4:$G$6,4,FALSE)</f>
        <v>100</v>
      </c>
      <c r="G74" s="6">
        <f>VLOOKUP(E74,$D$4:$G$6,3,FALSE)</f>
        <v>5</v>
      </c>
      <c r="H74" s="6">
        <f>I$14</f>
        <v>100</v>
      </c>
      <c r="I74" s="6">
        <f t="shared" ref="I74:K74" si="35">J$14</f>
        <v>0</v>
      </c>
      <c r="J74" s="6">
        <f t="shared" si="35"/>
        <v>0</v>
      </c>
      <c r="K74" s="6">
        <f t="shared" si="35"/>
        <v>100</v>
      </c>
      <c r="L74" s="6">
        <f>(H74+I74)*G74+J74*$E$8</f>
        <v>500</v>
      </c>
      <c r="M74" s="24">
        <v>1</v>
      </c>
    </row>
    <row r="75" spans="3:13" x14ac:dyDescent="0.25">
      <c r="D75" s="6">
        <v>2</v>
      </c>
      <c r="E75" s="6" t="s">
        <v>6</v>
      </c>
      <c r="F75" s="6">
        <f>VLOOKUP(E75,$D$4:$G$6,4,FALSE)</f>
        <v>180</v>
      </c>
      <c r="G75" s="6">
        <f>VLOOKUP(E75,$D$4:$G$6,3,FALSE)</f>
        <v>7.5</v>
      </c>
      <c r="H75" s="6">
        <f>I17</f>
        <v>180</v>
      </c>
      <c r="I75" s="6">
        <f t="shared" ref="I75:K75" si="36">J17</f>
        <v>0</v>
      </c>
      <c r="J75" s="6">
        <f t="shared" si="36"/>
        <v>0</v>
      </c>
      <c r="K75" s="6">
        <f t="shared" si="36"/>
        <v>180</v>
      </c>
      <c r="L75" s="6">
        <f>(H75+I75)*G75+J75*$E$8</f>
        <v>1350</v>
      </c>
      <c r="M75" s="25">
        <f>VLOOKUP(E75,$D$4:$G$6,2,FALSE)</f>
        <v>0.1</v>
      </c>
    </row>
    <row r="76" spans="3:13" x14ac:dyDescent="0.25">
      <c r="D76" s="6">
        <v>3</v>
      </c>
      <c r="E76" s="6" t="s">
        <v>5</v>
      </c>
      <c r="F76" s="6">
        <f>VLOOKUP(E76,$D$4:$G$6,4,FALSE)</f>
        <v>150</v>
      </c>
      <c r="G76" s="6">
        <f>VLOOKUP(E76,$D$4:$G$6,3,FALSE)</f>
        <v>6</v>
      </c>
      <c r="H76" s="6">
        <f>I25</f>
        <v>150</v>
      </c>
      <c r="I76" s="6">
        <f t="shared" ref="I76:K76" si="37">J25</f>
        <v>0</v>
      </c>
      <c r="J76" s="6">
        <f t="shared" si="37"/>
        <v>0</v>
      </c>
      <c r="K76" s="6">
        <f t="shared" si="37"/>
        <v>150</v>
      </c>
      <c r="L76" s="6">
        <f>(H76+I76)*G76+J76*$E$8</f>
        <v>900</v>
      </c>
      <c r="M76" s="26">
        <f>L6</f>
        <v>0.05</v>
      </c>
    </row>
    <row r="77" spans="3:13" x14ac:dyDescent="0.25">
      <c r="D77" s="6"/>
      <c r="E77" s="6"/>
      <c r="F77" s="6"/>
      <c r="G77" s="6"/>
      <c r="H77" s="6"/>
      <c r="I77" s="6"/>
      <c r="J77" s="6"/>
      <c r="K77" s="6"/>
      <c r="L77" s="7">
        <f>SUM(L74:L76)</f>
        <v>2750</v>
      </c>
      <c r="M77" s="26">
        <f>M76*M75*M74</f>
        <v>5.000000000000001E-3</v>
      </c>
    </row>
    <row r="79" spans="3:13" x14ac:dyDescent="0.25">
      <c r="C79" s="2">
        <v>9</v>
      </c>
      <c r="D79" s="6" t="s">
        <v>8</v>
      </c>
      <c r="E79" s="6" t="s">
        <v>0</v>
      </c>
      <c r="F79" s="6" t="s">
        <v>9</v>
      </c>
      <c r="G79" s="6" t="s">
        <v>14</v>
      </c>
      <c r="H79" s="6" t="s">
        <v>10</v>
      </c>
      <c r="I79" s="6" t="s">
        <v>11</v>
      </c>
      <c r="J79" s="6" t="s">
        <v>12</v>
      </c>
      <c r="K79" s="6" t="s">
        <v>15</v>
      </c>
      <c r="L79" s="6" t="s">
        <v>13</v>
      </c>
      <c r="M79" s="6" t="s">
        <v>1</v>
      </c>
    </row>
    <row r="80" spans="3:13" x14ac:dyDescent="0.25">
      <c r="D80" s="6">
        <v>1</v>
      </c>
      <c r="E80" s="6" t="s">
        <v>4</v>
      </c>
      <c r="F80" s="6">
        <f>VLOOKUP(E80,$D$4:$G$6,4,FALSE)</f>
        <v>100</v>
      </c>
      <c r="G80" s="6">
        <f>VLOOKUP(E80,$D$4:$G$6,3,FALSE)</f>
        <v>5</v>
      </c>
      <c r="H80" s="6">
        <f>I$14</f>
        <v>100</v>
      </c>
      <c r="I80" s="6">
        <f t="shared" ref="I80:K80" si="38">J$14</f>
        <v>0</v>
      </c>
      <c r="J80" s="6">
        <f t="shared" si="38"/>
        <v>0</v>
      </c>
      <c r="K80" s="6">
        <f t="shared" si="38"/>
        <v>100</v>
      </c>
      <c r="L80" s="6">
        <f>(H80+I80)*G80+J80*$E$8</f>
        <v>500</v>
      </c>
      <c r="M80" s="24">
        <v>1</v>
      </c>
    </row>
    <row r="81" spans="4:13" x14ac:dyDescent="0.25">
      <c r="D81" s="6">
        <v>2</v>
      </c>
      <c r="E81" s="6" t="s">
        <v>6</v>
      </c>
      <c r="F81" s="6">
        <f>VLOOKUP(E81,$D$4:$G$6,4,FALSE)</f>
        <v>180</v>
      </c>
      <c r="G81" s="6">
        <f>VLOOKUP(E81,$D$4:$G$6,3,FALSE)</f>
        <v>7.5</v>
      </c>
      <c r="H81" s="6">
        <f>I17</f>
        <v>180</v>
      </c>
      <c r="I81" s="6">
        <f t="shared" ref="I81:K81" si="39">J17</f>
        <v>0</v>
      </c>
      <c r="J81" s="6">
        <f t="shared" si="39"/>
        <v>0</v>
      </c>
      <c r="K81" s="6">
        <f t="shared" si="39"/>
        <v>180</v>
      </c>
      <c r="L81" s="6">
        <f>(H81+I81)*G81+J81*$E$8</f>
        <v>1350</v>
      </c>
      <c r="M81" s="25">
        <f>VLOOKUP(E81,$D$4:$G$6,2,FALSE)</f>
        <v>0.1</v>
      </c>
    </row>
    <row r="82" spans="4:13" x14ac:dyDescent="0.25">
      <c r="D82" s="6">
        <v>3</v>
      </c>
      <c r="E82" s="6" t="s">
        <v>6</v>
      </c>
      <c r="F82" s="6">
        <f>VLOOKUP(E82,$D$4:$G$6,4,FALSE)</f>
        <v>180</v>
      </c>
      <c r="G82" s="6">
        <f>VLOOKUP(E82,$D$4:$G$6,3,FALSE)</f>
        <v>7.5</v>
      </c>
      <c r="H82" s="6">
        <f>I26</f>
        <v>180</v>
      </c>
      <c r="I82" s="6">
        <f t="shared" ref="I82:K82" si="40">J26</f>
        <v>0</v>
      </c>
      <c r="J82" s="6">
        <f t="shared" si="40"/>
        <v>0</v>
      </c>
      <c r="K82" s="6">
        <f t="shared" si="40"/>
        <v>180</v>
      </c>
      <c r="L82" s="6">
        <f>(H82+I82)*G82+J82*$E$8</f>
        <v>1350</v>
      </c>
      <c r="M82" s="26">
        <f>M6</f>
        <v>0.05</v>
      </c>
    </row>
    <row r="83" spans="4:13" x14ac:dyDescent="0.25">
      <c r="D83" s="6"/>
      <c r="E83" s="6"/>
      <c r="F83" s="6"/>
      <c r="G83" s="6"/>
      <c r="H83" s="6"/>
      <c r="I83" s="6"/>
      <c r="J83" s="6"/>
      <c r="K83" s="6"/>
      <c r="L83" s="7">
        <f>SUM(L80:L82)</f>
        <v>3200</v>
      </c>
      <c r="M83" s="26">
        <f>M82*M81*M80</f>
        <v>5.000000000000001E-3</v>
      </c>
    </row>
  </sheetData>
  <mergeCells count="6">
    <mergeCell ref="C24:C26"/>
    <mergeCell ref="D2:G2"/>
    <mergeCell ref="K2:M2"/>
    <mergeCell ref="I4:I6"/>
    <mergeCell ref="C18:C20"/>
    <mergeCell ref="C21:C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final_vcold</vt:lpstr>
      <vt:lpstr>final_markov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mwatson</dc:creator>
  <cp:lastModifiedBy>Luca Colombo</cp:lastModifiedBy>
  <dcterms:created xsi:type="dcterms:W3CDTF">2013-02-25T15:17:31Z</dcterms:created>
  <dcterms:modified xsi:type="dcterms:W3CDTF">2018-11-19T19:59:15Z</dcterms:modified>
</cp:coreProperties>
</file>