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C8501135-044A-457A-B10A-DE861FAA1CE6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Two Product Model" sheetId="1" r:id="rId1"/>
    <sheet name="Diet" sheetId="2" r:id="rId2"/>
    <sheet name="Gas Blending Student" sheetId="4" r:id="rId3"/>
    <sheet name="Nurse Scheduling" sheetId="5" r:id="rId4"/>
    <sheet name="Cutting Stock" sheetId="6" r:id="rId5"/>
    <sheet name="Transportation Problem" sheetId="7" r:id="rId6"/>
    <sheet name="Assignment Problem" sheetId="10" r:id="rId7"/>
    <sheet name="Distributor Problem" sheetId="11" r:id="rId8"/>
  </sheets>
  <definedNames>
    <definedName name="solver_cvg" localSheetId="6" hidden="1">0.0001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cvg" localSheetId="0" hidden="1">0.0001</definedName>
    <definedName name="solver_drv" localSheetId="6" hidden="1">1</definedName>
    <definedName name="solver_drv" localSheetId="4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5" hidden="1">1</definedName>
    <definedName name="solver_drv" localSheetId="0" hidden="1">1</definedName>
    <definedName name="solver_eng" localSheetId="6" hidden="1">2</definedName>
    <definedName name="solver_eng" localSheetId="4" hidden="1">2</definedName>
    <definedName name="solver_eng" localSheetId="1" hidden="1">2</definedName>
    <definedName name="solver_eng" localSheetId="3" hidden="1">2</definedName>
    <definedName name="solver_eng" localSheetId="5" hidden="1">2</definedName>
    <definedName name="solver_eng" localSheetId="0" hidden="1">2</definedName>
    <definedName name="solver_est" localSheetId="6" hidden="1">1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est" localSheetId="0" hidden="1">1</definedName>
    <definedName name="solver_itr" localSheetId="6" hidden="1">100</definedName>
    <definedName name="solver_itr" localSheetId="4" hidden="1">100</definedName>
    <definedName name="solver_itr" localSheetId="1" hidden="1">100</definedName>
    <definedName name="solver_itr" localSheetId="2" hidden="1">100</definedName>
    <definedName name="solver_itr" localSheetId="3" hidden="1">100</definedName>
    <definedName name="solver_itr" localSheetId="5" hidden="1">100</definedName>
    <definedName name="solver_itr" localSheetId="0" hidden="1">100</definedName>
    <definedName name="solver_lhs1" localSheetId="6" hidden="1">'Assignment Problem'!#REF!</definedName>
    <definedName name="solver_lhs1" localSheetId="4" hidden="1">'Cutting Stock'!#REF!</definedName>
    <definedName name="solver_lhs1" localSheetId="1" hidden="1">Diet!$D$10:$G$10</definedName>
    <definedName name="solver_lhs1" localSheetId="3" hidden="1">'Nurse Scheduling'!#REF!</definedName>
    <definedName name="solver_lhs1" localSheetId="5" hidden="1">'Transportation Problem'!#REF!</definedName>
    <definedName name="solver_lhs1" localSheetId="0" hidden="1">'Two Product Model'!$D$2:$E$2</definedName>
    <definedName name="solver_lhs2" localSheetId="6" hidden="1">'Assignment Problem'!#REF!</definedName>
    <definedName name="solver_lhs2" localSheetId="1" hidden="1">Diet!$H$4:$H$9</definedName>
    <definedName name="solver_lhs2" localSheetId="5" hidden="1">'Transportation Problem'!#REF!</definedName>
    <definedName name="solver_lhs2" localSheetId="0" hidden="1">'Two Product Model'!$D$2:$E$2</definedName>
    <definedName name="solver_lhs3" localSheetId="0" hidden="1">'Two Product Model'!$D$9:$D$11</definedName>
    <definedName name="solver_lin" localSheetId="6" hidden="1">1</definedName>
    <definedName name="solver_lin" localSheetId="4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lin" localSheetId="5" hidden="1">1</definedName>
    <definedName name="solver_lin" localSheetId="0" hidden="1">1</definedName>
    <definedName name="solver_neg" localSheetId="6" hidden="1">1</definedName>
    <definedName name="solver_neg" localSheetId="4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eg" localSheetId="0" hidden="1">1</definedName>
    <definedName name="solver_num" localSheetId="6" hidden="1">0</definedName>
    <definedName name="solver_num" localSheetId="4" hidden="1">0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um" localSheetId="5" hidden="1">0</definedName>
    <definedName name="solver_num" localSheetId="0" hidden="1">0</definedName>
    <definedName name="solver_nwt" localSheetId="6" hidden="1">1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nwt" localSheetId="0" hidden="1">1</definedName>
    <definedName name="solver_pre" localSheetId="6" hidden="1">0.000001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pre" localSheetId="0" hidden="1">0.000001</definedName>
    <definedName name="solver_rel1" localSheetId="6" hidden="1">2</definedName>
    <definedName name="solver_rel1" localSheetId="4" hidden="1">3</definedName>
    <definedName name="solver_rel1" localSheetId="1" hidden="1">3</definedName>
    <definedName name="solver_rel1" localSheetId="3" hidden="1">3</definedName>
    <definedName name="solver_rel1" localSheetId="5" hidden="1">1</definedName>
    <definedName name="solver_rel1" localSheetId="0" hidden="1">3</definedName>
    <definedName name="solver_rel2" localSheetId="6" hidden="1">2</definedName>
    <definedName name="solver_rel2" localSheetId="1" hidden="1">3</definedName>
    <definedName name="solver_rel2" localSheetId="5" hidden="1">3</definedName>
    <definedName name="solver_rel2" localSheetId="0" hidden="1">1</definedName>
    <definedName name="solver_rel3" localSheetId="0" hidden="1">1</definedName>
    <definedName name="solver_rhs1" localSheetId="6" hidden="1">1</definedName>
    <definedName name="solver_rhs1" localSheetId="4" hidden="1">'Cutting Stock'!$D$5:$D$7</definedName>
    <definedName name="solver_rhs1" localSheetId="1" hidden="1">Diet!$D$11:$G$11</definedName>
    <definedName name="solver_rhs1" localSheetId="3" hidden="1">'Nurse Scheduling'!$D$5:$D$10</definedName>
    <definedName name="solver_rhs1" localSheetId="5" hidden="1">'Transportation Problem'!$D$4:$D$5</definedName>
    <definedName name="solver_rhs1" localSheetId="0" hidden="1">'Two Product Model'!$D$3:$E$3</definedName>
    <definedName name="solver_rhs2" localSheetId="6" hidden="1">1</definedName>
    <definedName name="solver_rhs2" localSheetId="1" hidden="1">0.25</definedName>
    <definedName name="solver_rhs2" localSheetId="5" hidden="1">'Transportation Problem'!$D$8:$G$8</definedName>
    <definedName name="solver_rhs2" localSheetId="0" hidden="1">'Two Product Model'!$D$4:$E$4</definedName>
    <definedName name="solver_rhs3" localSheetId="0" hidden="1">'Two Product Model'!$E$9:$E$11</definedName>
    <definedName name="solver_scl" localSheetId="6" hidden="1">2</definedName>
    <definedName name="solver_scl" localSheetId="4" hidden="1">2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cl" localSheetId="5" hidden="1">2</definedName>
    <definedName name="solver_scl" localSheetId="0" hidden="1">2</definedName>
    <definedName name="solver_sho" localSheetId="6" hidden="1">2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ho" localSheetId="0" hidden="1">2</definedName>
    <definedName name="solver_tim" localSheetId="6" hidden="1">9999999999</definedName>
    <definedName name="solver_tim" localSheetId="4" hidden="1">9999999999</definedName>
    <definedName name="solver_tim" localSheetId="1" hidden="1">9999999999</definedName>
    <definedName name="solver_tim" localSheetId="2" hidden="1">9999999999</definedName>
    <definedName name="solver_tim" localSheetId="3" hidden="1">9999999999</definedName>
    <definedName name="solver_tim" localSheetId="5" hidden="1">9999999999</definedName>
    <definedName name="solver_tim" localSheetId="0" hidden="1">9999999999</definedName>
    <definedName name="solver_tol" localSheetId="6" hidden="1">0.05</definedName>
    <definedName name="solver_tol" localSheetId="4" hidden="1">0.05</definedName>
    <definedName name="solver_tol" localSheetId="1" hidden="1">0.05</definedName>
    <definedName name="solver_tol" localSheetId="2" hidden="1">0.05</definedName>
    <definedName name="solver_tol" localSheetId="3" hidden="1">0.05</definedName>
    <definedName name="solver_tol" localSheetId="5" hidden="1">0.05</definedName>
    <definedName name="solver_tol" localSheetId="0" hidden="1">0.05</definedName>
    <definedName name="solver_typ" localSheetId="6" hidden="1">1</definedName>
    <definedName name="solver_typ" localSheetId="4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5" hidden="1">1</definedName>
    <definedName name="solver_typ" localSheetId="0" hidden="1">1</definedName>
    <definedName name="solver_val" localSheetId="6" hidden="1">0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al" localSheetId="0" hidden="1">0</definedName>
    <definedName name="solver_ver" localSheetId="6" hidden="1">3</definedName>
    <definedName name="solver_ver" localSheetId="4" hidden="1">3</definedName>
    <definedName name="solver_ver" localSheetId="1" hidden="1">3</definedName>
    <definedName name="solver_ver" localSheetId="3" hidden="1">3</definedName>
    <definedName name="solver_ver" localSheetId="5" hidden="1">3</definedName>
    <definedName name="solver_ver" localSheetId="0" hidden="1">3</definedName>
  </definedNames>
  <calcPr calcId="162913" calcMode="manual" concurrentCalc="0"/>
</workbook>
</file>

<file path=xl/calcChain.xml><?xml version="1.0" encoding="utf-8"?>
<calcChain xmlns="http://schemas.openxmlformats.org/spreadsheetml/2006/main">
  <c r="G21" i="4" l="1"/>
  <c r="G22" i="4"/>
  <c r="F21" i="4"/>
  <c r="F22" i="4"/>
  <c r="E21" i="4"/>
  <c r="E22" i="4"/>
  <c r="G20" i="4"/>
  <c r="F20" i="4"/>
  <c r="E20" i="4"/>
  <c r="G19" i="4"/>
  <c r="F19" i="4"/>
  <c r="E19" i="4"/>
  <c r="K18" i="4"/>
  <c r="J18" i="4"/>
  <c r="I18" i="4"/>
  <c r="K17" i="4"/>
  <c r="J17" i="4"/>
  <c r="I17" i="4"/>
  <c r="K16" i="4"/>
  <c r="J16" i="4"/>
  <c r="I16" i="4"/>
  <c r="K15" i="4"/>
  <c r="J15" i="4"/>
  <c r="I15" i="4"/>
  <c r="K22" i="4"/>
  <c r="J22" i="4"/>
  <c r="L22" i="4"/>
  <c r="D14" i="1"/>
  <c r="D11" i="1"/>
  <c r="G11" i="1"/>
  <c r="D10" i="1"/>
  <c r="G10" i="1"/>
  <c r="D9" i="1"/>
  <c r="G9" i="1"/>
  <c r="E6" i="1"/>
  <c r="D6" i="1"/>
  <c r="F4" i="1"/>
  <c r="F3" i="1"/>
  <c r="F10" i="1"/>
  <c r="F9" i="1"/>
  <c r="D15" i="1"/>
  <c r="D16" i="1"/>
  <c r="F11" i="1"/>
</calcChain>
</file>

<file path=xl/sharedStrings.xml><?xml version="1.0" encoding="utf-8"?>
<sst xmlns="http://schemas.openxmlformats.org/spreadsheetml/2006/main" count="125" uniqueCount="109">
  <si>
    <t>Product A</t>
  </si>
  <si>
    <t>Product B</t>
  </si>
  <si>
    <t>Constraint Msg</t>
  </si>
  <si>
    <t>How Much to Produce?</t>
  </si>
  <si>
    <t>Min Market Constraint</t>
  </si>
  <si>
    <t>Max Market Constraint</t>
  </si>
  <si>
    <t>Unit Profit by Product</t>
  </si>
  <si>
    <t>Total Profit by Product</t>
  </si>
  <si>
    <t>Hours Used</t>
  </si>
  <si>
    <t>Available</t>
  </si>
  <si>
    <t>cap util</t>
  </si>
  <si>
    <t>Capacity on M1</t>
  </si>
  <si>
    <t>Capacity on M2</t>
  </si>
  <si>
    <t>Capacity on M3</t>
  </si>
  <si>
    <t>Plant Overhead Costs</t>
  </si>
  <si>
    <t>Total Revenue by Product</t>
  </si>
  <si>
    <t>total profit</t>
  </si>
  <si>
    <t>Profit</t>
  </si>
  <si>
    <t>Beef</t>
  </si>
  <si>
    <t>Chicken</t>
  </si>
  <si>
    <t>Fish</t>
  </si>
  <si>
    <t>Ham</t>
  </si>
  <si>
    <t>Meat Loaf</t>
  </si>
  <si>
    <t>Turkey</t>
  </si>
  <si>
    <t>A</t>
  </si>
  <si>
    <t>C</t>
  </si>
  <si>
    <t>B1</t>
  </si>
  <si>
    <t>B2</t>
  </si>
  <si>
    <t>Total Cost</t>
  </si>
  <si>
    <t>Unit Cost</t>
  </si>
  <si>
    <t>Percent of Daily Requirements in Each Unit</t>
  </si>
  <si>
    <t xml:space="preserve">Raw Gas </t>
  </si>
  <si>
    <t>Octane</t>
  </si>
  <si>
    <t>Purchase Price</t>
  </si>
  <si>
    <t>Fuel Blend Type</t>
  </si>
  <si>
    <t>Min. Octane Rating</t>
  </si>
  <si>
    <t>Selling Price</t>
  </si>
  <si>
    <t>Demand Pattern</t>
  </si>
  <si>
    <t xml:space="preserve">  Type</t>
  </si>
  <si>
    <t>Rating</t>
  </si>
  <si>
    <t>(Bbl / day)</t>
  </si>
  <si>
    <t>($ / Bbl)</t>
  </si>
  <si>
    <t>($/Bbl)</t>
  </si>
  <si>
    <t>Min</t>
  </si>
  <si>
    <t>Max</t>
  </si>
  <si>
    <t>Decision Variables</t>
  </si>
  <si>
    <t>Raw Gas Type</t>
  </si>
  <si>
    <t>For Resale</t>
  </si>
  <si>
    <t>Total Bought</t>
  </si>
  <si>
    <t>Resale Revenue</t>
  </si>
  <si>
    <t>Min for Sale</t>
  </si>
  <si>
    <t>Max for Sale</t>
  </si>
  <si>
    <t>Total For Sale</t>
  </si>
  <si>
    <t>Total Revenue</t>
  </si>
  <si>
    <t>Average Octane</t>
  </si>
  <si>
    <t>Blend Constraint</t>
  </si>
  <si>
    <t>This is fyi…….</t>
  </si>
  <si>
    <t>Fill this in…..</t>
  </si>
  <si>
    <t>Time  Slot</t>
  </si>
  <si>
    <t>Min No. Nurses</t>
  </si>
  <si>
    <t>12 – 4   AM</t>
  </si>
  <si>
    <t xml:space="preserve">  4 – 8   AM </t>
  </si>
  <si>
    <t xml:space="preserve">  8 – 12 AM</t>
  </si>
  <si>
    <t>12 – 4   PM</t>
  </si>
  <si>
    <t xml:space="preserve">  4 – 8   PM </t>
  </si>
  <si>
    <t xml:space="preserve">  8 – 12 PM</t>
  </si>
  <si>
    <t>Req'd Width</t>
  </si>
  <si>
    <t>Demand</t>
  </si>
  <si>
    <t>From/To</t>
  </si>
  <si>
    <t>Plant 1</t>
  </si>
  <si>
    <t>Plant 2</t>
  </si>
  <si>
    <t>Plant 3</t>
  </si>
  <si>
    <t>Plant 4</t>
  </si>
  <si>
    <t>Mine 1</t>
  </si>
  <si>
    <t>Mine 2</t>
  </si>
  <si>
    <t>Need</t>
  </si>
  <si>
    <t>Costs</t>
  </si>
  <si>
    <t>Product</t>
  </si>
  <si>
    <t>Prod 1</t>
  </si>
  <si>
    <t>Prod 2</t>
  </si>
  <si>
    <t>Prod 3</t>
  </si>
  <si>
    <t>Prod 4</t>
  </si>
  <si>
    <t>Prod 5</t>
  </si>
  <si>
    <t>Prod 6</t>
  </si>
  <si>
    <t>Prod 7</t>
  </si>
  <si>
    <t>Prod 8</t>
  </si>
  <si>
    <t>Prod 9</t>
  </si>
  <si>
    <t>Prod 10</t>
  </si>
  <si>
    <t>Slot Number</t>
  </si>
  <si>
    <t>Profit Per Product</t>
  </si>
  <si>
    <t>Vegtable</t>
  </si>
  <si>
    <t>Cost</t>
  </si>
  <si>
    <t>Price</t>
  </si>
  <si>
    <t>Whipped Potatoes</t>
  </si>
  <si>
    <t>Creamed Corn</t>
  </si>
  <si>
    <t>Black-eyd Peas</t>
  </si>
  <si>
    <t>Artichokes</t>
  </si>
  <si>
    <t>Carrots</t>
  </si>
  <si>
    <t>Succotash</t>
  </si>
  <si>
    <t>Okra</t>
  </si>
  <si>
    <t>Cauliflower</t>
  </si>
  <si>
    <t>Green Peas</t>
  </si>
  <si>
    <t>Spinach</t>
  </si>
  <si>
    <t>Lima beans</t>
  </si>
  <si>
    <t>Brussel sprouts</t>
  </si>
  <si>
    <t>Green Beans</t>
  </si>
  <si>
    <t>Squash</t>
  </si>
  <si>
    <t>Broccoli</t>
  </si>
  <si>
    <t>Cubic Feet Per Carton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</si>
</sst>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name val="Arial"/>
      <family val="2"/>
    </font>
    <font>
      <sz val="12"/>
      <name val="Times New Roman"/>
      <family val="1"/>
    </font>
    <font>
      <i/>
      <sz val="12"/>
      <name val="Times New Roman"/>
      <family val="1"/>
    </font>
    <font>
      <b/>
      <sz val="12"/>
      <color rgb="FFFF0000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/>
      <top style="thick">
        <color indexed="8"/>
      </top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8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0" borderId="0" xfId="0" applyFont="1" applyAlignment="1">
      <alignment horizontal="center"/>
    </xf>
    <xf numFmtId="164" fontId="2" fillId="0" borderId="0" xfId="2" applyNumberFormat="1" applyFont="1"/>
    <xf numFmtId="164" fontId="2" fillId="0" borderId="0" xfId="2" applyNumberFormat="1" applyFont="1" applyAlignment="1">
      <alignment horizontal="center"/>
    </xf>
    <xf numFmtId="9" fontId="2" fillId="0" borderId="0" xfId="3" applyFont="1"/>
    <xf numFmtId="164" fontId="2" fillId="3" borderId="2" xfId="2" applyNumberFormat="1" applyFont="1" applyFill="1" applyBorder="1"/>
    <xf numFmtId="9" fontId="0" fillId="0" borderId="0" xfId="3" applyFont="1"/>
    <xf numFmtId="44" fontId="0" fillId="0" borderId="0" xfId="2" applyFont="1"/>
    <xf numFmtId="44" fontId="0" fillId="0" borderId="0" xfId="0" applyNumberFormat="1"/>
    <xf numFmtId="9" fontId="0" fillId="0" borderId="0" xfId="0" applyNumberFormat="1"/>
    <xf numFmtId="165" fontId="0" fillId="0" borderId="0" xfId="0" applyNumberFormat="1"/>
    <xf numFmtId="0" fontId="3" fillId="0" borderId="0" xfId="0" applyFont="1"/>
    <xf numFmtId="0" fontId="4" fillId="0" borderId="3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vertical="top" wrapText="1"/>
    </xf>
    <xf numFmtId="0" fontId="4" fillId="0" borderId="7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3" fillId="0" borderId="10" xfId="0" applyFont="1" applyBorder="1" applyAlignment="1">
      <alignment vertical="top" wrapText="1"/>
    </xf>
    <xf numFmtId="0" fontId="3" fillId="0" borderId="0" xfId="0" applyFont="1" applyAlignment="1">
      <alignment horizontal="center" vertical="top" wrapText="1"/>
    </xf>
    <xf numFmtId="166" fontId="3" fillId="0" borderId="0" xfId="1" applyNumberFormat="1" applyFont="1"/>
    <xf numFmtId="0" fontId="3" fillId="0" borderId="11" xfId="0" applyFont="1" applyBorder="1" applyAlignment="1">
      <alignment vertical="top" wrapText="1"/>
    </xf>
    <xf numFmtId="0" fontId="3" fillId="0" borderId="12" xfId="0" applyFont="1" applyBorder="1" applyAlignment="1">
      <alignment horizontal="center" vertical="top" wrapText="1"/>
    </xf>
    <xf numFmtId="166" fontId="3" fillId="0" borderId="12" xfId="1" applyNumberFormat="1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Fill="1"/>
    <xf numFmtId="0" fontId="3" fillId="0" borderId="13" xfId="0" applyFont="1" applyBorder="1"/>
    <xf numFmtId="0" fontId="3" fillId="0" borderId="16" xfId="0" applyFont="1" applyBorder="1"/>
    <xf numFmtId="0" fontId="3" fillId="0" borderId="0" xfId="0" applyFont="1" applyFill="1" applyBorder="1"/>
    <xf numFmtId="0" fontId="3" fillId="0" borderId="2" xfId="0" applyFont="1" applyBorder="1"/>
    <xf numFmtId="0" fontId="3" fillId="0" borderId="1" xfId="0" applyFont="1" applyBorder="1"/>
    <xf numFmtId="0" fontId="3" fillId="0" borderId="14" xfId="0" applyFont="1" applyBorder="1"/>
    <xf numFmtId="0" fontId="3" fillId="0" borderId="17" xfId="0" applyFont="1" applyBorder="1"/>
    <xf numFmtId="166" fontId="3" fillId="2" borderId="0" xfId="1" applyNumberFormat="1" applyFont="1" applyFill="1" applyBorder="1"/>
    <xf numFmtId="166" fontId="3" fillId="2" borderId="18" xfId="1" applyNumberFormat="1" applyFont="1" applyFill="1" applyBorder="1"/>
    <xf numFmtId="166" fontId="3" fillId="0" borderId="0" xfId="1" applyNumberFormat="1" applyFont="1" applyFill="1" applyBorder="1"/>
    <xf numFmtId="164" fontId="3" fillId="0" borderId="0" xfId="2" applyNumberFormat="1" applyFont="1"/>
    <xf numFmtId="0" fontId="3" fillId="0" borderId="18" xfId="0" applyFont="1" applyBorder="1"/>
    <xf numFmtId="0" fontId="3" fillId="0" borderId="19" xfId="0" applyFont="1" applyBorder="1"/>
    <xf numFmtId="166" fontId="3" fillId="2" borderId="20" xfId="1" applyNumberFormat="1" applyFont="1" applyFill="1" applyBorder="1"/>
    <xf numFmtId="166" fontId="3" fillId="2" borderId="19" xfId="1" applyNumberFormat="1" applyFont="1" applyFill="1" applyBorder="1"/>
    <xf numFmtId="0" fontId="3" fillId="0" borderId="0" xfId="0" applyFont="1" applyBorder="1"/>
    <xf numFmtId="164" fontId="3" fillId="4" borderId="0" xfId="2" applyNumberFormat="1" applyFont="1" applyFill="1"/>
    <xf numFmtId="43" fontId="3" fillId="0" borderId="0" xfId="0" applyNumberFormat="1" applyFont="1"/>
    <xf numFmtId="0" fontId="3" fillId="0" borderId="0" xfId="0" applyNumberFormat="1" applyFont="1"/>
    <xf numFmtId="166" fontId="3" fillId="0" borderId="0" xfId="0" applyNumberFormat="1" applyFont="1"/>
    <xf numFmtId="164" fontId="3" fillId="0" borderId="0" xfId="2" applyNumberFormat="1" applyFont="1" applyFill="1"/>
    <xf numFmtId="164" fontId="3" fillId="0" borderId="0" xfId="0" applyNumberFormat="1" applyFont="1"/>
    <xf numFmtId="0" fontId="5" fillId="0" borderId="0" xfId="0" applyFont="1"/>
    <xf numFmtId="0" fontId="7" fillId="0" borderId="0" xfId="0" applyFont="1"/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3" xfId="0" applyBorder="1"/>
    <xf numFmtId="0" fontId="0" fillId="0" borderId="23" xfId="0" applyBorder="1"/>
    <xf numFmtId="0" fontId="0" fillId="0" borderId="16" xfId="0" applyBorder="1"/>
    <xf numFmtId="0" fontId="0" fillId="0" borderId="18" xfId="0" applyBorder="1"/>
    <xf numFmtId="0" fontId="0" fillId="0" borderId="24" xfId="0" applyBorder="1"/>
    <xf numFmtId="0" fontId="0" fillId="0" borderId="0" xfId="0" applyBorder="1"/>
    <xf numFmtId="0" fontId="0" fillId="0" borderId="21" xfId="0" applyBorder="1"/>
    <xf numFmtId="0" fontId="0" fillId="0" borderId="19" xfId="0" applyBorder="1"/>
    <xf numFmtId="0" fontId="0" fillId="0" borderId="25" xfId="0" applyBorder="1"/>
    <xf numFmtId="0" fontId="0" fillId="0" borderId="20" xfId="0" applyBorder="1"/>
    <xf numFmtId="0" fontId="0" fillId="0" borderId="22" xfId="0" applyBorder="1"/>
    <xf numFmtId="0" fontId="0" fillId="0" borderId="2" xfId="0" applyBorder="1"/>
    <xf numFmtId="0" fontId="0" fillId="0" borderId="0" xfId="0" applyFill="1"/>
    <xf numFmtId="9" fontId="0" fillId="0" borderId="13" xfId="3" applyFont="1" applyBorder="1"/>
    <xf numFmtId="9" fontId="0" fillId="0" borderId="23" xfId="3" applyFont="1" applyBorder="1"/>
    <xf numFmtId="9" fontId="0" fillId="0" borderId="16" xfId="3" applyFont="1" applyBorder="1"/>
    <xf numFmtId="9" fontId="0" fillId="0" borderId="24" xfId="3" applyFont="1" applyBorder="1"/>
    <xf numFmtId="9" fontId="0" fillId="0" borderId="0" xfId="3" applyFont="1" applyBorder="1"/>
    <xf numFmtId="9" fontId="0" fillId="0" borderId="21" xfId="3" applyFont="1" applyBorder="1"/>
    <xf numFmtId="9" fontId="0" fillId="0" borderId="25" xfId="3" applyFont="1" applyBorder="1"/>
    <xf numFmtId="9" fontId="0" fillId="0" borderId="20" xfId="3" applyFont="1" applyBorder="1"/>
    <xf numFmtId="9" fontId="0" fillId="0" borderId="22" xfId="3" applyFont="1" applyBorder="1"/>
    <xf numFmtId="0" fontId="6" fillId="5" borderId="26" xfId="0" applyFont="1" applyFill="1" applyBorder="1" applyAlignment="1">
      <alignment horizontal="center" vertical="top" wrapText="1"/>
    </xf>
    <xf numFmtId="0" fontId="6" fillId="5" borderId="24" xfId="0" applyFont="1" applyFill="1" applyBorder="1" applyAlignment="1">
      <alignment vertical="top" wrapText="1"/>
    </xf>
    <xf numFmtId="0" fontId="6" fillId="5" borderId="25" xfId="0" applyFont="1" applyFill="1" applyBorder="1" applyAlignment="1">
      <alignment vertical="top" wrapText="1"/>
    </xf>
    <xf numFmtId="0" fontId="6" fillId="5" borderId="27" xfId="0" applyFont="1" applyFill="1" applyBorder="1" applyAlignment="1">
      <alignment vertical="top" wrapText="1"/>
    </xf>
    <xf numFmtId="0" fontId="3" fillId="5" borderId="18" xfId="0" applyFont="1" applyFill="1" applyBorder="1" applyAlignment="1">
      <alignment horizontal="center" vertical="top" wrapText="1"/>
    </xf>
    <xf numFmtId="0" fontId="3" fillId="5" borderId="19" xfId="0" applyFont="1" applyFill="1" applyBorder="1" applyAlignment="1">
      <alignment horizontal="center" vertical="top" wrapText="1"/>
    </xf>
    <xf numFmtId="0" fontId="8" fillId="0" borderId="0" xfId="0" applyFont="1"/>
    <xf numFmtId="0" fontId="0" fillId="0" borderId="0" xfId="0" applyAlignment="1">
      <alignment horizontal="center"/>
    </xf>
    <xf numFmtId="0" fontId="4" fillId="0" borderId="3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G17"/>
  <sheetViews>
    <sheetView tabSelected="1" workbookViewId="0">
      <selection activeCell="B1" sqref="B1"/>
    </sheetView>
  </sheetViews>
  <sheetFormatPr defaultRowHeight="15" x14ac:dyDescent="0.25"/>
  <cols>
    <col min="3" max="3" width="42.42578125" bestFit="1" customWidth="1"/>
    <col min="4" max="4" width="22.42578125" bestFit="1" customWidth="1"/>
    <col min="5" max="5" width="17" bestFit="1" customWidth="1"/>
    <col min="6" max="6" width="25.140625" bestFit="1" customWidth="1"/>
    <col min="7" max="7" width="12" customWidth="1"/>
  </cols>
  <sheetData>
    <row r="1" spans="3:7" ht="24" thickBot="1" x14ac:dyDescent="0.4">
      <c r="C1" s="1"/>
      <c r="D1" s="1" t="s">
        <v>0</v>
      </c>
      <c r="E1" s="1" t="s">
        <v>1</v>
      </c>
      <c r="F1" s="1" t="s">
        <v>2</v>
      </c>
      <c r="G1" s="1"/>
    </row>
    <row r="2" spans="3:7" ht="24" thickBot="1" x14ac:dyDescent="0.4">
      <c r="C2" s="1" t="s">
        <v>3</v>
      </c>
      <c r="D2" s="2">
        <v>0</v>
      </c>
      <c r="E2" s="3">
        <v>0</v>
      </c>
      <c r="F2" s="1"/>
      <c r="G2" s="1"/>
    </row>
    <row r="3" spans="3:7" ht="23.25" x14ac:dyDescent="0.35">
      <c r="C3" s="1" t="s">
        <v>4</v>
      </c>
      <c r="D3" s="1">
        <v>75</v>
      </c>
      <c r="E3" s="1">
        <v>0</v>
      </c>
      <c r="F3" s="4" t="str">
        <f>IF(OR(D2&lt;D3,E2&lt;E3),"Warning","OK")</f>
        <v>Warning</v>
      </c>
      <c r="G3" s="1"/>
    </row>
    <row r="4" spans="3:7" ht="23.25" x14ac:dyDescent="0.35">
      <c r="C4" s="1" t="s">
        <v>5</v>
      </c>
      <c r="D4" s="1">
        <v>140</v>
      </c>
      <c r="E4" s="1">
        <v>140</v>
      </c>
      <c r="F4" s="4" t="str">
        <f>IF(OR(D2&gt;D4,E2&gt;E4),"Warning","OK")</f>
        <v>OK</v>
      </c>
      <c r="G4" s="1"/>
    </row>
    <row r="5" spans="3:7" ht="23.25" x14ac:dyDescent="0.35">
      <c r="C5" s="1" t="s">
        <v>6</v>
      </c>
      <c r="D5" s="5">
        <v>470</v>
      </c>
      <c r="E5" s="5">
        <v>420</v>
      </c>
      <c r="F5" s="1"/>
      <c r="G5" s="1"/>
    </row>
    <row r="6" spans="3:7" ht="23.25" x14ac:dyDescent="0.35">
      <c r="C6" s="1" t="s">
        <v>7</v>
      </c>
      <c r="D6" s="5">
        <f>D2*D5</f>
        <v>0</v>
      </c>
      <c r="E6" s="5">
        <f>E2*E5</f>
        <v>0</v>
      </c>
      <c r="F6" s="1"/>
      <c r="G6" s="1"/>
    </row>
    <row r="7" spans="3:7" ht="23.25" x14ac:dyDescent="0.35">
      <c r="C7" s="1"/>
      <c r="D7" s="1"/>
      <c r="E7" s="1"/>
      <c r="F7" s="1"/>
      <c r="G7" s="1"/>
    </row>
    <row r="8" spans="3:7" ht="23.25" x14ac:dyDescent="0.35">
      <c r="C8" s="1"/>
      <c r="D8" s="6" t="s">
        <v>8</v>
      </c>
      <c r="E8" s="4" t="s">
        <v>9</v>
      </c>
      <c r="F8" s="1" t="s">
        <v>2</v>
      </c>
      <c r="G8" s="1" t="s">
        <v>10</v>
      </c>
    </row>
    <row r="9" spans="3:7" ht="23.25" x14ac:dyDescent="0.35">
      <c r="C9" s="1" t="s">
        <v>11</v>
      </c>
      <c r="D9" s="1">
        <f>D2*2</f>
        <v>0</v>
      </c>
      <c r="E9" s="1">
        <v>336</v>
      </c>
      <c r="F9" s="4" t="str">
        <f>IF(D9&gt;E9,"Over Capaicty","OK")</f>
        <v>OK</v>
      </c>
      <c r="G9" s="7">
        <f>D9/E9</f>
        <v>0</v>
      </c>
    </row>
    <row r="10" spans="3:7" ht="23.25" x14ac:dyDescent="0.35">
      <c r="C10" s="1" t="s">
        <v>12</v>
      </c>
      <c r="D10" s="1">
        <f>E2*2.5</f>
        <v>0</v>
      </c>
      <c r="E10" s="1">
        <v>336</v>
      </c>
      <c r="F10" s="4" t="str">
        <f>IF(D10&gt;E10,"Over Capaicty","OK")</f>
        <v>OK</v>
      </c>
      <c r="G10" s="7">
        <f>D10/E10</f>
        <v>0</v>
      </c>
    </row>
    <row r="11" spans="3:7" ht="23.25" x14ac:dyDescent="0.35">
      <c r="C11" s="1" t="s">
        <v>13</v>
      </c>
      <c r="D11" s="1">
        <f>D2*2+E2*1.5</f>
        <v>0</v>
      </c>
      <c r="E11" s="1">
        <v>336</v>
      </c>
      <c r="F11" s="4" t="str">
        <f>IF(D11&gt;E11,"Over Capaicty","OK")</f>
        <v>OK</v>
      </c>
      <c r="G11" s="7">
        <f>D11/E11</f>
        <v>0</v>
      </c>
    </row>
    <row r="12" spans="3:7" ht="23.25" x14ac:dyDescent="0.35">
      <c r="C12" s="1"/>
      <c r="D12" s="1"/>
      <c r="E12" s="1"/>
      <c r="F12" s="4"/>
      <c r="G12" s="1"/>
    </row>
    <row r="13" spans="3:7" ht="23.25" x14ac:dyDescent="0.35">
      <c r="C13" s="1" t="s">
        <v>14</v>
      </c>
      <c r="D13" s="5">
        <v>-50000</v>
      </c>
      <c r="E13" s="1"/>
      <c r="F13" s="1"/>
      <c r="G13" s="1"/>
    </row>
    <row r="14" spans="3:7" ht="23.25" x14ac:dyDescent="0.35">
      <c r="C14" s="1" t="s">
        <v>15</v>
      </c>
      <c r="D14" s="5">
        <f>D2*600+E2*600</f>
        <v>0</v>
      </c>
      <c r="E14" s="1"/>
      <c r="F14" s="1"/>
      <c r="G14" s="1"/>
    </row>
    <row r="15" spans="3:7" ht="24" thickBot="1" x14ac:dyDescent="0.4">
      <c r="C15" s="1" t="s">
        <v>16</v>
      </c>
      <c r="D15" s="5">
        <f>D6+E6</f>
        <v>0</v>
      </c>
      <c r="E15" s="1"/>
      <c r="F15" s="1"/>
      <c r="G15" s="1"/>
    </row>
    <row r="16" spans="3:7" ht="24" thickBot="1" x14ac:dyDescent="0.4">
      <c r="C16" s="1" t="s">
        <v>17</v>
      </c>
      <c r="D16" s="8">
        <f>D13+D15</f>
        <v>-50000</v>
      </c>
      <c r="E16" s="1"/>
      <c r="F16" s="1"/>
      <c r="G16" s="1"/>
    </row>
    <row r="17" spans="3:7" ht="23.25" x14ac:dyDescent="0.35">
      <c r="C17" s="1"/>
      <c r="D17" s="1"/>
      <c r="E17" s="1"/>
      <c r="F17" s="1"/>
      <c r="G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2"/>
  <sheetViews>
    <sheetView workbookViewId="0">
      <selection activeCell="D16" sqref="D16"/>
    </sheetView>
  </sheetViews>
  <sheetFormatPr defaultRowHeight="15" x14ac:dyDescent="0.25"/>
  <cols>
    <col min="2" max="2" width="9.7109375" bestFit="1" customWidth="1"/>
    <col min="3" max="3" width="10.28515625" customWidth="1"/>
    <col min="4" max="7" width="13.85546875" customWidth="1"/>
    <col min="8" max="8" width="13.42578125" bestFit="1" customWidth="1"/>
    <col min="9" max="9" width="10.85546875" customWidth="1"/>
    <col min="10" max="10" width="11" customWidth="1"/>
  </cols>
  <sheetData>
    <row r="2" spans="2:9" ht="15.75" thickBot="1" x14ac:dyDescent="0.3">
      <c r="D2" s="91" t="s">
        <v>30</v>
      </c>
      <c r="E2" s="91"/>
      <c r="F2" s="91"/>
      <c r="G2" s="91"/>
    </row>
    <row r="3" spans="2:9" ht="15.75" thickBot="1" x14ac:dyDescent="0.3">
      <c r="C3" s="73" t="s">
        <v>29</v>
      </c>
      <c r="D3" s="55" t="s">
        <v>24</v>
      </c>
      <c r="E3" s="56" t="s">
        <v>25</v>
      </c>
      <c r="F3" s="56" t="s">
        <v>26</v>
      </c>
      <c r="G3" s="57" t="s">
        <v>27</v>
      </c>
    </row>
    <row r="4" spans="2:9" x14ac:dyDescent="0.25">
      <c r="B4" t="s">
        <v>18</v>
      </c>
      <c r="C4" s="61">
        <v>4.16</v>
      </c>
      <c r="D4" s="75">
        <v>0.6</v>
      </c>
      <c r="E4" s="76">
        <v>0.2</v>
      </c>
      <c r="F4" s="76">
        <v>0.1</v>
      </c>
      <c r="G4" s="77">
        <v>0.15</v>
      </c>
      <c r="H4" s="13"/>
      <c r="I4" s="10"/>
    </row>
    <row r="5" spans="2:9" x14ac:dyDescent="0.25">
      <c r="B5" t="s">
        <v>19</v>
      </c>
      <c r="C5" s="65">
        <v>2.75</v>
      </c>
      <c r="D5" s="78">
        <v>0.08</v>
      </c>
      <c r="E5" s="79">
        <v>0</v>
      </c>
      <c r="F5" s="79">
        <v>0.2</v>
      </c>
      <c r="G5" s="80">
        <v>0.2</v>
      </c>
      <c r="H5" s="13"/>
      <c r="I5" s="10"/>
    </row>
    <row r="6" spans="2:9" x14ac:dyDescent="0.25">
      <c r="B6" t="s">
        <v>20</v>
      </c>
      <c r="C6" s="65">
        <v>3.28</v>
      </c>
      <c r="D6" s="78">
        <v>0.08</v>
      </c>
      <c r="E6" s="79">
        <v>0.1</v>
      </c>
      <c r="F6" s="79">
        <v>0.15</v>
      </c>
      <c r="G6" s="80">
        <v>0.1</v>
      </c>
      <c r="H6" s="13"/>
      <c r="I6" s="10"/>
    </row>
    <row r="7" spans="2:9" x14ac:dyDescent="0.25">
      <c r="B7" t="s">
        <v>21</v>
      </c>
      <c r="C7" s="65">
        <v>2.91</v>
      </c>
      <c r="D7" s="78">
        <v>0.4</v>
      </c>
      <c r="E7" s="79">
        <v>0.4</v>
      </c>
      <c r="F7" s="79">
        <v>0.35</v>
      </c>
      <c r="G7" s="80">
        <v>0.1</v>
      </c>
      <c r="H7" s="13"/>
      <c r="I7" s="10"/>
    </row>
    <row r="8" spans="2:9" x14ac:dyDescent="0.25">
      <c r="B8" t="s">
        <v>22</v>
      </c>
      <c r="C8" s="65">
        <v>2.25</v>
      </c>
      <c r="D8" s="78">
        <v>0.7</v>
      </c>
      <c r="E8" s="79">
        <v>0.3</v>
      </c>
      <c r="F8" s="79">
        <v>0.15</v>
      </c>
      <c r="G8" s="80">
        <v>0.15</v>
      </c>
      <c r="H8" s="13"/>
      <c r="I8" s="10"/>
    </row>
    <row r="9" spans="2:9" ht="15.75" thickBot="1" x14ac:dyDescent="0.3">
      <c r="B9" t="s">
        <v>23</v>
      </c>
      <c r="C9" s="69">
        <v>2.4500000000000002</v>
      </c>
      <c r="D9" s="81">
        <v>0.6</v>
      </c>
      <c r="E9" s="82">
        <v>0.2</v>
      </c>
      <c r="F9" s="82">
        <v>0.15</v>
      </c>
      <c r="G9" s="83">
        <v>0.1</v>
      </c>
      <c r="H9" s="13"/>
      <c r="I9" s="10"/>
    </row>
    <row r="10" spans="2:9" x14ac:dyDescent="0.25">
      <c r="D10" s="9"/>
      <c r="E10" s="9"/>
      <c r="F10" s="9"/>
      <c r="G10" s="9"/>
      <c r="H10" s="13"/>
      <c r="I10" s="11"/>
    </row>
    <row r="11" spans="2:9" x14ac:dyDescent="0.25">
      <c r="D11" s="12"/>
      <c r="E11" s="12"/>
      <c r="F11" s="12"/>
      <c r="G11" s="12"/>
      <c r="H11" s="13"/>
    </row>
    <row r="12" spans="2:9" x14ac:dyDescent="0.25">
      <c r="H12" s="13"/>
    </row>
  </sheetData>
  <mergeCells count="1">
    <mergeCell ref="D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O26"/>
  <sheetViews>
    <sheetView topLeftCell="A9" workbookViewId="0">
      <selection activeCell="G25" sqref="G25"/>
    </sheetView>
  </sheetViews>
  <sheetFormatPr defaultColWidth="9.140625" defaultRowHeight="15.75" x14ac:dyDescent="0.25"/>
  <cols>
    <col min="1" max="3" width="9.140625" style="14"/>
    <col min="4" max="4" width="17" style="14" customWidth="1"/>
    <col min="5" max="5" width="12" style="14" customWidth="1"/>
    <col min="6" max="6" width="11.42578125" style="14" customWidth="1"/>
    <col min="7" max="7" width="12.7109375" style="14" customWidth="1"/>
    <col min="8" max="8" width="11" style="14" customWidth="1"/>
    <col min="9" max="9" width="12.140625" style="14" customWidth="1"/>
    <col min="10" max="10" width="15" style="14" customWidth="1"/>
    <col min="11" max="11" width="12.42578125" style="14" customWidth="1"/>
    <col min="12" max="12" width="14" style="14" bestFit="1" customWidth="1"/>
    <col min="13" max="13" width="9.140625" style="14"/>
    <col min="14" max="14" width="12.85546875" style="14" customWidth="1"/>
    <col min="15" max="15" width="12.7109375" style="14" bestFit="1" customWidth="1"/>
    <col min="16" max="16384" width="9.140625" style="14"/>
  </cols>
  <sheetData>
    <row r="4" spans="4:15" ht="16.5" thickBot="1" x14ac:dyDescent="0.3"/>
    <row r="5" spans="4:15" ht="33" thickTop="1" thickBot="1" x14ac:dyDescent="0.3">
      <c r="D5" s="15" t="s">
        <v>31</v>
      </c>
      <c r="E5" s="16" t="s">
        <v>32</v>
      </c>
      <c r="F5" s="16" t="s">
        <v>9</v>
      </c>
      <c r="G5" s="16" t="s">
        <v>33</v>
      </c>
      <c r="K5" s="92" t="s">
        <v>34</v>
      </c>
      <c r="L5" s="17" t="s">
        <v>35</v>
      </c>
      <c r="M5" s="16" t="s">
        <v>36</v>
      </c>
      <c r="N5" s="94" t="s">
        <v>37</v>
      </c>
      <c r="O5" s="94"/>
    </row>
    <row r="6" spans="4:15" ht="33" thickTop="1" thickBot="1" x14ac:dyDescent="0.3">
      <c r="D6" s="18" t="s">
        <v>38</v>
      </c>
      <c r="E6" s="19" t="s">
        <v>39</v>
      </c>
      <c r="F6" s="19" t="s">
        <v>40</v>
      </c>
      <c r="G6" s="19" t="s">
        <v>41</v>
      </c>
      <c r="H6" s="20" t="s">
        <v>36</v>
      </c>
      <c r="I6" s="21"/>
      <c r="K6" s="93"/>
      <c r="L6" s="22"/>
      <c r="M6" s="19" t="s">
        <v>42</v>
      </c>
      <c r="N6" s="19" t="s">
        <v>43</v>
      </c>
      <c r="O6" s="19" t="s">
        <v>44</v>
      </c>
    </row>
    <row r="7" spans="4:15" x14ac:dyDescent="0.25">
      <c r="D7" s="23">
        <v>1</v>
      </c>
      <c r="E7" s="24">
        <v>68</v>
      </c>
      <c r="F7" s="24">
        <v>4000</v>
      </c>
      <c r="G7" s="24">
        <v>31.02</v>
      </c>
      <c r="H7" s="24">
        <v>36.85</v>
      </c>
      <c r="I7" s="24"/>
      <c r="K7" s="23">
        <v>1</v>
      </c>
      <c r="L7" s="24">
        <v>95</v>
      </c>
      <c r="M7" s="24">
        <v>45.15</v>
      </c>
      <c r="N7" s="24">
        <v>0</v>
      </c>
      <c r="O7" s="25">
        <v>10000</v>
      </c>
    </row>
    <row r="8" spans="4:15" x14ac:dyDescent="0.25">
      <c r="D8" s="23">
        <v>2</v>
      </c>
      <c r="E8" s="24">
        <v>86</v>
      </c>
      <c r="F8" s="24">
        <v>5050</v>
      </c>
      <c r="G8" s="24">
        <v>33.15</v>
      </c>
      <c r="H8" s="24">
        <v>36.85</v>
      </c>
      <c r="I8" s="24"/>
      <c r="K8" s="23">
        <v>2</v>
      </c>
      <c r="L8" s="24">
        <v>90</v>
      </c>
      <c r="M8" s="24">
        <v>42.95</v>
      </c>
      <c r="N8" s="24">
        <v>0</v>
      </c>
      <c r="O8" s="25">
        <v>999999</v>
      </c>
    </row>
    <row r="9" spans="4:15" ht="16.5" thickBot="1" x14ac:dyDescent="0.3">
      <c r="D9" s="23">
        <v>3</v>
      </c>
      <c r="E9" s="24">
        <v>91</v>
      </c>
      <c r="F9" s="24">
        <v>7100</v>
      </c>
      <c r="G9" s="24">
        <v>36.35</v>
      </c>
      <c r="H9" s="24">
        <v>38.950000000000003</v>
      </c>
      <c r="I9" s="24"/>
      <c r="K9" s="26">
        <v>3</v>
      </c>
      <c r="L9" s="27">
        <v>85</v>
      </c>
      <c r="M9" s="27">
        <v>40.99</v>
      </c>
      <c r="N9" s="28">
        <v>15000</v>
      </c>
      <c r="O9" s="28">
        <v>999999</v>
      </c>
    </row>
    <row r="10" spans="4:15" ht="17.25" thickTop="1" thickBot="1" x14ac:dyDescent="0.3">
      <c r="D10" s="26">
        <v>4</v>
      </c>
      <c r="E10" s="27">
        <v>99</v>
      </c>
      <c r="F10" s="27">
        <v>4300</v>
      </c>
      <c r="G10" s="27">
        <v>38.700000000000003</v>
      </c>
      <c r="H10" s="27">
        <v>38.950000000000003</v>
      </c>
      <c r="I10" s="29"/>
      <c r="J10" s="30"/>
    </row>
    <row r="11" spans="4:15" ht="16.5" thickTop="1" x14ac:dyDescent="0.25">
      <c r="I11" s="30"/>
    </row>
    <row r="12" spans="4:15" ht="16.5" thickBot="1" x14ac:dyDescent="0.3">
      <c r="I12" s="30"/>
    </row>
    <row r="13" spans="4:15" ht="16.5" thickBot="1" x14ac:dyDescent="0.3">
      <c r="D13" s="31" t="s">
        <v>45</v>
      </c>
      <c r="E13" s="95" t="s">
        <v>34</v>
      </c>
      <c r="F13" s="96"/>
      <c r="G13" s="97"/>
      <c r="H13" s="32"/>
      <c r="I13" s="33"/>
    </row>
    <row r="14" spans="4:15" ht="16.5" thickBot="1" x14ac:dyDescent="0.3">
      <c r="D14" s="34" t="s">
        <v>46</v>
      </c>
      <c r="E14" s="35">
        <v>1</v>
      </c>
      <c r="F14" s="36">
        <v>2</v>
      </c>
      <c r="G14" s="36">
        <v>3</v>
      </c>
      <c r="H14" s="34" t="s">
        <v>47</v>
      </c>
      <c r="I14" s="33" t="s">
        <v>48</v>
      </c>
      <c r="J14" s="14" t="s">
        <v>49</v>
      </c>
      <c r="K14" s="14" t="s">
        <v>28</v>
      </c>
    </row>
    <row r="15" spans="4:15" x14ac:dyDescent="0.25">
      <c r="D15" s="37">
        <v>1</v>
      </c>
      <c r="E15" s="38">
        <v>0</v>
      </c>
      <c r="F15" s="38">
        <v>0</v>
      </c>
      <c r="G15" s="38">
        <v>0</v>
      </c>
      <c r="H15" s="39">
        <v>0</v>
      </c>
      <c r="I15" s="40">
        <f>SUM(E15:H15)</f>
        <v>0</v>
      </c>
      <c r="J15" s="41">
        <f>H15*H7</f>
        <v>0</v>
      </c>
      <c r="K15" s="41">
        <f>SUM(E15:H15)*G7</f>
        <v>0</v>
      </c>
    </row>
    <row r="16" spans="4:15" x14ac:dyDescent="0.25">
      <c r="D16" s="42">
        <v>2</v>
      </c>
      <c r="E16" s="38">
        <v>0</v>
      </c>
      <c r="F16" s="38">
        <v>0</v>
      </c>
      <c r="G16" s="38">
        <v>0</v>
      </c>
      <c r="H16" s="39">
        <v>0</v>
      </c>
      <c r="I16" s="40">
        <f>SUM(E16:H16)</f>
        <v>0</v>
      </c>
      <c r="J16" s="41">
        <f>H16*H8</f>
        <v>0</v>
      </c>
      <c r="K16" s="41">
        <f>SUM(E16:H16)*G8</f>
        <v>0</v>
      </c>
    </row>
    <row r="17" spans="2:12" x14ac:dyDescent="0.25">
      <c r="D17" s="42">
        <v>3</v>
      </c>
      <c r="E17" s="38">
        <v>0</v>
      </c>
      <c r="F17" s="38">
        <v>0</v>
      </c>
      <c r="G17" s="38">
        <v>0</v>
      </c>
      <c r="H17" s="39">
        <v>0</v>
      </c>
      <c r="I17" s="40">
        <f>SUM(E17:H17)</f>
        <v>0</v>
      </c>
      <c r="J17" s="41">
        <f>H17*H9</f>
        <v>0</v>
      </c>
      <c r="K17" s="41">
        <f>SUM(E17:H17)*G9</f>
        <v>0</v>
      </c>
    </row>
    <row r="18" spans="2:12" ht="16.5" thickBot="1" x14ac:dyDescent="0.3">
      <c r="D18" s="43">
        <v>4</v>
      </c>
      <c r="E18" s="44">
        <v>0</v>
      </c>
      <c r="F18" s="44">
        <v>0</v>
      </c>
      <c r="G18" s="44">
        <v>0</v>
      </c>
      <c r="H18" s="45">
        <v>0</v>
      </c>
      <c r="I18" s="40">
        <f>SUM(E18:H18)</f>
        <v>0</v>
      </c>
      <c r="J18" s="41">
        <f>H18*H10</f>
        <v>0</v>
      </c>
      <c r="K18" s="41">
        <f>SUM(E18:H18)*G10</f>
        <v>0</v>
      </c>
    </row>
    <row r="19" spans="2:12" x14ac:dyDescent="0.25">
      <c r="D19" s="46" t="s">
        <v>50</v>
      </c>
      <c r="E19" s="40">
        <f>N7</f>
        <v>0</v>
      </c>
      <c r="F19" s="40">
        <f>N8</f>
        <v>0</v>
      </c>
      <c r="G19" s="40">
        <f>N9</f>
        <v>15000</v>
      </c>
      <c r="H19" s="40"/>
      <c r="I19" s="40"/>
      <c r="J19" s="41"/>
      <c r="K19" s="41"/>
    </row>
    <row r="20" spans="2:12" x14ac:dyDescent="0.25">
      <c r="D20" s="46" t="s">
        <v>51</v>
      </c>
      <c r="E20" s="40">
        <f>O7</f>
        <v>10000</v>
      </c>
      <c r="F20" s="40">
        <f>O8</f>
        <v>999999</v>
      </c>
      <c r="G20" s="40">
        <f>O9</f>
        <v>999999</v>
      </c>
      <c r="H20" s="40"/>
      <c r="I20" s="40"/>
      <c r="J20" s="41"/>
      <c r="K20" s="41"/>
    </row>
    <row r="21" spans="2:12" x14ac:dyDescent="0.25">
      <c r="D21" s="14" t="s">
        <v>52</v>
      </c>
      <c r="E21" s="25">
        <f>SUM(E15:E18)</f>
        <v>0</v>
      </c>
      <c r="F21" s="25">
        <f>SUM(F15:F18)</f>
        <v>0</v>
      </c>
      <c r="G21" s="25">
        <f>SUM(G15:G18)</f>
        <v>0</v>
      </c>
      <c r="I21" s="30"/>
      <c r="J21" s="14" t="s">
        <v>53</v>
      </c>
      <c r="K21" s="14" t="s">
        <v>28</v>
      </c>
      <c r="L21" s="14" t="s">
        <v>17</v>
      </c>
    </row>
    <row r="22" spans="2:12" x14ac:dyDescent="0.25">
      <c r="D22" s="14" t="s">
        <v>53</v>
      </c>
      <c r="E22" s="41">
        <f>E21*M7</f>
        <v>0</v>
      </c>
      <c r="F22" s="41">
        <f>F21*M8</f>
        <v>0</v>
      </c>
      <c r="G22" s="41">
        <f>G21*M9</f>
        <v>0</v>
      </c>
      <c r="H22" s="41"/>
      <c r="I22" s="41"/>
      <c r="J22" s="41">
        <f>SUM(E22:G22,J15:J18)</f>
        <v>0</v>
      </c>
      <c r="K22" s="41">
        <f>SUM(K15:K18)</f>
        <v>0</v>
      </c>
      <c r="L22" s="47">
        <f>J22-K22</f>
        <v>0</v>
      </c>
    </row>
    <row r="24" spans="2:12" x14ac:dyDescent="0.25">
      <c r="B24" s="53" t="s">
        <v>56</v>
      </c>
      <c r="D24" s="14" t="s">
        <v>54</v>
      </c>
      <c r="E24" s="48"/>
      <c r="F24" s="49"/>
      <c r="G24" s="48"/>
    </row>
    <row r="25" spans="2:12" x14ac:dyDescent="0.25">
      <c r="B25" s="53" t="s">
        <v>57</v>
      </c>
      <c r="D25" s="14" t="s">
        <v>55</v>
      </c>
      <c r="E25" s="50"/>
      <c r="L25" s="51"/>
    </row>
    <row r="26" spans="2:12" x14ac:dyDescent="0.25">
      <c r="L26" s="52"/>
    </row>
  </sheetData>
  <mergeCells count="3">
    <mergeCell ref="K5:K6"/>
    <mergeCell ref="N5:O5"/>
    <mergeCell ref="E13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D11"/>
  <sheetViews>
    <sheetView workbookViewId="0">
      <selection activeCell="D12" sqref="D12"/>
    </sheetView>
  </sheetViews>
  <sheetFormatPr defaultRowHeight="15" x14ac:dyDescent="0.25"/>
  <cols>
    <col min="3" max="3" width="23.28515625" customWidth="1"/>
    <col min="4" max="4" width="23.7109375" customWidth="1"/>
  </cols>
  <sheetData>
    <row r="3" spans="3:4" ht="15.75" thickBot="1" x14ac:dyDescent="0.3"/>
    <row r="4" spans="3:4" ht="16.5" thickBot="1" x14ac:dyDescent="0.3">
      <c r="C4" s="84" t="s">
        <v>58</v>
      </c>
      <c r="D4" s="87" t="s">
        <v>59</v>
      </c>
    </row>
    <row r="5" spans="3:4" ht="16.5" thickTop="1" x14ac:dyDescent="0.25">
      <c r="C5" s="85" t="s">
        <v>60</v>
      </c>
      <c r="D5" s="88">
        <v>4</v>
      </c>
    </row>
    <row r="6" spans="3:4" ht="15.75" x14ac:dyDescent="0.25">
      <c r="C6" s="85" t="s">
        <v>61</v>
      </c>
      <c r="D6" s="88">
        <v>8</v>
      </c>
    </row>
    <row r="7" spans="3:4" ht="15.75" x14ac:dyDescent="0.25">
      <c r="C7" s="85" t="s">
        <v>62</v>
      </c>
      <c r="D7" s="88">
        <v>10</v>
      </c>
    </row>
    <row r="8" spans="3:4" ht="15.75" x14ac:dyDescent="0.25">
      <c r="C8" s="85" t="s">
        <v>63</v>
      </c>
      <c r="D8" s="88">
        <v>7</v>
      </c>
    </row>
    <row r="9" spans="3:4" ht="15.75" x14ac:dyDescent="0.25">
      <c r="C9" s="85" t="s">
        <v>64</v>
      </c>
      <c r="D9" s="88">
        <v>12</v>
      </c>
    </row>
    <row r="10" spans="3:4" ht="16.5" thickBot="1" x14ac:dyDescent="0.3">
      <c r="C10" s="86" t="s">
        <v>65</v>
      </c>
      <c r="D10" s="89">
        <v>4</v>
      </c>
    </row>
    <row r="11" spans="3:4" ht="15.75" x14ac:dyDescent="0.25">
      <c r="C11" s="54"/>
      <c r="D11" s="5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4:D7"/>
  <sheetViews>
    <sheetView workbookViewId="0">
      <selection activeCell="D10" sqref="D10"/>
    </sheetView>
  </sheetViews>
  <sheetFormatPr defaultRowHeight="15" x14ac:dyDescent="0.25"/>
  <cols>
    <col min="3" max="3" width="11.85546875" bestFit="1" customWidth="1"/>
    <col min="4" max="4" width="11" customWidth="1"/>
  </cols>
  <sheetData>
    <row r="4" spans="3:4" ht="15.75" thickBot="1" x14ac:dyDescent="0.3">
      <c r="C4" t="s">
        <v>66</v>
      </c>
      <c r="D4" t="s">
        <v>67</v>
      </c>
    </row>
    <row r="5" spans="3:4" x14ac:dyDescent="0.25">
      <c r="C5" s="61">
        <v>5</v>
      </c>
      <c r="D5" s="61">
        <v>150</v>
      </c>
    </row>
    <row r="6" spans="3:4" x14ac:dyDescent="0.25">
      <c r="C6" s="65">
        <v>7</v>
      </c>
      <c r="D6" s="65">
        <v>200</v>
      </c>
    </row>
    <row r="7" spans="3:4" ht="15.75" thickBot="1" x14ac:dyDescent="0.3">
      <c r="C7" s="69">
        <v>9</v>
      </c>
      <c r="D7" s="69">
        <v>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3:I13"/>
  <sheetViews>
    <sheetView workbookViewId="0">
      <selection activeCell="D4" sqref="D4"/>
    </sheetView>
  </sheetViews>
  <sheetFormatPr defaultRowHeight="15" x14ac:dyDescent="0.25"/>
  <sheetData>
    <row r="3" spans="3:9" x14ac:dyDescent="0.25">
      <c r="D3" t="s">
        <v>9</v>
      </c>
    </row>
    <row r="4" spans="3:9" x14ac:dyDescent="0.25">
      <c r="C4" t="s">
        <v>73</v>
      </c>
      <c r="D4" s="74">
        <v>230</v>
      </c>
    </row>
    <row r="5" spans="3:9" x14ac:dyDescent="0.25">
      <c r="C5" t="s">
        <v>74</v>
      </c>
      <c r="D5" s="74">
        <v>150</v>
      </c>
    </row>
    <row r="7" spans="3:9" x14ac:dyDescent="0.25">
      <c r="D7" t="s">
        <v>69</v>
      </c>
      <c r="E7" t="s">
        <v>70</v>
      </c>
      <c r="F7" t="s">
        <v>71</v>
      </c>
      <c r="G7" t="s">
        <v>72</v>
      </c>
      <c r="H7" s="74"/>
      <c r="I7" s="74"/>
    </row>
    <row r="8" spans="3:9" x14ac:dyDescent="0.25">
      <c r="C8" t="s">
        <v>75</v>
      </c>
      <c r="D8">
        <v>80</v>
      </c>
      <c r="E8">
        <v>100</v>
      </c>
      <c r="F8">
        <v>70</v>
      </c>
      <c r="G8">
        <v>130</v>
      </c>
    </row>
    <row r="10" spans="3:9" x14ac:dyDescent="0.25">
      <c r="C10" t="s">
        <v>76</v>
      </c>
    </row>
    <row r="11" spans="3:9" x14ac:dyDescent="0.25">
      <c r="C11" t="s">
        <v>68</v>
      </c>
      <c r="D11" t="s">
        <v>69</v>
      </c>
      <c r="E11" t="s">
        <v>70</v>
      </c>
      <c r="F11" t="s">
        <v>71</v>
      </c>
      <c r="G11" t="s">
        <v>72</v>
      </c>
    </row>
    <row r="12" spans="3:9" x14ac:dyDescent="0.25">
      <c r="C12" t="s">
        <v>73</v>
      </c>
      <c r="D12" s="74">
        <v>65</v>
      </c>
      <c r="E12" s="74">
        <v>40</v>
      </c>
      <c r="F12" s="74">
        <v>30</v>
      </c>
      <c r="G12" s="74">
        <v>15</v>
      </c>
      <c r="H12" s="74"/>
    </row>
    <row r="13" spans="3:9" x14ac:dyDescent="0.25">
      <c r="C13" t="s">
        <v>74</v>
      </c>
      <c r="D13" s="74">
        <v>10</v>
      </c>
      <c r="E13" s="74">
        <v>35</v>
      </c>
      <c r="F13" s="74">
        <v>40</v>
      </c>
      <c r="G13" s="74">
        <v>60</v>
      </c>
      <c r="H13" s="7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M16"/>
  <sheetViews>
    <sheetView workbookViewId="0">
      <selection activeCell="O7" sqref="O7"/>
    </sheetView>
  </sheetViews>
  <sheetFormatPr defaultRowHeight="15" x14ac:dyDescent="0.25"/>
  <cols>
    <col min="3" max="3" width="16.85546875" bestFit="1" customWidth="1"/>
  </cols>
  <sheetData>
    <row r="3" spans="3:13" ht="15.75" thickBot="1" x14ac:dyDescent="0.3"/>
    <row r="4" spans="3:13" ht="15.75" thickBot="1" x14ac:dyDescent="0.3">
      <c r="C4" t="s">
        <v>89</v>
      </c>
      <c r="D4" s="98" t="s">
        <v>88</v>
      </c>
      <c r="E4" s="99"/>
      <c r="F4" s="99"/>
      <c r="G4" s="99"/>
      <c r="H4" s="99"/>
      <c r="I4" s="99"/>
      <c r="J4" s="99"/>
      <c r="K4" s="99"/>
      <c r="L4" s="99"/>
      <c r="M4" s="100"/>
    </row>
    <row r="5" spans="3:13" ht="15.75" thickBot="1" x14ac:dyDescent="0.3">
      <c r="C5" s="73" t="s">
        <v>77</v>
      </c>
      <c r="D5" s="58">
        <v>1</v>
      </c>
      <c r="E5" s="59">
        <v>2</v>
      </c>
      <c r="F5" s="59">
        <v>3</v>
      </c>
      <c r="G5" s="59">
        <v>4</v>
      </c>
      <c r="H5" s="59">
        <v>5</v>
      </c>
      <c r="I5" s="59">
        <v>6</v>
      </c>
      <c r="J5" s="59">
        <v>7</v>
      </c>
      <c r="K5" s="59">
        <v>8</v>
      </c>
      <c r="L5" s="59">
        <v>9</v>
      </c>
      <c r="M5" s="60">
        <v>10</v>
      </c>
    </row>
    <row r="6" spans="3:13" x14ac:dyDescent="0.25">
      <c r="C6" s="61" t="s">
        <v>78</v>
      </c>
      <c r="D6" s="62">
        <v>14</v>
      </c>
      <c r="E6" s="63">
        <v>18</v>
      </c>
      <c r="F6" s="63">
        <v>22</v>
      </c>
      <c r="G6" s="63">
        <v>27</v>
      </c>
      <c r="H6" s="63">
        <v>23</v>
      </c>
      <c r="I6" s="63">
        <v>21</v>
      </c>
      <c r="J6" s="63">
        <v>27</v>
      </c>
      <c r="K6" s="63">
        <v>31</v>
      </c>
      <c r="L6" s="63">
        <v>20</v>
      </c>
      <c r="M6" s="64">
        <v>26</v>
      </c>
    </row>
    <row r="7" spans="3:13" x14ac:dyDescent="0.25">
      <c r="C7" s="65" t="s">
        <v>79</v>
      </c>
      <c r="D7" s="66">
        <v>22</v>
      </c>
      <c r="E7" s="67">
        <v>20</v>
      </c>
      <c r="F7" s="67">
        <v>19</v>
      </c>
      <c r="G7" s="67">
        <v>19</v>
      </c>
      <c r="H7" s="67">
        <v>25</v>
      </c>
      <c r="I7" s="67">
        <v>19</v>
      </c>
      <c r="J7" s="67">
        <v>28</v>
      </c>
      <c r="K7" s="67">
        <v>20</v>
      </c>
      <c r="L7" s="67">
        <v>27</v>
      </c>
      <c r="M7" s="68">
        <v>39</v>
      </c>
    </row>
    <row r="8" spans="3:13" x14ac:dyDescent="0.25">
      <c r="C8" s="65" t="s">
        <v>80</v>
      </c>
      <c r="D8" s="66">
        <v>12</v>
      </c>
      <c r="E8" s="67">
        <v>18</v>
      </c>
      <c r="F8" s="67">
        <v>17</v>
      </c>
      <c r="G8" s="67">
        <v>16</v>
      </c>
      <c r="H8" s="67">
        <v>25</v>
      </c>
      <c r="I8" s="67">
        <v>30</v>
      </c>
      <c r="J8" s="67">
        <v>27</v>
      </c>
      <c r="K8" s="67">
        <v>26</v>
      </c>
      <c r="L8" s="67">
        <v>29</v>
      </c>
      <c r="M8" s="68">
        <v>36</v>
      </c>
    </row>
    <row r="9" spans="3:13" x14ac:dyDescent="0.25">
      <c r="C9" s="65" t="s">
        <v>81</v>
      </c>
      <c r="D9" s="66">
        <v>12</v>
      </c>
      <c r="E9" s="67">
        <v>23</v>
      </c>
      <c r="F9" s="67">
        <v>26</v>
      </c>
      <c r="G9" s="67">
        <v>19</v>
      </c>
      <c r="H9" s="67">
        <v>26</v>
      </c>
      <c r="I9" s="67">
        <v>20</v>
      </c>
      <c r="J9" s="67">
        <v>26</v>
      </c>
      <c r="K9" s="67">
        <v>34</v>
      </c>
      <c r="L9" s="67">
        <v>23</v>
      </c>
      <c r="M9" s="68">
        <v>35</v>
      </c>
    </row>
    <row r="10" spans="3:13" x14ac:dyDescent="0.25">
      <c r="C10" s="65" t="s">
        <v>82</v>
      </c>
      <c r="D10" s="66">
        <v>12</v>
      </c>
      <c r="E10" s="67">
        <v>14</v>
      </c>
      <c r="F10" s="67">
        <v>14</v>
      </c>
      <c r="G10" s="67">
        <v>19</v>
      </c>
      <c r="H10" s="67">
        <v>21</v>
      </c>
      <c r="I10" s="67">
        <v>27</v>
      </c>
      <c r="J10" s="67">
        <v>24</v>
      </c>
      <c r="K10" s="67">
        <v>28</v>
      </c>
      <c r="L10" s="67">
        <v>26</v>
      </c>
      <c r="M10" s="68">
        <v>24</v>
      </c>
    </row>
    <row r="11" spans="3:13" x14ac:dyDescent="0.25">
      <c r="C11" s="65" t="s">
        <v>83</v>
      </c>
      <c r="D11" s="66">
        <v>20</v>
      </c>
      <c r="E11" s="67">
        <v>18</v>
      </c>
      <c r="F11" s="67">
        <v>20</v>
      </c>
      <c r="G11" s="67">
        <v>19</v>
      </c>
      <c r="H11" s="67">
        <v>15</v>
      </c>
      <c r="I11" s="67">
        <v>20</v>
      </c>
      <c r="J11" s="67">
        <v>31</v>
      </c>
      <c r="K11" s="67">
        <v>32</v>
      </c>
      <c r="L11" s="67">
        <v>26</v>
      </c>
      <c r="M11" s="68">
        <v>29</v>
      </c>
    </row>
    <row r="12" spans="3:13" x14ac:dyDescent="0.25">
      <c r="C12" s="65" t="s">
        <v>84</v>
      </c>
      <c r="D12" s="66">
        <v>15</v>
      </c>
      <c r="E12" s="67">
        <v>23</v>
      </c>
      <c r="F12" s="67">
        <v>20</v>
      </c>
      <c r="G12" s="67">
        <v>23</v>
      </c>
      <c r="H12" s="67">
        <v>26</v>
      </c>
      <c r="I12" s="67">
        <v>22</v>
      </c>
      <c r="J12" s="67">
        <v>32</v>
      </c>
      <c r="K12" s="67">
        <v>24</v>
      </c>
      <c r="L12" s="67">
        <v>26</v>
      </c>
      <c r="M12" s="68">
        <v>31</v>
      </c>
    </row>
    <row r="13" spans="3:13" x14ac:dyDescent="0.25">
      <c r="C13" s="65" t="s">
        <v>85</v>
      </c>
      <c r="D13" s="66">
        <v>13</v>
      </c>
      <c r="E13" s="67">
        <v>14</v>
      </c>
      <c r="F13" s="67">
        <v>19</v>
      </c>
      <c r="G13" s="67">
        <v>20</v>
      </c>
      <c r="H13" s="67">
        <v>21</v>
      </c>
      <c r="I13" s="67">
        <v>22</v>
      </c>
      <c r="J13" s="67">
        <v>32</v>
      </c>
      <c r="K13" s="67">
        <v>24</v>
      </c>
      <c r="L13" s="67">
        <v>31</v>
      </c>
      <c r="M13" s="68">
        <v>29</v>
      </c>
    </row>
    <row r="14" spans="3:13" x14ac:dyDescent="0.25">
      <c r="C14" s="65" t="s">
        <v>86</v>
      </c>
      <c r="D14" s="66">
        <v>14</v>
      </c>
      <c r="E14" s="67">
        <v>19</v>
      </c>
      <c r="F14" s="67">
        <v>15</v>
      </c>
      <c r="G14" s="67">
        <v>16</v>
      </c>
      <c r="H14" s="67">
        <v>20</v>
      </c>
      <c r="I14" s="67">
        <v>22</v>
      </c>
      <c r="J14" s="67">
        <v>27</v>
      </c>
      <c r="K14" s="67">
        <v>33</v>
      </c>
      <c r="L14" s="67">
        <v>19</v>
      </c>
      <c r="M14" s="68">
        <v>36</v>
      </c>
    </row>
    <row r="15" spans="3:13" ht="15.75" thickBot="1" x14ac:dyDescent="0.3">
      <c r="C15" s="69" t="s">
        <v>87</v>
      </c>
      <c r="D15" s="70">
        <v>18</v>
      </c>
      <c r="E15" s="71">
        <v>23</v>
      </c>
      <c r="F15" s="71">
        <v>14</v>
      </c>
      <c r="G15" s="71">
        <v>23</v>
      </c>
      <c r="H15" s="71">
        <v>24</v>
      </c>
      <c r="I15" s="71">
        <v>31</v>
      </c>
      <c r="J15" s="71">
        <v>18</v>
      </c>
      <c r="K15" s="71">
        <v>19</v>
      </c>
      <c r="L15" s="71">
        <v>32</v>
      </c>
      <c r="M15" s="72">
        <v>35</v>
      </c>
    </row>
    <row r="16" spans="3:13" x14ac:dyDescent="0.25"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</row>
  </sheetData>
  <mergeCells count="1">
    <mergeCell ref="D4:M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G19"/>
  <sheetViews>
    <sheetView workbookViewId="0">
      <selection activeCell="E15" sqref="E15"/>
    </sheetView>
  </sheetViews>
  <sheetFormatPr defaultRowHeight="15" x14ac:dyDescent="0.25"/>
  <cols>
    <col min="2" max="2" width="16.28515625" bestFit="1" customWidth="1"/>
    <col min="7" max="7" width="19.140625" bestFit="1" customWidth="1"/>
  </cols>
  <sheetData>
    <row r="4" spans="2:7" x14ac:dyDescent="0.25">
      <c r="B4" s="90" t="s">
        <v>90</v>
      </c>
      <c r="C4" s="90" t="s">
        <v>91</v>
      </c>
      <c r="D4" s="90" t="s">
        <v>92</v>
      </c>
      <c r="E4" s="90" t="s">
        <v>43</v>
      </c>
      <c r="F4" s="90" t="s">
        <v>44</v>
      </c>
      <c r="G4" s="90" t="s">
        <v>108</v>
      </c>
    </row>
    <row r="5" spans="2:7" x14ac:dyDescent="0.25">
      <c r="B5" t="s">
        <v>93</v>
      </c>
      <c r="C5" s="10">
        <v>2.15</v>
      </c>
      <c r="D5" s="10">
        <v>2.27</v>
      </c>
      <c r="E5">
        <v>300</v>
      </c>
      <c r="F5">
        <v>1500</v>
      </c>
      <c r="G5">
        <v>1.25</v>
      </c>
    </row>
    <row r="6" spans="2:7" x14ac:dyDescent="0.25">
      <c r="B6" t="s">
        <v>94</v>
      </c>
      <c r="C6" s="10">
        <v>2.2000000000000002</v>
      </c>
      <c r="D6" s="10">
        <v>2.48</v>
      </c>
      <c r="E6">
        <v>400</v>
      </c>
      <c r="F6">
        <v>2000</v>
      </c>
      <c r="G6">
        <v>1.25</v>
      </c>
    </row>
    <row r="7" spans="2:7" x14ac:dyDescent="0.25">
      <c r="B7" t="s">
        <v>95</v>
      </c>
      <c r="C7" s="10">
        <v>2.4</v>
      </c>
      <c r="D7" s="10">
        <v>2.7</v>
      </c>
      <c r="E7">
        <v>250</v>
      </c>
      <c r="F7">
        <v>900</v>
      </c>
      <c r="G7">
        <v>1.25</v>
      </c>
    </row>
    <row r="8" spans="2:7" x14ac:dyDescent="0.25">
      <c r="B8" t="s">
        <v>96</v>
      </c>
      <c r="C8" s="10">
        <v>4.8</v>
      </c>
      <c r="D8" s="10">
        <v>5.2</v>
      </c>
      <c r="E8">
        <v>0</v>
      </c>
      <c r="F8">
        <v>150</v>
      </c>
      <c r="G8">
        <v>1.25</v>
      </c>
    </row>
    <row r="9" spans="2:7" x14ac:dyDescent="0.25">
      <c r="B9" t="s">
        <v>97</v>
      </c>
      <c r="C9" s="10">
        <v>2.6</v>
      </c>
      <c r="D9" s="10">
        <v>2.92</v>
      </c>
      <c r="E9">
        <v>300</v>
      </c>
      <c r="F9">
        <v>1200</v>
      </c>
      <c r="G9">
        <v>1.25</v>
      </c>
    </row>
    <row r="10" spans="2:7" x14ac:dyDescent="0.25">
      <c r="B10" t="s">
        <v>98</v>
      </c>
      <c r="C10" s="10">
        <v>2.2999999999999998</v>
      </c>
      <c r="D10" s="10">
        <v>2.48</v>
      </c>
      <c r="E10">
        <v>200</v>
      </c>
      <c r="F10">
        <v>800</v>
      </c>
      <c r="G10">
        <v>1.25</v>
      </c>
    </row>
    <row r="11" spans="2:7" x14ac:dyDescent="0.25">
      <c r="B11" t="s">
        <v>99</v>
      </c>
      <c r="C11" s="10">
        <v>2.35</v>
      </c>
      <c r="D11" s="10">
        <v>2.2000000000000002</v>
      </c>
      <c r="E11">
        <v>150</v>
      </c>
      <c r="F11">
        <v>600</v>
      </c>
      <c r="G11">
        <v>1.25</v>
      </c>
    </row>
    <row r="12" spans="2:7" x14ac:dyDescent="0.25">
      <c r="B12" t="s">
        <v>100</v>
      </c>
      <c r="C12" s="10">
        <v>2.85</v>
      </c>
      <c r="D12" s="10">
        <v>3.13</v>
      </c>
      <c r="E12">
        <v>100</v>
      </c>
      <c r="F12">
        <v>300</v>
      </c>
      <c r="G12">
        <v>1.25</v>
      </c>
    </row>
    <row r="13" spans="2:7" x14ac:dyDescent="0.25">
      <c r="B13" t="s">
        <v>101</v>
      </c>
      <c r="C13" s="10">
        <v>2.25</v>
      </c>
      <c r="D13" s="10">
        <v>2.48</v>
      </c>
      <c r="E13">
        <v>750</v>
      </c>
      <c r="F13">
        <v>3500</v>
      </c>
      <c r="G13">
        <v>1.25</v>
      </c>
    </row>
    <row r="14" spans="2:7" x14ac:dyDescent="0.25">
      <c r="B14" t="s">
        <v>102</v>
      </c>
      <c r="C14" s="10">
        <v>2.1</v>
      </c>
      <c r="D14" s="10">
        <v>2.27</v>
      </c>
      <c r="E14">
        <v>400</v>
      </c>
      <c r="F14">
        <v>2000</v>
      </c>
      <c r="G14">
        <v>1.25</v>
      </c>
    </row>
    <row r="15" spans="2:7" x14ac:dyDescent="0.25">
      <c r="B15" t="s">
        <v>103</v>
      </c>
      <c r="C15" s="10">
        <v>2.8</v>
      </c>
      <c r="D15" s="10">
        <v>3.13</v>
      </c>
      <c r="E15">
        <v>500</v>
      </c>
      <c r="F15">
        <v>3300</v>
      </c>
      <c r="G15">
        <v>1.25</v>
      </c>
    </row>
    <row r="16" spans="2:7" x14ac:dyDescent="0.25">
      <c r="B16" t="s">
        <v>104</v>
      </c>
      <c r="C16" s="10">
        <v>3</v>
      </c>
      <c r="D16" s="10">
        <v>3.18</v>
      </c>
      <c r="E16">
        <v>100</v>
      </c>
      <c r="F16">
        <v>500</v>
      </c>
      <c r="G16">
        <v>1.25</v>
      </c>
    </row>
    <row r="17" spans="2:7" x14ac:dyDescent="0.25">
      <c r="B17" t="s">
        <v>105</v>
      </c>
      <c r="C17" s="10">
        <v>2.6</v>
      </c>
      <c r="D17" s="10">
        <v>2.92</v>
      </c>
      <c r="E17">
        <v>500</v>
      </c>
      <c r="F17">
        <v>3200</v>
      </c>
      <c r="G17">
        <v>1.25</v>
      </c>
    </row>
    <row r="18" spans="2:7" x14ac:dyDescent="0.25">
      <c r="B18" t="s">
        <v>106</v>
      </c>
      <c r="C18" s="10">
        <v>2.5</v>
      </c>
      <c r="D18" s="10">
        <v>2.7</v>
      </c>
      <c r="E18">
        <v>100</v>
      </c>
      <c r="F18">
        <v>500</v>
      </c>
      <c r="G18">
        <v>1.25</v>
      </c>
    </row>
    <row r="19" spans="2:7" x14ac:dyDescent="0.25">
      <c r="B19" t="s">
        <v>107</v>
      </c>
      <c r="C19" s="10">
        <v>2.9</v>
      </c>
      <c r="D19" s="10">
        <v>3.13</v>
      </c>
      <c r="E19">
        <v>400</v>
      </c>
      <c r="F19">
        <v>2500</v>
      </c>
      <c r="G19">
        <v>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Two Product Model</vt:lpstr>
      <vt:lpstr>Diet</vt:lpstr>
      <vt:lpstr>Gas Blending Student</vt:lpstr>
      <vt:lpstr>Nurse Scheduling</vt:lpstr>
      <vt:lpstr>Cutting Stock</vt:lpstr>
      <vt:lpstr>Transportation Problem</vt:lpstr>
      <vt:lpstr>Assignment Problem</vt:lpstr>
      <vt:lpstr>Distributor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2018-09-30T21:58:36Z</dcterms:modified>
</cp:coreProperties>
</file>