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luca/Dropbox/MSiA/Optimization/Homework/HW2/"/>
    </mc:Choice>
  </mc:AlternateContent>
  <xr:revisionPtr revIDLastSave="0" documentId="13_ncr:1_{3CB5B0B8-80FF-1640-BAFE-A4852AE4DE13}" xr6:coauthVersionLast="37" xr6:coauthVersionMax="37" xr10:uidLastSave="{00000000-0000-0000-0000-000000000000}"/>
  <bookViews>
    <workbookView xWindow="80" yWindow="460" windowWidth="25440" windowHeight="14380" activeTab="4" xr2:uid="{A9C8A829-B3DF-E146-95DD-6F109BCE56DA}"/>
  </bookViews>
  <sheets>
    <sheet name="Ex1" sheetId="2" r:id="rId1"/>
    <sheet name="Ex1_d" sheetId="3" r:id="rId2"/>
    <sheet name="Ex1_e" sheetId="5" r:id="rId3"/>
    <sheet name="Ex1_f" sheetId="6" r:id="rId4"/>
    <sheet name="Alternative" sheetId="7" r:id="rId5"/>
  </sheets>
  <definedNames>
    <definedName name="OpenSolver_ChosenSolver" localSheetId="4" hidden="1">CBC</definedName>
    <definedName name="OpenSolver_ChosenSolver" localSheetId="0" hidden="1">CBC</definedName>
    <definedName name="OpenSolver_ChosenSolver" localSheetId="1" hidden="1">CBC</definedName>
    <definedName name="OpenSolver_ChosenSolver" localSheetId="2" hidden="1">CBC</definedName>
    <definedName name="OpenSolver_ChosenSolver" localSheetId="3" hidden="1">CBC</definedName>
    <definedName name="OpenSolver_DualsNewSheet" localSheetId="4" hidden="1">0</definedName>
    <definedName name="OpenSolver_DualsNewSheet" localSheetId="0" hidden="1">0</definedName>
    <definedName name="OpenSolver_DualsNewSheet" localSheetId="1" hidden="1">0</definedName>
    <definedName name="OpenSolver_DualsNewSheet" localSheetId="2" hidden="1">0</definedName>
    <definedName name="OpenSolver_DualsNewSheet" localSheetId="3" hidden="1">0</definedName>
    <definedName name="OpenSolver_LinearityCheck" localSheetId="4" hidden="1">1</definedName>
    <definedName name="OpenSolver_LinearityCheck" localSheetId="0" hidden="1">1</definedName>
    <definedName name="OpenSolver_LinearityCheck" localSheetId="1" hidden="1">1</definedName>
    <definedName name="OpenSolver_LinearityCheck" localSheetId="2" hidden="1">1</definedName>
    <definedName name="OpenSolver_LinearityCheck" localSheetId="3" hidden="1">1</definedName>
    <definedName name="OpenSolver_UpdateSensitivity" localSheetId="4" hidden="1">1</definedName>
    <definedName name="OpenSolver_UpdateSensitivity" localSheetId="0" hidden="1">1</definedName>
    <definedName name="OpenSolver_UpdateSensitivity" localSheetId="1" hidden="1">1</definedName>
    <definedName name="OpenSolver_UpdateSensitivity" localSheetId="2" hidden="1">1</definedName>
    <definedName name="OpenSolver_UpdateSensitivity" localSheetId="3" hidden="1">1</definedName>
    <definedName name="solver_adj" localSheetId="4" hidden="1">Alternative!$C$3:$C$10,Alternative!$L$7:$M$7</definedName>
    <definedName name="solver_adj" localSheetId="0" hidden="1">'Ex1'!$L$7:$M$7</definedName>
    <definedName name="solver_adj" localSheetId="1" hidden="1">Ex1_d!$L$7:$M$7</definedName>
    <definedName name="solver_adj" localSheetId="2" hidden="1">Ex1_e!$L$7:$M$7</definedName>
    <definedName name="solver_adj" localSheetId="3" hidden="1">Ex1_f!$L$7:$M$7</definedName>
    <definedName name="solver_cvg" localSheetId="4" hidden="1">0.0001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cvg" localSheetId="3" hidden="1">0.0001</definedName>
    <definedName name="solver_drv" localSheetId="4" hidden="1">1</definedName>
    <definedName name="solver_drv" localSheetId="0" hidden="1">1</definedName>
    <definedName name="solver_drv" localSheetId="1" hidden="1">1</definedName>
    <definedName name="solver_drv" localSheetId="2" hidden="1">1</definedName>
    <definedName name="solver_drv" localSheetId="3" hidden="1">1</definedName>
    <definedName name="solver_est" localSheetId="4" hidden="1">1</definedName>
    <definedName name="solver_est" localSheetId="0" hidden="1">1</definedName>
    <definedName name="solver_est" localSheetId="1" hidden="1">1</definedName>
    <definedName name="solver_est" localSheetId="2" hidden="1">1</definedName>
    <definedName name="solver_est" localSheetId="3" hidden="1">1</definedName>
    <definedName name="solver_itr" localSheetId="4" hidden="1">2147483647</definedName>
    <definedName name="solver_itr" localSheetId="0" hidden="1">2147483647</definedName>
    <definedName name="solver_itr" localSheetId="1" hidden="1">2147483647</definedName>
    <definedName name="solver_itr" localSheetId="2" hidden="1">2147483647</definedName>
    <definedName name="solver_itr" localSheetId="3" hidden="1">2147483647</definedName>
    <definedName name="solver_lhs1" localSheetId="4" hidden="1">Alternative!$L$7:$M$7</definedName>
    <definedName name="solver_lhs1" localSheetId="0" hidden="1">'Ex1'!$L$7:$M$7</definedName>
    <definedName name="solver_lhs1" localSheetId="1" hidden="1">Ex1_d!$L$7:$M$7</definedName>
    <definedName name="solver_lhs1" localSheetId="2" hidden="1">Ex1_e!$L$7:$M$7</definedName>
    <definedName name="solver_lhs1" localSheetId="3" hidden="1">Ex1_f!$M$7</definedName>
    <definedName name="solver_lhs2" localSheetId="4" hidden="1">Alternative!$C$3:$C$10</definedName>
    <definedName name="solver_lhs2" localSheetId="0" hidden="1">'Ex1'!$N$16:$N$18</definedName>
    <definedName name="solver_lhs2" localSheetId="1" hidden="1">Ex1_d!$N$16:$N$18</definedName>
    <definedName name="solver_lhs2" localSheetId="2" hidden="1">Ex1_e!$N$16:$N$18</definedName>
    <definedName name="solver_lhs2" localSheetId="3" hidden="1">Ex1_f!$N$16:$N$18</definedName>
    <definedName name="solver_lhs3" localSheetId="4" hidden="1">Alternative!$C$3:$C$10</definedName>
    <definedName name="solver_lhs3" localSheetId="3" hidden="1">Ex1_f!$L$7</definedName>
    <definedName name="solver_lhs4" localSheetId="4" hidden="1">Alternative!$N$16:$N$18</definedName>
    <definedName name="solver_neg" localSheetId="4" hidden="1">1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eg" localSheetId="3" hidden="1">1</definedName>
    <definedName name="solver_num" localSheetId="4" hidden="1">4</definedName>
    <definedName name="solver_num" localSheetId="0" hidden="1">2</definedName>
    <definedName name="solver_num" localSheetId="1" hidden="1">2</definedName>
    <definedName name="solver_num" localSheetId="2" hidden="1">2</definedName>
    <definedName name="solver_num" localSheetId="3" hidden="1">3</definedName>
    <definedName name="solver_nwt" localSheetId="4" hidden="1">1</definedName>
    <definedName name="solver_nwt" localSheetId="0" hidden="1">1</definedName>
    <definedName name="solver_nwt" localSheetId="1" hidden="1">1</definedName>
    <definedName name="solver_nwt" localSheetId="2" hidden="1">1</definedName>
    <definedName name="solver_nwt" localSheetId="3" hidden="1">1</definedName>
    <definedName name="solver_opt" localSheetId="4" hidden="1">Alternative!$N$10</definedName>
    <definedName name="solver_opt" localSheetId="0" hidden="1">'Ex1'!$N$10</definedName>
    <definedName name="solver_opt" localSheetId="1" hidden="1">Ex1_d!$N$10</definedName>
    <definedName name="solver_opt" localSheetId="2" hidden="1">Ex1_e!$N$10</definedName>
    <definedName name="solver_opt" localSheetId="3" hidden="1">Ex1_f!$N$10</definedName>
    <definedName name="solver_rel1" localSheetId="4" hidden="1">3</definedName>
    <definedName name="solver_rel1" localSheetId="0" hidden="1">3</definedName>
    <definedName name="solver_rel1" localSheetId="1" hidden="1">3</definedName>
    <definedName name="solver_rel1" localSheetId="2" hidden="1">3</definedName>
    <definedName name="solver_rel1" localSheetId="3" hidden="1">3</definedName>
    <definedName name="solver_rel2" localSheetId="4" hidden="1">3</definedName>
    <definedName name="solver_rel2" localSheetId="0" hidden="1">1</definedName>
    <definedName name="solver_rel2" localSheetId="1" hidden="1">1</definedName>
    <definedName name="solver_rel2" localSheetId="2" hidden="1">1</definedName>
    <definedName name="solver_rel2" localSheetId="3" hidden="1">1</definedName>
    <definedName name="solver_rel3" localSheetId="4" hidden="1">1</definedName>
    <definedName name="solver_rel3" localSheetId="3" hidden="1">3</definedName>
    <definedName name="solver_rel4" localSheetId="4" hidden="1">3</definedName>
    <definedName name="solver_rhs1" localSheetId="4" hidden="1">0</definedName>
    <definedName name="solver_rhs1" localSheetId="0" hidden="1">0</definedName>
    <definedName name="solver_rhs1" localSheetId="1" hidden="1">0</definedName>
    <definedName name="solver_rhs1" localSheetId="2" hidden="1">0</definedName>
    <definedName name="solver_rhs1" localSheetId="3" hidden="1">0</definedName>
    <definedName name="solver_rhs2" localSheetId="4" hidden="1">0</definedName>
    <definedName name="solver_rhs2" localSheetId="0" hidden="1">'Ex1'!$O$16:$O$18</definedName>
    <definedName name="solver_rhs2" localSheetId="1" hidden="1">Ex1_d!$O$16:$O$18</definedName>
    <definedName name="solver_rhs2" localSheetId="2" hidden="1">Ex1_e!$O$16:$O$18</definedName>
    <definedName name="solver_rhs2" localSheetId="3" hidden="1">Ex1_f!$O$16:$O$18</definedName>
    <definedName name="solver_rhs3" localSheetId="4" hidden="1">Alternative!$E$3:$E$10</definedName>
    <definedName name="solver_rhs3" localSheetId="3" hidden="1">3</definedName>
    <definedName name="solver_rhs4" localSheetId="4" hidden="1">Alternative!$O$16:$O$18</definedName>
    <definedName name="solver_rlx" localSheetId="4" hidden="1">2</definedName>
    <definedName name="solver_rlx" localSheetId="0" hidden="1">2</definedName>
    <definedName name="solver_rlx" localSheetId="1" hidden="1">2</definedName>
    <definedName name="solver_rlx" localSheetId="2" hidden="1">2</definedName>
    <definedName name="solver_rlx" localSheetId="3" hidden="1">2</definedName>
    <definedName name="solver_scl" localSheetId="4" hidden="1">2</definedName>
    <definedName name="solver_scl" localSheetId="0" hidden="1">2</definedName>
    <definedName name="solver_scl" localSheetId="1" hidden="1">2</definedName>
    <definedName name="solver_scl" localSheetId="2" hidden="1">2</definedName>
    <definedName name="solver_scl" localSheetId="3" hidden="1">2</definedName>
    <definedName name="solver_sho" localSheetId="4" hidden="1">0</definedName>
    <definedName name="solver_sho" localSheetId="0" hidden="1">0</definedName>
    <definedName name="solver_sho" localSheetId="1" hidden="1">0</definedName>
    <definedName name="solver_sho" localSheetId="2" hidden="1">0</definedName>
    <definedName name="solver_sho" localSheetId="3" hidden="1">0</definedName>
    <definedName name="solver_tim" localSheetId="4" hidden="1">2147483647</definedName>
    <definedName name="solver_tim" localSheetId="0" hidden="1">2147483647</definedName>
    <definedName name="solver_tim" localSheetId="1" hidden="1">2147483647</definedName>
    <definedName name="solver_tim" localSheetId="2" hidden="1">2147483647</definedName>
    <definedName name="solver_tim" localSheetId="3" hidden="1">2147483647</definedName>
    <definedName name="solver_tol" localSheetId="4" hidden="1">0.05</definedName>
    <definedName name="solver_tol" localSheetId="0" hidden="1">0.05</definedName>
    <definedName name="solver_tol" localSheetId="1" hidden="1">0.05</definedName>
    <definedName name="solver_tol" localSheetId="2" hidden="1">0.05</definedName>
    <definedName name="solver_tol" localSheetId="3" hidden="1">0.05</definedName>
    <definedName name="solver_typ" localSheetId="4" hidden="1">1</definedName>
    <definedName name="solver_typ" localSheetId="0" hidden="1">1</definedName>
    <definedName name="solver_typ" localSheetId="1" hidden="1">1</definedName>
    <definedName name="solver_typ" localSheetId="2" hidden="1">1</definedName>
    <definedName name="solver_typ" localSheetId="3" hidden="1">1</definedName>
    <definedName name="solver_val" localSheetId="4" hidden="1">0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al" localSheetId="3" hidden="1">0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7" i="7" l="1"/>
  <c r="O18" i="7"/>
  <c r="O16" i="7"/>
  <c r="N16" i="7"/>
  <c r="O16" i="2"/>
  <c r="N18" i="7"/>
  <c r="N17" i="7"/>
  <c r="D9" i="7"/>
  <c r="D6" i="7"/>
  <c r="D5" i="7"/>
  <c r="D10" i="7"/>
  <c r="M9" i="7"/>
  <c r="L9" i="7"/>
  <c r="D8" i="7"/>
  <c r="D4" i="7"/>
  <c r="N9" i="7" l="1"/>
  <c r="D3" i="7"/>
  <c r="D7" i="7"/>
  <c r="D11" i="7" l="1"/>
  <c r="N10" i="7" s="1"/>
  <c r="O18" i="6"/>
  <c r="N18" i="6"/>
  <c r="C10" i="6" s="1"/>
  <c r="D10" i="6" s="1"/>
  <c r="O17" i="6"/>
  <c r="N17" i="6"/>
  <c r="C6" i="6" s="1"/>
  <c r="D6" i="6" s="1"/>
  <c r="O16" i="6"/>
  <c r="N16" i="6"/>
  <c r="C4" i="6" s="1"/>
  <c r="D4" i="6" s="1"/>
  <c r="M9" i="6"/>
  <c r="L9" i="6"/>
  <c r="O18" i="5"/>
  <c r="N18" i="5"/>
  <c r="C10" i="5" s="1"/>
  <c r="D10" i="5" s="1"/>
  <c r="O17" i="5"/>
  <c r="N17" i="5"/>
  <c r="C7" i="5" s="1"/>
  <c r="D7" i="5" s="1"/>
  <c r="O16" i="5"/>
  <c r="N16" i="5"/>
  <c r="C5" i="5" s="1"/>
  <c r="D5" i="5" s="1"/>
  <c r="M9" i="5"/>
  <c r="L9" i="5"/>
  <c r="O18" i="3"/>
  <c r="N18" i="3"/>
  <c r="C10" i="3" s="1"/>
  <c r="D10" i="3" s="1"/>
  <c r="O17" i="3"/>
  <c r="N17" i="3"/>
  <c r="C6" i="3" s="1"/>
  <c r="D6" i="3" s="1"/>
  <c r="O16" i="3"/>
  <c r="N16" i="3"/>
  <c r="C3" i="3" s="1"/>
  <c r="D3" i="3" s="1"/>
  <c r="M9" i="3"/>
  <c r="L9" i="3"/>
  <c r="O17" i="2"/>
  <c r="O18" i="2"/>
  <c r="C7" i="3" l="1"/>
  <c r="D7" i="3" s="1"/>
  <c r="C9" i="3"/>
  <c r="D9" i="3" s="1"/>
  <c r="C4" i="3"/>
  <c r="D4" i="3" s="1"/>
  <c r="C5" i="3"/>
  <c r="D5" i="3" s="1"/>
  <c r="C8" i="3"/>
  <c r="D8" i="3" s="1"/>
  <c r="C3" i="6"/>
  <c r="D3" i="6" s="1"/>
  <c r="C5" i="6"/>
  <c r="D5" i="6" s="1"/>
  <c r="C9" i="6"/>
  <c r="D9" i="6" s="1"/>
  <c r="C7" i="6"/>
  <c r="D7" i="6" s="1"/>
  <c r="C8" i="6"/>
  <c r="D8" i="6" s="1"/>
  <c r="C8" i="5"/>
  <c r="D8" i="5" s="1"/>
  <c r="C9" i="5"/>
  <c r="D9" i="5" s="1"/>
  <c r="C3" i="5"/>
  <c r="D3" i="5" s="1"/>
  <c r="C4" i="5"/>
  <c r="D4" i="5" s="1"/>
  <c r="C6" i="5"/>
  <c r="D6" i="5" s="1"/>
  <c r="N17" i="2"/>
  <c r="N18" i="2"/>
  <c r="C10" i="2" s="1"/>
  <c r="D10" i="2" s="1"/>
  <c r="N16" i="2"/>
  <c r="C5" i="2" s="1"/>
  <c r="M9" i="2"/>
  <c r="L9" i="2"/>
  <c r="N9" i="2" s="1"/>
  <c r="D11" i="3" l="1"/>
  <c r="N10" i="3" s="1"/>
  <c r="D11" i="6"/>
  <c r="N10" i="6" s="1"/>
  <c r="D11" i="5"/>
  <c r="N10" i="5" s="1"/>
  <c r="C8" i="2"/>
  <c r="D8" i="2" s="1"/>
  <c r="C9" i="2"/>
  <c r="D9" i="2" s="1"/>
  <c r="C6" i="2"/>
  <c r="D6" i="2" s="1"/>
  <c r="C7" i="2"/>
  <c r="D7" i="2" s="1"/>
  <c r="C4" i="2"/>
  <c r="D4" i="2" s="1"/>
  <c r="D5" i="2"/>
  <c r="C3" i="2"/>
  <c r="D3" i="2" s="1"/>
  <c r="D11" i="2" l="1"/>
  <c r="N10" i="2" s="1"/>
</calcChain>
</file>

<file path=xl/sharedStrings.xml><?xml version="1.0" encoding="utf-8"?>
<sst xmlns="http://schemas.openxmlformats.org/spreadsheetml/2006/main" count="170" uniqueCount="29">
  <si>
    <t>Bought</t>
  </si>
  <si>
    <t>Cost</t>
  </si>
  <si>
    <t>Capacity Limit</t>
  </si>
  <si>
    <t>Corn 1st</t>
  </si>
  <si>
    <t>Corn 2nd</t>
  </si>
  <si>
    <t>Corn 3rd</t>
  </si>
  <si>
    <t>Hops 1st</t>
  </si>
  <si>
    <t>Hops 2nd</t>
  </si>
  <si>
    <t>Malt 1st</t>
  </si>
  <si>
    <t>Malt 2nd</t>
  </si>
  <si>
    <t>Malt 3rd</t>
  </si>
  <si>
    <t>Inputs</t>
  </si>
  <si>
    <t>Cost 1st</t>
  </si>
  <si>
    <t>Cost 2nd</t>
  </si>
  <si>
    <t>Cost 3rd</t>
  </si>
  <si>
    <t>Corn</t>
  </si>
  <si>
    <t>Hops</t>
  </si>
  <si>
    <t>Malt</t>
  </si>
  <si>
    <t xml:space="preserve">Ale </t>
  </si>
  <si>
    <t>Beer</t>
  </si>
  <si>
    <t>Profit per Unit</t>
  </si>
  <si>
    <t>Ale</t>
  </si>
  <si>
    <t>Total</t>
  </si>
  <si>
    <t>Product Produced</t>
  </si>
  <si>
    <t>Total Revenue</t>
  </si>
  <si>
    <t>Total Needed</t>
  </si>
  <si>
    <t>Outputs</t>
  </si>
  <si>
    <t>Capacity constraints</t>
  </si>
  <si>
    <t>Total Bought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</si>
</sst>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0" xfId="0" applyFill="1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6</xdr:row>
      <xdr:rowOff>0</xdr:rowOff>
    </xdr:from>
    <xdr:to>
      <xdr:col>13</xdr:col>
      <xdr:colOff>0</xdr:colOff>
      <xdr:row>7</xdr:row>
      <xdr:rowOff>0</xdr:rowOff>
    </xdr:to>
    <xdr:sp macro="" textlink="">
      <xdr:nvSpPr>
        <xdr:cNvPr id="10" name="OpenSolver1">
          <a:extLst>
            <a:ext uri="{FF2B5EF4-FFF2-40B4-BE49-F238E27FC236}">
              <a16:creationId xmlns:a16="http://schemas.microsoft.com/office/drawing/2014/main" id="{05D79CA4-B865-F249-9A97-F8E1136A8ED9}"/>
            </a:ext>
          </a:extLst>
        </xdr:cNvPr>
        <xdr:cNvSpPr/>
      </xdr:nvSpPr>
      <xdr:spPr>
        <a:xfrm>
          <a:off x="10045700" y="1219200"/>
          <a:ext cx="1651000" cy="203200"/>
        </a:xfrm>
        <a:prstGeom prst="rect">
          <a:avLst/>
        </a:prstGeom>
        <a:solidFill>
          <a:srgbClr val="FF00FF">
            <a:alpha val="4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13</xdr:col>
      <xdr:colOff>0</xdr:colOff>
      <xdr:row>9</xdr:row>
      <xdr:rowOff>0</xdr:rowOff>
    </xdr:from>
    <xdr:to>
      <xdr:col>14</xdr:col>
      <xdr:colOff>0</xdr:colOff>
      <xdr:row>10</xdr:row>
      <xdr:rowOff>0</xdr:rowOff>
    </xdr:to>
    <xdr:sp macro="" textlink="">
      <xdr:nvSpPr>
        <xdr:cNvPr id="11" name="OpenSolver2">
          <a:extLst>
            <a:ext uri="{FF2B5EF4-FFF2-40B4-BE49-F238E27FC236}">
              <a16:creationId xmlns:a16="http://schemas.microsoft.com/office/drawing/2014/main" id="{6DD70562-4CB1-F843-866F-B136D34A07D8}"/>
            </a:ext>
          </a:extLst>
        </xdr:cNvPr>
        <xdr:cNvSpPr/>
      </xdr:nvSpPr>
      <xdr:spPr>
        <a:xfrm>
          <a:off x="11696700" y="1828800"/>
          <a:ext cx="927100" cy="203200"/>
        </a:xfrm>
        <a:prstGeom prst="rect">
          <a:avLst/>
        </a:prstGeom>
        <a:noFill/>
        <a:ln w="25400" cap="flat" cmpd="sng" algn="ctr">
          <a:solidFill>
            <a:srgbClr val="FF00FF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12</xdr:col>
      <xdr:colOff>812800</xdr:colOff>
      <xdr:row>8</xdr:row>
      <xdr:rowOff>127000</xdr:rowOff>
    </xdr:from>
    <xdr:to>
      <xdr:col>13</xdr:col>
      <xdr:colOff>236535</xdr:colOff>
      <xdr:row>9</xdr:row>
      <xdr:rowOff>50800</xdr:rowOff>
    </xdr:to>
    <xdr:sp macro="" textlink="">
      <xdr:nvSpPr>
        <xdr:cNvPr id="12" name="OpenSolver3">
          <a:extLst>
            <a:ext uri="{FF2B5EF4-FFF2-40B4-BE49-F238E27FC236}">
              <a16:creationId xmlns:a16="http://schemas.microsoft.com/office/drawing/2014/main" id="{C48ABC49-F028-3942-B228-1A482DAAB18D}"/>
            </a:ext>
          </a:extLst>
        </xdr:cNvPr>
        <xdr:cNvSpPr/>
      </xdr:nvSpPr>
      <xdr:spPr>
        <a:xfrm>
          <a:off x="11684000" y="1752600"/>
          <a:ext cx="249235" cy="1270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max </a:t>
          </a:r>
        </a:p>
      </xdr:txBody>
    </xdr:sp>
    <xdr:clientData/>
  </xdr:twoCellAnchor>
  <xdr:twoCellAnchor>
    <xdr:from>
      <xdr:col>11</xdr:col>
      <xdr:colOff>12700</xdr:colOff>
      <xdr:row>6</xdr:row>
      <xdr:rowOff>12700</xdr:rowOff>
    </xdr:from>
    <xdr:to>
      <xdr:col>13</xdr:col>
      <xdr:colOff>0</xdr:colOff>
      <xdr:row>7</xdr:row>
      <xdr:rowOff>0</xdr:rowOff>
    </xdr:to>
    <xdr:sp macro="" textlink="">
      <xdr:nvSpPr>
        <xdr:cNvPr id="13" name="OpenSolverL7:M7">
          <a:extLst>
            <a:ext uri="{FF2B5EF4-FFF2-40B4-BE49-F238E27FC236}">
              <a16:creationId xmlns:a16="http://schemas.microsoft.com/office/drawing/2014/main" id="{CA78C497-8FE5-4D49-BEE5-46F0EB7A8E63}"/>
            </a:ext>
          </a:extLst>
        </xdr:cNvPr>
        <xdr:cNvSpPr/>
      </xdr:nvSpPr>
      <xdr:spPr>
        <a:xfrm>
          <a:off x="10058400" y="1231900"/>
          <a:ext cx="1638300" cy="190500"/>
        </a:xfrm>
        <a:prstGeom prst="rect">
          <a:avLst/>
        </a:prstGeom>
        <a:noFill/>
        <a:ln w="25400" cap="flat" cmpd="sng" algn="ctr">
          <a:solidFill>
            <a:srgbClr val="0000FF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sz="1100" b="1">
              <a:solidFill>
                <a:srgbClr val="0000FF"/>
              </a:solidFill>
            </a:rPr>
            <a:t>0≤</a:t>
          </a:r>
        </a:p>
      </xdr:txBody>
    </xdr:sp>
    <xdr:clientData/>
  </xdr:twoCellAnchor>
  <xdr:twoCellAnchor>
    <xdr:from>
      <xdr:col>13</xdr:col>
      <xdr:colOff>0</xdr:colOff>
      <xdr:row>15</xdr:row>
      <xdr:rowOff>0</xdr:rowOff>
    </xdr:from>
    <xdr:to>
      <xdr:col>14</xdr:col>
      <xdr:colOff>0</xdr:colOff>
      <xdr:row>18</xdr:row>
      <xdr:rowOff>0</xdr:rowOff>
    </xdr:to>
    <xdr:sp macro="" textlink="">
      <xdr:nvSpPr>
        <xdr:cNvPr id="14" name="OpenSolver5">
          <a:extLst>
            <a:ext uri="{FF2B5EF4-FFF2-40B4-BE49-F238E27FC236}">
              <a16:creationId xmlns:a16="http://schemas.microsoft.com/office/drawing/2014/main" id="{B60C5E1B-446B-4E4D-859C-A5A08B25E756}"/>
            </a:ext>
          </a:extLst>
        </xdr:cNvPr>
        <xdr:cNvSpPr/>
      </xdr:nvSpPr>
      <xdr:spPr>
        <a:xfrm>
          <a:off x="11696700" y="3048000"/>
          <a:ext cx="927100" cy="609600"/>
        </a:xfrm>
        <a:prstGeom prst="rect">
          <a:avLst/>
        </a:prstGeom>
        <a:noFill/>
        <a:ln w="25400" cap="flat" cmpd="sng" algn="ctr">
          <a:solidFill>
            <a:srgbClr val="008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008000"/>
            </a:solidFill>
          </a:endParaRPr>
        </a:p>
      </xdr:txBody>
    </xdr:sp>
    <xdr:clientData/>
  </xdr:twoCellAnchor>
  <xdr:twoCellAnchor>
    <xdr:from>
      <xdr:col>14</xdr:col>
      <xdr:colOff>0</xdr:colOff>
      <xdr:row>15</xdr:row>
      <xdr:rowOff>0</xdr:rowOff>
    </xdr:from>
    <xdr:to>
      <xdr:col>15</xdr:col>
      <xdr:colOff>0</xdr:colOff>
      <xdr:row>18</xdr:row>
      <xdr:rowOff>0</xdr:rowOff>
    </xdr:to>
    <xdr:sp macro="" textlink="">
      <xdr:nvSpPr>
        <xdr:cNvPr id="15" name="OpenSolver6">
          <a:extLst>
            <a:ext uri="{FF2B5EF4-FFF2-40B4-BE49-F238E27FC236}">
              <a16:creationId xmlns:a16="http://schemas.microsoft.com/office/drawing/2014/main" id="{1EDA596D-F26B-394E-8C19-97694698B6D9}"/>
            </a:ext>
          </a:extLst>
        </xdr:cNvPr>
        <xdr:cNvSpPr/>
      </xdr:nvSpPr>
      <xdr:spPr>
        <a:xfrm>
          <a:off x="12623800" y="3048000"/>
          <a:ext cx="825500" cy="609600"/>
        </a:xfrm>
        <a:prstGeom prst="rect">
          <a:avLst/>
        </a:prstGeom>
        <a:noFill/>
        <a:ln w="25400" cap="flat" cmpd="sng" algn="ctr">
          <a:solidFill>
            <a:srgbClr val="008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sz="1100" b="1">
              <a:solidFill>
                <a:srgbClr val="008000"/>
              </a:solidFill>
            </a:rPr>
            <a:t>≤</a:t>
          </a:r>
        </a:p>
      </xdr:txBody>
    </xdr:sp>
    <xdr:clientData/>
  </xdr:twoCellAnchor>
  <xdr:twoCellAnchor>
    <xdr:from>
      <xdr:col>14</xdr:col>
      <xdr:colOff>0</xdr:colOff>
      <xdr:row>16</xdr:row>
      <xdr:rowOff>101600</xdr:rowOff>
    </xdr:from>
    <xdr:to>
      <xdr:col>14</xdr:col>
      <xdr:colOff>0</xdr:colOff>
      <xdr:row>16</xdr:row>
      <xdr:rowOff>101600</xdr:rowOff>
    </xdr:to>
    <xdr:cxnSp macro="">
      <xdr:nvCxnSpPr>
        <xdr:cNvPr id="16" name="OpenSolver7">
          <a:extLst>
            <a:ext uri="{FF2B5EF4-FFF2-40B4-BE49-F238E27FC236}">
              <a16:creationId xmlns:a16="http://schemas.microsoft.com/office/drawing/2014/main" id="{7DD89AAD-7A22-E242-B8F0-81FF109108C5}"/>
            </a:ext>
          </a:extLst>
        </xdr:cNvPr>
        <xdr:cNvCxnSpPr>
          <a:stCxn id="14" idx="3"/>
          <a:endCxn id="15" idx="1"/>
        </xdr:cNvCxnSpPr>
      </xdr:nvCxnSpPr>
      <xdr:spPr>
        <a:xfrm>
          <a:off x="12623800" y="3352800"/>
          <a:ext cx="0" cy="0"/>
        </a:xfrm>
        <a:prstGeom prst="straightConnector1">
          <a:avLst/>
        </a:prstGeom>
        <a:ln w="9525" cmpd="sng">
          <a:solidFill>
            <a:srgbClr val="008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736600</xdr:colOff>
      <xdr:row>15</xdr:row>
      <xdr:rowOff>177800</xdr:rowOff>
    </xdr:from>
    <xdr:to>
      <xdr:col>14</xdr:col>
      <xdr:colOff>190500</xdr:colOff>
      <xdr:row>17</xdr:row>
      <xdr:rowOff>25400</xdr:rowOff>
    </xdr:to>
    <xdr:sp macro="" textlink="">
      <xdr:nvSpPr>
        <xdr:cNvPr id="17" name="OpenSolver8">
          <a:extLst>
            <a:ext uri="{FF2B5EF4-FFF2-40B4-BE49-F238E27FC236}">
              <a16:creationId xmlns:a16="http://schemas.microsoft.com/office/drawing/2014/main" id="{4302C493-3F98-AB45-8027-72A5BE6547C8}"/>
            </a:ext>
          </a:extLst>
        </xdr:cNvPr>
        <xdr:cNvSpPr/>
      </xdr:nvSpPr>
      <xdr:spPr>
        <a:xfrm>
          <a:off x="12433300" y="3225800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6</xdr:row>
      <xdr:rowOff>0</xdr:rowOff>
    </xdr:from>
    <xdr:to>
      <xdr:col>13</xdr:col>
      <xdr:colOff>0</xdr:colOff>
      <xdr:row>7</xdr:row>
      <xdr:rowOff>0</xdr:rowOff>
    </xdr:to>
    <xdr:sp macro="" textlink="">
      <xdr:nvSpPr>
        <xdr:cNvPr id="2" name="OpenSolver1">
          <a:extLst>
            <a:ext uri="{FF2B5EF4-FFF2-40B4-BE49-F238E27FC236}">
              <a16:creationId xmlns:a16="http://schemas.microsoft.com/office/drawing/2014/main" id="{A8EDB280-DE22-114D-8A0A-4E6D6E69CECF}"/>
            </a:ext>
          </a:extLst>
        </xdr:cNvPr>
        <xdr:cNvSpPr/>
      </xdr:nvSpPr>
      <xdr:spPr>
        <a:xfrm>
          <a:off x="10045700" y="1219200"/>
          <a:ext cx="1651000" cy="203200"/>
        </a:xfrm>
        <a:prstGeom prst="rect">
          <a:avLst/>
        </a:prstGeom>
        <a:solidFill>
          <a:srgbClr val="FF00FF">
            <a:alpha val="4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13</xdr:col>
      <xdr:colOff>0</xdr:colOff>
      <xdr:row>9</xdr:row>
      <xdr:rowOff>0</xdr:rowOff>
    </xdr:from>
    <xdr:to>
      <xdr:col>14</xdr:col>
      <xdr:colOff>0</xdr:colOff>
      <xdr:row>10</xdr:row>
      <xdr:rowOff>0</xdr:rowOff>
    </xdr:to>
    <xdr:sp macro="" textlink="">
      <xdr:nvSpPr>
        <xdr:cNvPr id="3" name="OpenSolver2">
          <a:extLst>
            <a:ext uri="{FF2B5EF4-FFF2-40B4-BE49-F238E27FC236}">
              <a16:creationId xmlns:a16="http://schemas.microsoft.com/office/drawing/2014/main" id="{8A783F6F-434F-EE44-AECC-49039A32D051}"/>
            </a:ext>
          </a:extLst>
        </xdr:cNvPr>
        <xdr:cNvSpPr/>
      </xdr:nvSpPr>
      <xdr:spPr>
        <a:xfrm>
          <a:off x="11696700" y="1828800"/>
          <a:ext cx="927100" cy="203200"/>
        </a:xfrm>
        <a:prstGeom prst="rect">
          <a:avLst/>
        </a:prstGeom>
        <a:noFill/>
        <a:ln w="25400" cap="flat" cmpd="sng" algn="ctr">
          <a:solidFill>
            <a:srgbClr val="FF00FF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12</xdr:col>
      <xdr:colOff>812800</xdr:colOff>
      <xdr:row>8</xdr:row>
      <xdr:rowOff>127000</xdr:rowOff>
    </xdr:from>
    <xdr:to>
      <xdr:col>13</xdr:col>
      <xdr:colOff>236535</xdr:colOff>
      <xdr:row>9</xdr:row>
      <xdr:rowOff>50800</xdr:rowOff>
    </xdr:to>
    <xdr:sp macro="" textlink="">
      <xdr:nvSpPr>
        <xdr:cNvPr id="4" name="OpenSolver3">
          <a:extLst>
            <a:ext uri="{FF2B5EF4-FFF2-40B4-BE49-F238E27FC236}">
              <a16:creationId xmlns:a16="http://schemas.microsoft.com/office/drawing/2014/main" id="{096AF874-A6A4-A241-A14C-9309D007F7BA}"/>
            </a:ext>
          </a:extLst>
        </xdr:cNvPr>
        <xdr:cNvSpPr/>
      </xdr:nvSpPr>
      <xdr:spPr>
        <a:xfrm>
          <a:off x="11684000" y="1752600"/>
          <a:ext cx="249235" cy="1270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max </a:t>
          </a:r>
        </a:p>
      </xdr:txBody>
    </xdr:sp>
    <xdr:clientData/>
  </xdr:twoCellAnchor>
  <xdr:twoCellAnchor>
    <xdr:from>
      <xdr:col>11</xdr:col>
      <xdr:colOff>12700</xdr:colOff>
      <xdr:row>6</xdr:row>
      <xdr:rowOff>12700</xdr:rowOff>
    </xdr:from>
    <xdr:to>
      <xdr:col>13</xdr:col>
      <xdr:colOff>0</xdr:colOff>
      <xdr:row>7</xdr:row>
      <xdr:rowOff>0</xdr:rowOff>
    </xdr:to>
    <xdr:sp macro="" textlink="">
      <xdr:nvSpPr>
        <xdr:cNvPr id="5" name="OpenSolverL7:M7">
          <a:extLst>
            <a:ext uri="{FF2B5EF4-FFF2-40B4-BE49-F238E27FC236}">
              <a16:creationId xmlns:a16="http://schemas.microsoft.com/office/drawing/2014/main" id="{2287BD54-3A50-064D-97CD-A6721F928EC1}"/>
            </a:ext>
          </a:extLst>
        </xdr:cNvPr>
        <xdr:cNvSpPr/>
      </xdr:nvSpPr>
      <xdr:spPr>
        <a:xfrm>
          <a:off x="10058400" y="1231900"/>
          <a:ext cx="1638300" cy="190500"/>
        </a:xfrm>
        <a:prstGeom prst="rect">
          <a:avLst/>
        </a:prstGeom>
        <a:noFill/>
        <a:ln w="25400" cap="flat" cmpd="sng" algn="ctr">
          <a:solidFill>
            <a:srgbClr val="0000FF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sz="1100" b="1">
              <a:solidFill>
                <a:srgbClr val="0000FF"/>
              </a:solidFill>
            </a:rPr>
            <a:t>0≤</a:t>
          </a:r>
        </a:p>
      </xdr:txBody>
    </xdr:sp>
    <xdr:clientData/>
  </xdr:twoCellAnchor>
  <xdr:twoCellAnchor>
    <xdr:from>
      <xdr:col>13</xdr:col>
      <xdr:colOff>0</xdr:colOff>
      <xdr:row>15</xdr:row>
      <xdr:rowOff>0</xdr:rowOff>
    </xdr:from>
    <xdr:to>
      <xdr:col>14</xdr:col>
      <xdr:colOff>0</xdr:colOff>
      <xdr:row>18</xdr:row>
      <xdr:rowOff>0</xdr:rowOff>
    </xdr:to>
    <xdr:sp macro="" textlink="">
      <xdr:nvSpPr>
        <xdr:cNvPr id="6" name="OpenSolver5">
          <a:extLst>
            <a:ext uri="{FF2B5EF4-FFF2-40B4-BE49-F238E27FC236}">
              <a16:creationId xmlns:a16="http://schemas.microsoft.com/office/drawing/2014/main" id="{39810851-1B0A-2144-A0E9-7AD1A8983E77}"/>
            </a:ext>
          </a:extLst>
        </xdr:cNvPr>
        <xdr:cNvSpPr/>
      </xdr:nvSpPr>
      <xdr:spPr>
        <a:xfrm>
          <a:off x="11696700" y="3048000"/>
          <a:ext cx="927100" cy="609600"/>
        </a:xfrm>
        <a:prstGeom prst="rect">
          <a:avLst/>
        </a:prstGeom>
        <a:noFill/>
        <a:ln w="25400" cap="flat" cmpd="sng" algn="ctr">
          <a:solidFill>
            <a:srgbClr val="008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008000"/>
            </a:solidFill>
          </a:endParaRPr>
        </a:p>
      </xdr:txBody>
    </xdr:sp>
    <xdr:clientData/>
  </xdr:twoCellAnchor>
  <xdr:twoCellAnchor>
    <xdr:from>
      <xdr:col>14</xdr:col>
      <xdr:colOff>0</xdr:colOff>
      <xdr:row>15</xdr:row>
      <xdr:rowOff>0</xdr:rowOff>
    </xdr:from>
    <xdr:to>
      <xdr:col>15</xdr:col>
      <xdr:colOff>0</xdr:colOff>
      <xdr:row>18</xdr:row>
      <xdr:rowOff>0</xdr:rowOff>
    </xdr:to>
    <xdr:sp macro="" textlink="">
      <xdr:nvSpPr>
        <xdr:cNvPr id="7" name="OpenSolver6">
          <a:extLst>
            <a:ext uri="{FF2B5EF4-FFF2-40B4-BE49-F238E27FC236}">
              <a16:creationId xmlns:a16="http://schemas.microsoft.com/office/drawing/2014/main" id="{E1324A86-2D8E-1044-8526-49CB857C920C}"/>
            </a:ext>
          </a:extLst>
        </xdr:cNvPr>
        <xdr:cNvSpPr/>
      </xdr:nvSpPr>
      <xdr:spPr>
        <a:xfrm>
          <a:off x="12623800" y="3048000"/>
          <a:ext cx="825500" cy="609600"/>
        </a:xfrm>
        <a:prstGeom prst="rect">
          <a:avLst/>
        </a:prstGeom>
        <a:noFill/>
        <a:ln w="25400" cap="flat" cmpd="sng" algn="ctr">
          <a:solidFill>
            <a:srgbClr val="008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sz="1100" b="1">
              <a:solidFill>
                <a:srgbClr val="008000"/>
              </a:solidFill>
            </a:rPr>
            <a:t>≤</a:t>
          </a:r>
        </a:p>
      </xdr:txBody>
    </xdr:sp>
    <xdr:clientData/>
  </xdr:twoCellAnchor>
  <xdr:twoCellAnchor>
    <xdr:from>
      <xdr:col>14</xdr:col>
      <xdr:colOff>0</xdr:colOff>
      <xdr:row>16</xdr:row>
      <xdr:rowOff>101600</xdr:rowOff>
    </xdr:from>
    <xdr:to>
      <xdr:col>14</xdr:col>
      <xdr:colOff>0</xdr:colOff>
      <xdr:row>16</xdr:row>
      <xdr:rowOff>101600</xdr:rowOff>
    </xdr:to>
    <xdr:cxnSp macro="">
      <xdr:nvCxnSpPr>
        <xdr:cNvPr id="8" name="OpenSolver7">
          <a:extLst>
            <a:ext uri="{FF2B5EF4-FFF2-40B4-BE49-F238E27FC236}">
              <a16:creationId xmlns:a16="http://schemas.microsoft.com/office/drawing/2014/main" id="{6DF2D96D-EF7F-A447-BE3B-03A4C1096B6C}"/>
            </a:ext>
          </a:extLst>
        </xdr:cNvPr>
        <xdr:cNvCxnSpPr>
          <a:stCxn id="6" idx="3"/>
          <a:endCxn id="7" idx="1"/>
        </xdr:cNvCxnSpPr>
      </xdr:nvCxnSpPr>
      <xdr:spPr>
        <a:xfrm>
          <a:off x="12623800" y="3352800"/>
          <a:ext cx="0" cy="0"/>
        </a:xfrm>
        <a:prstGeom prst="straightConnector1">
          <a:avLst/>
        </a:prstGeom>
        <a:ln w="9525" cmpd="sng">
          <a:solidFill>
            <a:srgbClr val="008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736600</xdr:colOff>
      <xdr:row>15</xdr:row>
      <xdr:rowOff>177800</xdr:rowOff>
    </xdr:from>
    <xdr:to>
      <xdr:col>14</xdr:col>
      <xdr:colOff>190500</xdr:colOff>
      <xdr:row>17</xdr:row>
      <xdr:rowOff>25400</xdr:rowOff>
    </xdr:to>
    <xdr:sp macro="" textlink="">
      <xdr:nvSpPr>
        <xdr:cNvPr id="9" name="OpenSolver8">
          <a:extLst>
            <a:ext uri="{FF2B5EF4-FFF2-40B4-BE49-F238E27FC236}">
              <a16:creationId xmlns:a16="http://schemas.microsoft.com/office/drawing/2014/main" id="{0F19DA65-B867-E445-9046-19B5827E117F}"/>
            </a:ext>
          </a:extLst>
        </xdr:cNvPr>
        <xdr:cNvSpPr/>
      </xdr:nvSpPr>
      <xdr:spPr>
        <a:xfrm>
          <a:off x="12433300" y="3225800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6</xdr:row>
      <xdr:rowOff>0</xdr:rowOff>
    </xdr:from>
    <xdr:to>
      <xdr:col>13</xdr:col>
      <xdr:colOff>0</xdr:colOff>
      <xdr:row>7</xdr:row>
      <xdr:rowOff>0</xdr:rowOff>
    </xdr:to>
    <xdr:sp macro="" textlink="">
      <xdr:nvSpPr>
        <xdr:cNvPr id="2" name="OpenSolver1">
          <a:extLst>
            <a:ext uri="{FF2B5EF4-FFF2-40B4-BE49-F238E27FC236}">
              <a16:creationId xmlns:a16="http://schemas.microsoft.com/office/drawing/2014/main" id="{35472703-7A31-3C43-970B-A369B1F86298}"/>
            </a:ext>
          </a:extLst>
        </xdr:cNvPr>
        <xdr:cNvSpPr/>
      </xdr:nvSpPr>
      <xdr:spPr>
        <a:xfrm>
          <a:off x="10045700" y="1219200"/>
          <a:ext cx="1651000" cy="203200"/>
        </a:xfrm>
        <a:prstGeom prst="rect">
          <a:avLst/>
        </a:prstGeom>
        <a:solidFill>
          <a:srgbClr val="FF00FF">
            <a:alpha val="4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13</xdr:col>
      <xdr:colOff>0</xdr:colOff>
      <xdr:row>9</xdr:row>
      <xdr:rowOff>0</xdr:rowOff>
    </xdr:from>
    <xdr:to>
      <xdr:col>14</xdr:col>
      <xdr:colOff>0</xdr:colOff>
      <xdr:row>10</xdr:row>
      <xdr:rowOff>0</xdr:rowOff>
    </xdr:to>
    <xdr:sp macro="" textlink="">
      <xdr:nvSpPr>
        <xdr:cNvPr id="3" name="OpenSolver2">
          <a:extLst>
            <a:ext uri="{FF2B5EF4-FFF2-40B4-BE49-F238E27FC236}">
              <a16:creationId xmlns:a16="http://schemas.microsoft.com/office/drawing/2014/main" id="{5B1EA9A9-1AA9-3D4C-B992-CA0AC46D22AF}"/>
            </a:ext>
          </a:extLst>
        </xdr:cNvPr>
        <xdr:cNvSpPr/>
      </xdr:nvSpPr>
      <xdr:spPr>
        <a:xfrm>
          <a:off x="11696700" y="1828800"/>
          <a:ext cx="927100" cy="203200"/>
        </a:xfrm>
        <a:prstGeom prst="rect">
          <a:avLst/>
        </a:prstGeom>
        <a:noFill/>
        <a:ln w="25400" cap="flat" cmpd="sng" algn="ctr">
          <a:solidFill>
            <a:srgbClr val="FF00FF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12</xdr:col>
      <xdr:colOff>812800</xdr:colOff>
      <xdr:row>8</xdr:row>
      <xdr:rowOff>127000</xdr:rowOff>
    </xdr:from>
    <xdr:to>
      <xdr:col>13</xdr:col>
      <xdr:colOff>236535</xdr:colOff>
      <xdr:row>9</xdr:row>
      <xdr:rowOff>50800</xdr:rowOff>
    </xdr:to>
    <xdr:sp macro="" textlink="">
      <xdr:nvSpPr>
        <xdr:cNvPr id="4" name="OpenSolver3">
          <a:extLst>
            <a:ext uri="{FF2B5EF4-FFF2-40B4-BE49-F238E27FC236}">
              <a16:creationId xmlns:a16="http://schemas.microsoft.com/office/drawing/2014/main" id="{BEE27ADE-68A6-8447-9164-70DE68ED07A8}"/>
            </a:ext>
          </a:extLst>
        </xdr:cNvPr>
        <xdr:cNvSpPr/>
      </xdr:nvSpPr>
      <xdr:spPr>
        <a:xfrm>
          <a:off x="11684000" y="1752600"/>
          <a:ext cx="249235" cy="1270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max </a:t>
          </a:r>
        </a:p>
      </xdr:txBody>
    </xdr:sp>
    <xdr:clientData/>
  </xdr:twoCellAnchor>
  <xdr:twoCellAnchor>
    <xdr:from>
      <xdr:col>11</xdr:col>
      <xdr:colOff>12700</xdr:colOff>
      <xdr:row>6</xdr:row>
      <xdr:rowOff>12700</xdr:rowOff>
    </xdr:from>
    <xdr:to>
      <xdr:col>13</xdr:col>
      <xdr:colOff>0</xdr:colOff>
      <xdr:row>7</xdr:row>
      <xdr:rowOff>0</xdr:rowOff>
    </xdr:to>
    <xdr:sp macro="" textlink="">
      <xdr:nvSpPr>
        <xdr:cNvPr id="5" name="OpenSolverL7:M7">
          <a:extLst>
            <a:ext uri="{FF2B5EF4-FFF2-40B4-BE49-F238E27FC236}">
              <a16:creationId xmlns:a16="http://schemas.microsoft.com/office/drawing/2014/main" id="{425DF69D-4F76-8E4B-BAF6-DE3B9A36F879}"/>
            </a:ext>
          </a:extLst>
        </xdr:cNvPr>
        <xdr:cNvSpPr/>
      </xdr:nvSpPr>
      <xdr:spPr>
        <a:xfrm>
          <a:off x="10058400" y="1231900"/>
          <a:ext cx="1638300" cy="190500"/>
        </a:xfrm>
        <a:prstGeom prst="rect">
          <a:avLst/>
        </a:prstGeom>
        <a:noFill/>
        <a:ln w="25400" cap="flat" cmpd="sng" algn="ctr">
          <a:solidFill>
            <a:srgbClr val="0000FF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sz="1100" b="1">
              <a:solidFill>
                <a:srgbClr val="0000FF"/>
              </a:solidFill>
            </a:rPr>
            <a:t>0≤</a:t>
          </a:r>
        </a:p>
      </xdr:txBody>
    </xdr:sp>
    <xdr:clientData/>
  </xdr:twoCellAnchor>
  <xdr:twoCellAnchor>
    <xdr:from>
      <xdr:col>13</xdr:col>
      <xdr:colOff>0</xdr:colOff>
      <xdr:row>15</xdr:row>
      <xdr:rowOff>0</xdr:rowOff>
    </xdr:from>
    <xdr:to>
      <xdr:col>14</xdr:col>
      <xdr:colOff>0</xdr:colOff>
      <xdr:row>18</xdr:row>
      <xdr:rowOff>0</xdr:rowOff>
    </xdr:to>
    <xdr:sp macro="" textlink="">
      <xdr:nvSpPr>
        <xdr:cNvPr id="6" name="OpenSolver5">
          <a:extLst>
            <a:ext uri="{FF2B5EF4-FFF2-40B4-BE49-F238E27FC236}">
              <a16:creationId xmlns:a16="http://schemas.microsoft.com/office/drawing/2014/main" id="{E161D449-5C47-614C-B4FC-98B3B0234EAF}"/>
            </a:ext>
          </a:extLst>
        </xdr:cNvPr>
        <xdr:cNvSpPr/>
      </xdr:nvSpPr>
      <xdr:spPr>
        <a:xfrm>
          <a:off x="11696700" y="3048000"/>
          <a:ext cx="927100" cy="609600"/>
        </a:xfrm>
        <a:prstGeom prst="rect">
          <a:avLst/>
        </a:prstGeom>
        <a:noFill/>
        <a:ln w="25400" cap="flat" cmpd="sng" algn="ctr">
          <a:solidFill>
            <a:srgbClr val="008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008000"/>
            </a:solidFill>
          </a:endParaRPr>
        </a:p>
      </xdr:txBody>
    </xdr:sp>
    <xdr:clientData/>
  </xdr:twoCellAnchor>
  <xdr:twoCellAnchor>
    <xdr:from>
      <xdr:col>14</xdr:col>
      <xdr:colOff>0</xdr:colOff>
      <xdr:row>15</xdr:row>
      <xdr:rowOff>0</xdr:rowOff>
    </xdr:from>
    <xdr:to>
      <xdr:col>15</xdr:col>
      <xdr:colOff>0</xdr:colOff>
      <xdr:row>18</xdr:row>
      <xdr:rowOff>0</xdr:rowOff>
    </xdr:to>
    <xdr:sp macro="" textlink="">
      <xdr:nvSpPr>
        <xdr:cNvPr id="7" name="OpenSolver6">
          <a:extLst>
            <a:ext uri="{FF2B5EF4-FFF2-40B4-BE49-F238E27FC236}">
              <a16:creationId xmlns:a16="http://schemas.microsoft.com/office/drawing/2014/main" id="{1CF47311-F806-9E41-825E-7424136B43E9}"/>
            </a:ext>
          </a:extLst>
        </xdr:cNvPr>
        <xdr:cNvSpPr/>
      </xdr:nvSpPr>
      <xdr:spPr>
        <a:xfrm>
          <a:off x="12623800" y="3048000"/>
          <a:ext cx="825500" cy="609600"/>
        </a:xfrm>
        <a:prstGeom prst="rect">
          <a:avLst/>
        </a:prstGeom>
        <a:noFill/>
        <a:ln w="25400" cap="flat" cmpd="sng" algn="ctr">
          <a:solidFill>
            <a:srgbClr val="008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sz="1100" b="1">
              <a:solidFill>
                <a:srgbClr val="008000"/>
              </a:solidFill>
            </a:rPr>
            <a:t>≤</a:t>
          </a:r>
        </a:p>
      </xdr:txBody>
    </xdr:sp>
    <xdr:clientData/>
  </xdr:twoCellAnchor>
  <xdr:twoCellAnchor>
    <xdr:from>
      <xdr:col>14</xdr:col>
      <xdr:colOff>0</xdr:colOff>
      <xdr:row>16</xdr:row>
      <xdr:rowOff>101600</xdr:rowOff>
    </xdr:from>
    <xdr:to>
      <xdr:col>14</xdr:col>
      <xdr:colOff>0</xdr:colOff>
      <xdr:row>16</xdr:row>
      <xdr:rowOff>101600</xdr:rowOff>
    </xdr:to>
    <xdr:cxnSp macro="">
      <xdr:nvCxnSpPr>
        <xdr:cNvPr id="8" name="OpenSolver7">
          <a:extLst>
            <a:ext uri="{FF2B5EF4-FFF2-40B4-BE49-F238E27FC236}">
              <a16:creationId xmlns:a16="http://schemas.microsoft.com/office/drawing/2014/main" id="{6EE3C1E1-64C5-FE4F-9C58-9C55B80DB7AC}"/>
            </a:ext>
          </a:extLst>
        </xdr:cNvPr>
        <xdr:cNvCxnSpPr>
          <a:stCxn id="6" idx="3"/>
          <a:endCxn id="7" idx="1"/>
        </xdr:cNvCxnSpPr>
      </xdr:nvCxnSpPr>
      <xdr:spPr>
        <a:xfrm>
          <a:off x="12623800" y="3352800"/>
          <a:ext cx="0" cy="0"/>
        </a:xfrm>
        <a:prstGeom prst="straightConnector1">
          <a:avLst/>
        </a:prstGeom>
        <a:ln w="9525" cmpd="sng">
          <a:solidFill>
            <a:srgbClr val="008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736600</xdr:colOff>
      <xdr:row>15</xdr:row>
      <xdr:rowOff>177800</xdr:rowOff>
    </xdr:from>
    <xdr:to>
      <xdr:col>14</xdr:col>
      <xdr:colOff>190500</xdr:colOff>
      <xdr:row>17</xdr:row>
      <xdr:rowOff>25400</xdr:rowOff>
    </xdr:to>
    <xdr:sp macro="" textlink="">
      <xdr:nvSpPr>
        <xdr:cNvPr id="9" name="OpenSolver8">
          <a:extLst>
            <a:ext uri="{FF2B5EF4-FFF2-40B4-BE49-F238E27FC236}">
              <a16:creationId xmlns:a16="http://schemas.microsoft.com/office/drawing/2014/main" id="{D3C19F93-0090-1C4A-9A98-F202A0FD3567}"/>
            </a:ext>
          </a:extLst>
        </xdr:cNvPr>
        <xdr:cNvSpPr/>
      </xdr:nvSpPr>
      <xdr:spPr>
        <a:xfrm>
          <a:off x="12433300" y="3225800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6</xdr:row>
      <xdr:rowOff>0</xdr:rowOff>
    </xdr:from>
    <xdr:to>
      <xdr:col>13</xdr:col>
      <xdr:colOff>0</xdr:colOff>
      <xdr:row>7</xdr:row>
      <xdr:rowOff>0</xdr:rowOff>
    </xdr:to>
    <xdr:sp macro="" textlink="">
      <xdr:nvSpPr>
        <xdr:cNvPr id="2" name="OpenSolver1">
          <a:extLst>
            <a:ext uri="{FF2B5EF4-FFF2-40B4-BE49-F238E27FC236}">
              <a16:creationId xmlns:a16="http://schemas.microsoft.com/office/drawing/2014/main" id="{92A73850-0944-6A43-B357-3F17B88AE80B}"/>
            </a:ext>
          </a:extLst>
        </xdr:cNvPr>
        <xdr:cNvSpPr/>
      </xdr:nvSpPr>
      <xdr:spPr>
        <a:xfrm>
          <a:off x="10045700" y="1219200"/>
          <a:ext cx="1651000" cy="203200"/>
        </a:xfrm>
        <a:prstGeom prst="rect">
          <a:avLst/>
        </a:prstGeom>
        <a:solidFill>
          <a:srgbClr val="FF00FF">
            <a:alpha val="4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13</xdr:col>
      <xdr:colOff>0</xdr:colOff>
      <xdr:row>9</xdr:row>
      <xdr:rowOff>0</xdr:rowOff>
    </xdr:from>
    <xdr:to>
      <xdr:col>14</xdr:col>
      <xdr:colOff>0</xdr:colOff>
      <xdr:row>10</xdr:row>
      <xdr:rowOff>0</xdr:rowOff>
    </xdr:to>
    <xdr:sp macro="" textlink="">
      <xdr:nvSpPr>
        <xdr:cNvPr id="3" name="OpenSolver2">
          <a:extLst>
            <a:ext uri="{FF2B5EF4-FFF2-40B4-BE49-F238E27FC236}">
              <a16:creationId xmlns:a16="http://schemas.microsoft.com/office/drawing/2014/main" id="{27935AC4-B6E5-0F42-8BB7-895D2E502671}"/>
            </a:ext>
          </a:extLst>
        </xdr:cNvPr>
        <xdr:cNvSpPr/>
      </xdr:nvSpPr>
      <xdr:spPr>
        <a:xfrm>
          <a:off x="11696700" y="1828800"/>
          <a:ext cx="927100" cy="203200"/>
        </a:xfrm>
        <a:prstGeom prst="rect">
          <a:avLst/>
        </a:prstGeom>
        <a:noFill/>
        <a:ln w="25400" cap="flat" cmpd="sng" algn="ctr">
          <a:solidFill>
            <a:srgbClr val="FF00FF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12</xdr:col>
      <xdr:colOff>812800</xdr:colOff>
      <xdr:row>8</xdr:row>
      <xdr:rowOff>127000</xdr:rowOff>
    </xdr:from>
    <xdr:to>
      <xdr:col>13</xdr:col>
      <xdr:colOff>236535</xdr:colOff>
      <xdr:row>9</xdr:row>
      <xdr:rowOff>50800</xdr:rowOff>
    </xdr:to>
    <xdr:sp macro="" textlink="">
      <xdr:nvSpPr>
        <xdr:cNvPr id="4" name="OpenSolver3">
          <a:extLst>
            <a:ext uri="{FF2B5EF4-FFF2-40B4-BE49-F238E27FC236}">
              <a16:creationId xmlns:a16="http://schemas.microsoft.com/office/drawing/2014/main" id="{1E933012-94D2-8241-BBA7-C1CC22754E77}"/>
            </a:ext>
          </a:extLst>
        </xdr:cNvPr>
        <xdr:cNvSpPr/>
      </xdr:nvSpPr>
      <xdr:spPr>
        <a:xfrm>
          <a:off x="11684000" y="1752600"/>
          <a:ext cx="249235" cy="1270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max </a:t>
          </a:r>
        </a:p>
      </xdr:txBody>
    </xdr:sp>
    <xdr:clientData/>
  </xdr:twoCellAnchor>
  <xdr:twoCellAnchor>
    <xdr:from>
      <xdr:col>12</xdr:col>
      <xdr:colOff>0</xdr:colOff>
      <xdr:row>6</xdr:row>
      <xdr:rowOff>0</xdr:rowOff>
    </xdr:from>
    <xdr:to>
      <xdr:col>13</xdr:col>
      <xdr:colOff>0</xdr:colOff>
      <xdr:row>7</xdr:row>
      <xdr:rowOff>0</xdr:rowOff>
    </xdr:to>
    <xdr:sp macro="" textlink="">
      <xdr:nvSpPr>
        <xdr:cNvPr id="5" name="OpenSolverM7">
          <a:extLst>
            <a:ext uri="{FF2B5EF4-FFF2-40B4-BE49-F238E27FC236}">
              <a16:creationId xmlns:a16="http://schemas.microsoft.com/office/drawing/2014/main" id="{EE0DC6F3-C2DD-6A42-BFCE-6D91E2061B5D}"/>
            </a:ext>
          </a:extLst>
        </xdr:cNvPr>
        <xdr:cNvSpPr/>
      </xdr:nvSpPr>
      <xdr:spPr>
        <a:xfrm>
          <a:off x="10871200" y="1219200"/>
          <a:ext cx="825500" cy="203200"/>
        </a:xfrm>
        <a:prstGeom prst="rect">
          <a:avLst/>
        </a:prstGeom>
        <a:noFill/>
        <a:ln w="25400" cap="flat" cmpd="sng" algn="ctr">
          <a:solidFill>
            <a:srgbClr val="0000FF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sz="1100" b="1">
              <a:solidFill>
                <a:srgbClr val="0000FF"/>
              </a:solidFill>
            </a:rPr>
            <a:t>0≤</a:t>
          </a:r>
        </a:p>
      </xdr:txBody>
    </xdr:sp>
    <xdr:clientData/>
  </xdr:twoCellAnchor>
  <xdr:twoCellAnchor>
    <xdr:from>
      <xdr:col>13</xdr:col>
      <xdr:colOff>0</xdr:colOff>
      <xdr:row>15</xdr:row>
      <xdr:rowOff>0</xdr:rowOff>
    </xdr:from>
    <xdr:to>
      <xdr:col>14</xdr:col>
      <xdr:colOff>0</xdr:colOff>
      <xdr:row>18</xdr:row>
      <xdr:rowOff>0</xdr:rowOff>
    </xdr:to>
    <xdr:sp macro="" textlink="">
      <xdr:nvSpPr>
        <xdr:cNvPr id="6" name="OpenSolver5">
          <a:extLst>
            <a:ext uri="{FF2B5EF4-FFF2-40B4-BE49-F238E27FC236}">
              <a16:creationId xmlns:a16="http://schemas.microsoft.com/office/drawing/2014/main" id="{9457E388-A4DC-BA4B-B5DD-89688B0BA1EB}"/>
            </a:ext>
          </a:extLst>
        </xdr:cNvPr>
        <xdr:cNvSpPr/>
      </xdr:nvSpPr>
      <xdr:spPr>
        <a:xfrm>
          <a:off x="11696700" y="3048000"/>
          <a:ext cx="927100" cy="609600"/>
        </a:xfrm>
        <a:prstGeom prst="rect">
          <a:avLst/>
        </a:prstGeom>
        <a:noFill/>
        <a:ln w="25400" cap="flat" cmpd="sng" algn="ctr">
          <a:solidFill>
            <a:srgbClr val="008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008000"/>
            </a:solidFill>
          </a:endParaRPr>
        </a:p>
      </xdr:txBody>
    </xdr:sp>
    <xdr:clientData/>
  </xdr:twoCellAnchor>
  <xdr:twoCellAnchor>
    <xdr:from>
      <xdr:col>14</xdr:col>
      <xdr:colOff>0</xdr:colOff>
      <xdr:row>15</xdr:row>
      <xdr:rowOff>0</xdr:rowOff>
    </xdr:from>
    <xdr:to>
      <xdr:col>15</xdr:col>
      <xdr:colOff>0</xdr:colOff>
      <xdr:row>18</xdr:row>
      <xdr:rowOff>0</xdr:rowOff>
    </xdr:to>
    <xdr:sp macro="" textlink="">
      <xdr:nvSpPr>
        <xdr:cNvPr id="7" name="OpenSolver6">
          <a:extLst>
            <a:ext uri="{FF2B5EF4-FFF2-40B4-BE49-F238E27FC236}">
              <a16:creationId xmlns:a16="http://schemas.microsoft.com/office/drawing/2014/main" id="{E6653D21-EA84-A543-84BD-DC90D0C472B4}"/>
            </a:ext>
          </a:extLst>
        </xdr:cNvPr>
        <xdr:cNvSpPr/>
      </xdr:nvSpPr>
      <xdr:spPr>
        <a:xfrm>
          <a:off x="12623800" y="3048000"/>
          <a:ext cx="825500" cy="609600"/>
        </a:xfrm>
        <a:prstGeom prst="rect">
          <a:avLst/>
        </a:prstGeom>
        <a:noFill/>
        <a:ln w="25400" cap="flat" cmpd="sng" algn="ctr">
          <a:solidFill>
            <a:srgbClr val="008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sz="1100" b="1">
              <a:solidFill>
                <a:srgbClr val="008000"/>
              </a:solidFill>
            </a:rPr>
            <a:t>≤</a:t>
          </a:r>
        </a:p>
      </xdr:txBody>
    </xdr:sp>
    <xdr:clientData/>
  </xdr:twoCellAnchor>
  <xdr:twoCellAnchor>
    <xdr:from>
      <xdr:col>14</xdr:col>
      <xdr:colOff>0</xdr:colOff>
      <xdr:row>16</xdr:row>
      <xdr:rowOff>101600</xdr:rowOff>
    </xdr:from>
    <xdr:to>
      <xdr:col>14</xdr:col>
      <xdr:colOff>0</xdr:colOff>
      <xdr:row>16</xdr:row>
      <xdr:rowOff>101600</xdr:rowOff>
    </xdr:to>
    <xdr:cxnSp macro="">
      <xdr:nvCxnSpPr>
        <xdr:cNvPr id="8" name="OpenSolver7">
          <a:extLst>
            <a:ext uri="{FF2B5EF4-FFF2-40B4-BE49-F238E27FC236}">
              <a16:creationId xmlns:a16="http://schemas.microsoft.com/office/drawing/2014/main" id="{321CEAE0-6ABE-B04C-9AF5-DE5AFA544E4D}"/>
            </a:ext>
          </a:extLst>
        </xdr:cNvPr>
        <xdr:cNvCxnSpPr>
          <a:stCxn id="6" idx="3"/>
          <a:endCxn id="7" idx="1"/>
        </xdr:cNvCxnSpPr>
      </xdr:nvCxnSpPr>
      <xdr:spPr>
        <a:xfrm>
          <a:off x="12623800" y="3352800"/>
          <a:ext cx="0" cy="0"/>
        </a:xfrm>
        <a:prstGeom prst="straightConnector1">
          <a:avLst/>
        </a:prstGeom>
        <a:ln w="9525" cmpd="sng">
          <a:solidFill>
            <a:srgbClr val="008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736600</xdr:colOff>
      <xdr:row>15</xdr:row>
      <xdr:rowOff>177800</xdr:rowOff>
    </xdr:from>
    <xdr:to>
      <xdr:col>14</xdr:col>
      <xdr:colOff>190500</xdr:colOff>
      <xdr:row>17</xdr:row>
      <xdr:rowOff>25400</xdr:rowOff>
    </xdr:to>
    <xdr:sp macro="" textlink="">
      <xdr:nvSpPr>
        <xdr:cNvPr id="9" name="OpenSolver8">
          <a:extLst>
            <a:ext uri="{FF2B5EF4-FFF2-40B4-BE49-F238E27FC236}">
              <a16:creationId xmlns:a16="http://schemas.microsoft.com/office/drawing/2014/main" id="{4816146D-211F-774B-B679-8A74DC5F6E83}"/>
            </a:ext>
          </a:extLst>
        </xdr:cNvPr>
        <xdr:cNvSpPr/>
      </xdr:nvSpPr>
      <xdr:spPr>
        <a:xfrm>
          <a:off x="12433300" y="3225800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0</xdr:colOff>
      <xdr:row>6</xdr:row>
      <xdr:rowOff>0</xdr:rowOff>
    </xdr:from>
    <xdr:to>
      <xdr:col>12</xdr:col>
      <xdr:colOff>0</xdr:colOff>
      <xdr:row>7</xdr:row>
      <xdr:rowOff>0</xdr:rowOff>
    </xdr:to>
    <xdr:sp macro="" textlink="">
      <xdr:nvSpPr>
        <xdr:cNvPr id="18" name="OpenSolverL7">
          <a:extLst>
            <a:ext uri="{FF2B5EF4-FFF2-40B4-BE49-F238E27FC236}">
              <a16:creationId xmlns:a16="http://schemas.microsoft.com/office/drawing/2014/main" id="{371FBDA3-6D9C-C54B-879B-136D81FBBE38}"/>
            </a:ext>
          </a:extLst>
        </xdr:cNvPr>
        <xdr:cNvSpPr/>
      </xdr:nvSpPr>
      <xdr:spPr>
        <a:xfrm>
          <a:off x="10045700" y="1219200"/>
          <a:ext cx="825500" cy="203200"/>
        </a:xfrm>
        <a:prstGeom prst="rect">
          <a:avLst/>
        </a:prstGeom>
        <a:noFill/>
        <a:ln w="25400" cap="flat" cmpd="sng" algn="ctr">
          <a:solidFill>
            <a:srgbClr val="9900CC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sz="1100" b="1">
              <a:solidFill>
                <a:srgbClr val="9900CC"/>
              </a:solidFill>
            </a:rPr>
            <a:t>3≤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0</xdr:rowOff>
    </xdr:from>
    <xdr:to>
      <xdr:col>3</xdr:col>
      <xdr:colOff>0</xdr:colOff>
      <xdr:row>10</xdr:row>
      <xdr:rowOff>0</xdr:rowOff>
    </xdr:to>
    <xdr:sp macro="" textlink="">
      <xdr:nvSpPr>
        <xdr:cNvPr id="36" name="OpenSolver1">
          <a:extLst>
            <a:ext uri="{FF2B5EF4-FFF2-40B4-BE49-F238E27FC236}">
              <a16:creationId xmlns:a16="http://schemas.microsoft.com/office/drawing/2014/main" id="{8EEE8ED6-2873-6745-8977-CF39409B6EE8}"/>
            </a:ext>
          </a:extLst>
        </xdr:cNvPr>
        <xdr:cNvSpPr/>
      </xdr:nvSpPr>
      <xdr:spPr>
        <a:xfrm>
          <a:off x="1968500" y="406400"/>
          <a:ext cx="825500" cy="1625600"/>
        </a:xfrm>
        <a:prstGeom prst="rect">
          <a:avLst/>
        </a:prstGeom>
        <a:solidFill>
          <a:srgbClr val="FF00FF">
            <a:alpha val="4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11</xdr:col>
      <xdr:colOff>0</xdr:colOff>
      <xdr:row>6</xdr:row>
      <xdr:rowOff>0</xdr:rowOff>
    </xdr:from>
    <xdr:to>
      <xdr:col>13</xdr:col>
      <xdr:colOff>0</xdr:colOff>
      <xdr:row>7</xdr:row>
      <xdr:rowOff>0</xdr:rowOff>
    </xdr:to>
    <xdr:sp macro="" textlink="">
      <xdr:nvSpPr>
        <xdr:cNvPr id="37" name="OpenSolver2">
          <a:extLst>
            <a:ext uri="{FF2B5EF4-FFF2-40B4-BE49-F238E27FC236}">
              <a16:creationId xmlns:a16="http://schemas.microsoft.com/office/drawing/2014/main" id="{F1B77080-0C84-0D47-B58A-02A4E9EF7411}"/>
            </a:ext>
          </a:extLst>
        </xdr:cNvPr>
        <xdr:cNvSpPr/>
      </xdr:nvSpPr>
      <xdr:spPr>
        <a:xfrm>
          <a:off x="10045700" y="1219200"/>
          <a:ext cx="1651000" cy="203200"/>
        </a:xfrm>
        <a:prstGeom prst="rect">
          <a:avLst/>
        </a:prstGeom>
        <a:solidFill>
          <a:srgbClr val="FF00FF">
            <a:alpha val="4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13</xdr:col>
      <xdr:colOff>0</xdr:colOff>
      <xdr:row>9</xdr:row>
      <xdr:rowOff>0</xdr:rowOff>
    </xdr:from>
    <xdr:to>
      <xdr:col>14</xdr:col>
      <xdr:colOff>0</xdr:colOff>
      <xdr:row>10</xdr:row>
      <xdr:rowOff>0</xdr:rowOff>
    </xdr:to>
    <xdr:sp macro="" textlink="">
      <xdr:nvSpPr>
        <xdr:cNvPr id="38" name="OpenSolver3">
          <a:extLst>
            <a:ext uri="{FF2B5EF4-FFF2-40B4-BE49-F238E27FC236}">
              <a16:creationId xmlns:a16="http://schemas.microsoft.com/office/drawing/2014/main" id="{BFBDB4AC-D916-9E46-A2F3-F40AFEE4EA20}"/>
            </a:ext>
          </a:extLst>
        </xdr:cNvPr>
        <xdr:cNvSpPr/>
      </xdr:nvSpPr>
      <xdr:spPr>
        <a:xfrm>
          <a:off x="11696700" y="1828800"/>
          <a:ext cx="927100" cy="203200"/>
        </a:xfrm>
        <a:prstGeom prst="rect">
          <a:avLst/>
        </a:prstGeom>
        <a:noFill/>
        <a:ln w="25400" cap="flat" cmpd="sng" algn="ctr">
          <a:solidFill>
            <a:srgbClr val="FF00FF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12</xdr:col>
      <xdr:colOff>812800</xdr:colOff>
      <xdr:row>8</xdr:row>
      <xdr:rowOff>127000</xdr:rowOff>
    </xdr:from>
    <xdr:to>
      <xdr:col>13</xdr:col>
      <xdr:colOff>236535</xdr:colOff>
      <xdr:row>9</xdr:row>
      <xdr:rowOff>50800</xdr:rowOff>
    </xdr:to>
    <xdr:sp macro="" textlink="">
      <xdr:nvSpPr>
        <xdr:cNvPr id="39" name="OpenSolver4">
          <a:extLst>
            <a:ext uri="{FF2B5EF4-FFF2-40B4-BE49-F238E27FC236}">
              <a16:creationId xmlns:a16="http://schemas.microsoft.com/office/drawing/2014/main" id="{D761611F-6216-E74C-8411-050CFA8D902E}"/>
            </a:ext>
          </a:extLst>
        </xdr:cNvPr>
        <xdr:cNvSpPr/>
      </xdr:nvSpPr>
      <xdr:spPr>
        <a:xfrm>
          <a:off x="11684000" y="1752600"/>
          <a:ext cx="249235" cy="1270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max </a:t>
          </a:r>
        </a:p>
      </xdr:txBody>
    </xdr:sp>
    <xdr:clientData/>
  </xdr:twoCellAnchor>
  <xdr:twoCellAnchor>
    <xdr:from>
      <xdr:col>11</xdr:col>
      <xdr:colOff>12700</xdr:colOff>
      <xdr:row>6</xdr:row>
      <xdr:rowOff>12700</xdr:rowOff>
    </xdr:from>
    <xdr:to>
      <xdr:col>13</xdr:col>
      <xdr:colOff>0</xdr:colOff>
      <xdr:row>7</xdr:row>
      <xdr:rowOff>0</xdr:rowOff>
    </xdr:to>
    <xdr:sp macro="" textlink="">
      <xdr:nvSpPr>
        <xdr:cNvPr id="40" name="OpenSolverL7:M7">
          <a:extLst>
            <a:ext uri="{FF2B5EF4-FFF2-40B4-BE49-F238E27FC236}">
              <a16:creationId xmlns:a16="http://schemas.microsoft.com/office/drawing/2014/main" id="{5D71CDE8-47A1-7E4E-BCE4-E258E139A5A3}"/>
            </a:ext>
          </a:extLst>
        </xdr:cNvPr>
        <xdr:cNvSpPr/>
      </xdr:nvSpPr>
      <xdr:spPr>
        <a:xfrm>
          <a:off x="10058400" y="1231900"/>
          <a:ext cx="1638300" cy="190500"/>
        </a:xfrm>
        <a:prstGeom prst="rect">
          <a:avLst/>
        </a:prstGeom>
        <a:noFill/>
        <a:ln w="25400" cap="flat" cmpd="sng" algn="ctr">
          <a:solidFill>
            <a:srgbClr val="0000FF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sz="1100" b="1">
              <a:solidFill>
                <a:srgbClr val="0000FF"/>
              </a:solidFill>
            </a:rPr>
            <a:t>0≤</a:t>
          </a:r>
        </a:p>
      </xdr:txBody>
    </xdr:sp>
    <xdr:clientData/>
  </xdr:twoCellAnchor>
  <xdr:twoCellAnchor>
    <xdr:from>
      <xdr:col>2</xdr:col>
      <xdr:colOff>12700</xdr:colOff>
      <xdr:row>2</xdr:row>
      <xdr:rowOff>12700</xdr:rowOff>
    </xdr:from>
    <xdr:to>
      <xdr:col>3</xdr:col>
      <xdr:colOff>0</xdr:colOff>
      <xdr:row>10</xdr:row>
      <xdr:rowOff>0</xdr:rowOff>
    </xdr:to>
    <xdr:sp macro="" textlink="">
      <xdr:nvSpPr>
        <xdr:cNvPr id="41" name="OpenSolverC3:C10">
          <a:extLst>
            <a:ext uri="{FF2B5EF4-FFF2-40B4-BE49-F238E27FC236}">
              <a16:creationId xmlns:a16="http://schemas.microsoft.com/office/drawing/2014/main" id="{7AB50DE7-530C-2146-9F24-6B2A9BB1D5D7}"/>
            </a:ext>
          </a:extLst>
        </xdr:cNvPr>
        <xdr:cNvSpPr/>
      </xdr:nvSpPr>
      <xdr:spPr>
        <a:xfrm>
          <a:off x="1981200" y="419100"/>
          <a:ext cx="812800" cy="1612900"/>
        </a:xfrm>
        <a:prstGeom prst="rect">
          <a:avLst/>
        </a:prstGeom>
        <a:noFill/>
        <a:ln w="25400" cap="flat" cmpd="sng" algn="ctr">
          <a:solidFill>
            <a:srgbClr val="008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sz="1100" b="1">
              <a:solidFill>
                <a:srgbClr val="008000"/>
              </a:solidFill>
            </a:rPr>
            <a:t>0≤</a:t>
          </a:r>
        </a:p>
      </xdr:txBody>
    </xdr:sp>
    <xdr:clientData/>
  </xdr:twoCellAnchor>
  <xdr:twoCellAnchor>
    <xdr:from>
      <xdr:col>2</xdr:col>
      <xdr:colOff>25400</xdr:colOff>
      <xdr:row>2</xdr:row>
      <xdr:rowOff>25400</xdr:rowOff>
    </xdr:from>
    <xdr:to>
      <xdr:col>3</xdr:col>
      <xdr:colOff>0</xdr:colOff>
      <xdr:row>10</xdr:row>
      <xdr:rowOff>0</xdr:rowOff>
    </xdr:to>
    <xdr:sp macro="" textlink="">
      <xdr:nvSpPr>
        <xdr:cNvPr id="42" name="OpenSolver7">
          <a:extLst>
            <a:ext uri="{FF2B5EF4-FFF2-40B4-BE49-F238E27FC236}">
              <a16:creationId xmlns:a16="http://schemas.microsoft.com/office/drawing/2014/main" id="{7BEAD359-C862-4D4F-8379-1F3E470FE9DE}"/>
            </a:ext>
          </a:extLst>
        </xdr:cNvPr>
        <xdr:cNvSpPr/>
      </xdr:nvSpPr>
      <xdr:spPr>
        <a:xfrm>
          <a:off x="1993900" y="431800"/>
          <a:ext cx="800100" cy="1600200"/>
        </a:xfrm>
        <a:prstGeom prst="rect">
          <a:avLst/>
        </a:prstGeom>
        <a:noFill/>
        <a:ln w="25400" cap="flat" cmpd="sng" algn="ctr">
          <a:solidFill>
            <a:srgbClr val="9900CC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9900CC"/>
            </a:solidFill>
          </a:endParaRPr>
        </a:p>
      </xdr:txBody>
    </xdr:sp>
    <xdr:clientData/>
  </xdr:twoCellAnchor>
  <xdr:twoCellAnchor>
    <xdr:from>
      <xdr:col>4</xdr:col>
      <xdr:colOff>0</xdr:colOff>
      <xdr:row>2</xdr:row>
      <xdr:rowOff>0</xdr:rowOff>
    </xdr:from>
    <xdr:to>
      <xdr:col>5</xdr:col>
      <xdr:colOff>0</xdr:colOff>
      <xdr:row>10</xdr:row>
      <xdr:rowOff>0</xdr:rowOff>
    </xdr:to>
    <xdr:sp macro="" textlink="">
      <xdr:nvSpPr>
        <xdr:cNvPr id="43" name="OpenSolver8">
          <a:extLst>
            <a:ext uri="{FF2B5EF4-FFF2-40B4-BE49-F238E27FC236}">
              <a16:creationId xmlns:a16="http://schemas.microsoft.com/office/drawing/2014/main" id="{5D118123-3BCB-1A44-89F0-873B39DF706F}"/>
            </a:ext>
          </a:extLst>
        </xdr:cNvPr>
        <xdr:cNvSpPr/>
      </xdr:nvSpPr>
      <xdr:spPr>
        <a:xfrm>
          <a:off x="3619500" y="406400"/>
          <a:ext cx="965200" cy="1625600"/>
        </a:xfrm>
        <a:prstGeom prst="rect">
          <a:avLst/>
        </a:prstGeom>
        <a:noFill/>
        <a:ln w="25400" cap="flat" cmpd="sng" algn="ctr">
          <a:solidFill>
            <a:srgbClr val="9900CC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sz="1100" b="1">
              <a:solidFill>
                <a:srgbClr val="9900CC"/>
              </a:solidFill>
            </a:rPr>
            <a:t>≤</a:t>
          </a:r>
        </a:p>
      </xdr:txBody>
    </xdr:sp>
    <xdr:clientData/>
  </xdr:twoCellAnchor>
  <xdr:twoCellAnchor>
    <xdr:from>
      <xdr:col>3</xdr:col>
      <xdr:colOff>0</xdr:colOff>
      <xdr:row>6</xdr:row>
      <xdr:rowOff>0</xdr:rowOff>
    </xdr:from>
    <xdr:to>
      <xdr:col>4</xdr:col>
      <xdr:colOff>0</xdr:colOff>
      <xdr:row>6</xdr:row>
      <xdr:rowOff>12700</xdr:rowOff>
    </xdr:to>
    <xdr:cxnSp macro="">
      <xdr:nvCxnSpPr>
        <xdr:cNvPr id="44" name="OpenSolver9">
          <a:extLst>
            <a:ext uri="{FF2B5EF4-FFF2-40B4-BE49-F238E27FC236}">
              <a16:creationId xmlns:a16="http://schemas.microsoft.com/office/drawing/2014/main" id="{0A1046CF-2900-844B-8507-3484EF00F732}"/>
            </a:ext>
          </a:extLst>
        </xdr:cNvPr>
        <xdr:cNvCxnSpPr>
          <a:stCxn id="42" idx="3"/>
          <a:endCxn id="43" idx="1"/>
        </xdr:cNvCxnSpPr>
      </xdr:nvCxnSpPr>
      <xdr:spPr>
        <a:xfrm flipV="1">
          <a:off x="2794000" y="1219200"/>
          <a:ext cx="825500" cy="12700"/>
        </a:xfrm>
        <a:prstGeom prst="straightConnector1">
          <a:avLst/>
        </a:prstGeom>
        <a:ln w="9525" cmpd="sng">
          <a:solidFill>
            <a:srgbClr val="9900CC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222250</xdr:colOff>
      <xdr:row>5</xdr:row>
      <xdr:rowOff>82550</xdr:rowOff>
    </xdr:from>
    <xdr:to>
      <xdr:col>3</xdr:col>
      <xdr:colOff>603250</xdr:colOff>
      <xdr:row>6</xdr:row>
      <xdr:rowOff>133350</xdr:rowOff>
    </xdr:to>
    <xdr:sp macro="" textlink="">
      <xdr:nvSpPr>
        <xdr:cNvPr id="45" name="OpenSolver10">
          <a:extLst>
            <a:ext uri="{FF2B5EF4-FFF2-40B4-BE49-F238E27FC236}">
              <a16:creationId xmlns:a16="http://schemas.microsoft.com/office/drawing/2014/main" id="{351F6D36-13EC-E345-8393-6CB855C11284}"/>
            </a:ext>
          </a:extLst>
        </xdr:cNvPr>
        <xdr:cNvSpPr/>
      </xdr:nvSpPr>
      <xdr:spPr>
        <a:xfrm>
          <a:off x="3016250" y="1098550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0</xdr:colOff>
      <xdr:row>15</xdr:row>
      <xdr:rowOff>0</xdr:rowOff>
    </xdr:from>
    <xdr:to>
      <xdr:col>14</xdr:col>
      <xdr:colOff>0</xdr:colOff>
      <xdr:row>18</xdr:row>
      <xdr:rowOff>0</xdr:rowOff>
    </xdr:to>
    <xdr:sp macro="" textlink="">
      <xdr:nvSpPr>
        <xdr:cNvPr id="46" name="OpenSolver11">
          <a:extLst>
            <a:ext uri="{FF2B5EF4-FFF2-40B4-BE49-F238E27FC236}">
              <a16:creationId xmlns:a16="http://schemas.microsoft.com/office/drawing/2014/main" id="{92200F1E-D51E-CA4E-A3B4-8E5F29791F9B}"/>
            </a:ext>
          </a:extLst>
        </xdr:cNvPr>
        <xdr:cNvSpPr/>
      </xdr:nvSpPr>
      <xdr:spPr>
        <a:xfrm>
          <a:off x="11696700" y="3048000"/>
          <a:ext cx="927100" cy="609600"/>
        </a:xfrm>
        <a:prstGeom prst="rect">
          <a:avLst/>
        </a:prstGeom>
        <a:noFill/>
        <a:ln w="25400" cap="flat" cmpd="sng" algn="ctr">
          <a:solidFill>
            <a:srgbClr val="800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800000"/>
            </a:solidFill>
          </a:endParaRPr>
        </a:p>
      </xdr:txBody>
    </xdr:sp>
    <xdr:clientData/>
  </xdr:twoCellAnchor>
  <xdr:twoCellAnchor>
    <xdr:from>
      <xdr:col>14</xdr:col>
      <xdr:colOff>0</xdr:colOff>
      <xdr:row>15</xdr:row>
      <xdr:rowOff>0</xdr:rowOff>
    </xdr:from>
    <xdr:to>
      <xdr:col>15</xdr:col>
      <xdr:colOff>0</xdr:colOff>
      <xdr:row>18</xdr:row>
      <xdr:rowOff>0</xdr:rowOff>
    </xdr:to>
    <xdr:sp macro="" textlink="">
      <xdr:nvSpPr>
        <xdr:cNvPr id="47" name="OpenSolver12">
          <a:extLst>
            <a:ext uri="{FF2B5EF4-FFF2-40B4-BE49-F238E27FC236}">
              <a16:creationId xmlns:a16="http://schemas.microsoft.com/office/drawing/2014/main" id="{60D87DA0-8835-5E48-B08B-90D566810F63}"/>
            </a:ext>
          </a:extLst>
        </xdr:cNvPr>
        <xdr:cNvSpPr/>
      </xdr:nvSpPr>
      <xdr:spPr>
        <a:xfrm>
          <a:off x="12623800" y="3048000"/>
          <a:ext cx="825500" cy="609600"/>
        </a:xfrm>
        <a:prstGeom prst="rect">
          <a:avLst/>
        </a:prstGeom>
        <a:noFill/>
        <a:ln w="25400" cap="flat" cmpd="sng" algn="ctr">
          <a:solidFill>
            <a:srgbClr val="800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sz="1100" b="1">
              <a:solidFill>
                <a:srgbClr val="800000"/>
              </a:solidFill>
            </a:rPr>
            <a:t>≥</a:t>
          </a:r>
        </a:p>
      </xdr:txBody>
    </xdr:sp>
    <xdr:clientData/>
  </xdr:twoCellAnchor>
  <xdr:twoCellAnchor>
    <xdr:from>
      <xdr:col>14</xdr:col>
      <xdr:colOff>0</xdr:colOff>
      <xdr:row>16</xdr:row>
      <xdr:rowOff>101600</xdr:rowOff>
    </xdr:from>
    <xdr:to>
      <xdr:col>14</xdr:col>
      <xdr:colOff>0</xdr:colOff>
      <xdr:row>16</xdr:row>
      <xdr:rowOff>101600</xdr:rowOff>
    </xdr:to>
    <xdr:cxnSp macro="">
      <xdr:nvCxnSpPr>
        <xdr:cNvPr id="48" name="OpenSolver13">
          <a:extLst>
            <a:ext uri="{FF2B5EF4-FFF2-40B4-BE49-F238E27FC236}">
              <a16:creationId xmlns:a16="http://schemas.microsoft.com/office/drawing/2014/main" id="{9F406EDC-0E88-C043-BD1C-E804D8468766}"/>
            </a:ext>
          </a:extLst>
        </xdr:cNvPr>
        <xdr:cNvCxnSpPr>
          <a:stCxn id="46" idx="3"/>
          <a:endCxn id="47" idx="1"/>
        </xdr:cNvCxnSpPr>
      </xdr:nvCxnSpPr>
      <xdr:spPr>
        <a:xfrm>
          <a:off x="12623800" y="3352800"/>
          <a:ext cx="0" cy="0"/>
        </a:xfrm>
        <a:prstGeom prst="straightConnector1">
          <a:avLst/>
        </a:prstGeom>
        <a:ln w="9525" cmpd="sng">
          <a:solidFill>
            <a:srgbClr val="8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736600</xdr:colOff>
      <xdr:row>15</xdr:row>
      <xdr:rowOff>177800</xdr:rowOff>
    </xdr:from>
    <xdr:to>
      <xdr:col>14</xdr:col>
      <xdr:colOff>190500</xdr:colOff>
      <xdr:row>17</xdr:row>
      <xdr:rowOff>25400</xdr:rowOff>
    </xdr:to>
    <xdr:sp macro="" textlink="">
      <xdr:nvSpPr>
        <xdr:cNvPr id="49" name="OpenSolver14">
          <a:extLst>
            <a:ext uri="{FF2B5EF4-FFF2-40B4-BE49-F238E27FC236}">
              <a16:creationId xmlns:a16="http://schemas.microsoft.com/office/drawing/2014/main" id="{07291E21-2CC2-6F47-9C9A-BCB18DEB2845}"/>
            </a:ext>
          </a:extLst>
        </xdr:cNvPr>
        <xdr:cNvSpPr/>
      </xdr:nvSpPr>
      <xdr:spPr>
        <a:xfrm>
          <a:off x="12433300" y="3225800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16DDAA-9863-1943-BB34-385BDB2D1B9B}">
  <sheetPr codeName="Sheet2"/>
  <dimension ref="B2:O37"/>
  <sheetViews>
    <sheetView workbookViewId="0">
      <selection activeCell="M12" sqref="M12"/>
    </sheetView>
  </sheetViews>
  <sheetFormatPr baseColWidth="10" defaultRowHeight="16"/>
  <cols>
    <col min="2" max="2" width="15" bestFit="1" customWidth="1"/>
    <col min="5" max="5" width="12.6640625" bestFit="1" customWidth="1"/>
    <col min="7" max="7" width="12" bestFit="1" customWidth="1"/>
    <col min="11" max="11" width="16.33203125" bestFit="1" customWidth="1"/>
    <col min="14" max="14" width="12.1640625" bestFit="1" customWidth="1"/>
  </cols>
  <sheetData>
    <row r="2" spans="2:15">
      <c r="B2" s="1" t="s">
        <v>11</v>
      </c>
      <c r="C2" t="s">
        <v>0</v>
      </c>
      <c r="D2" t="s">
        <v>1</v>
      </c>
      <c r="E2" t="s">
        <v>2</v>
      </c>
    </row>
    <row r="3" spans="2:15">
      <c r="B3" t="s">
        <v>3</v>
      </c>
      <c r="C3">
        <f>MIN(N16,E3)</f>
        <v>480</v>
      </c>
      <c r="D3">
        <f>C3*C16</f>
        <v>576</v>
      </c>
      <c r="E3">
        <v>480</v>
      </c>
    </row>
    <row r="4" spans="2:15">
      <c r="B4" t="s">
        <v>4</v>
      </c>
      <c r="C4">
        <f>MAX(0, MIN(E4,N16-E3))</f>
        <v>500</v>
      </c>
      <c r="D4">
        <f>C4*D16</f>
        <v>1000</v>
      </c>
      <c r="E4">
        <v>500</v>
      </c>
    </row>
    <row r="5" spans="2:15">
      <c r="B5" t="s">
        <v>5</v>
      </c>
      <c r="C5">
        <f>MAX(0, MIN(E5,N16-E4-E3))</f>
        <v>370</v>
      </c>
      <c r="D5">
        <f>C5*E16</f>
        <v>925</v>
      </c>
      <c r="E5">
        <v>9999019</v>
      </c>
    </row>
    <row r="6" spans="2:15">
      <c r="B6" t="s">
        <v>6</v>
      </c>
      <c r="C6">
        <f>MIN(N17,E6)</f>
        <v>160</v>
      </c>
      <c r="D6">
        <f>C6*C17</f>
        <v>1240</v>
      </c>
      <c r="E6">
        <v>160</v>
      </c>
      <c r="K6" s="4" t="s">
        <v>26</v>
      </c>
      <c r="L6" t="s">
        <v>18</v>
      </c>
      <c r="M6" t="s">
        <v>19</v>
      </c>
      <c r="N6" t="s">
        <v>22</v>
      </c>
    </row>
    <row r="7" spans="2:15">
      <c r="B7" t="s">
        <v>7</v>
      </c>
      <c r="C7">
        <f>MAX(0, MIN(E7,N17-E6))</f>
        <v>200</v>
      </c>
      <c r="D7">
        <f>C7*D17</f>
        <v>1650</v>
      </c>
      <c r="E7">
        <v>200</v>
      </c>
      <c r="K7" t="s">
        <v>23</v>
      </c>
      <c r="L7">
        <v>0</v>
      </c>
      <c r="M7">
        <v>90</v>
      </c>
    </row>
    <row r="8" spans="2:15">
      <c r="B8" t="s">
        <v>8</v>
      </c>
      <c r="C8">
        <f>MIN(N18,E8)</f>
        <v>1190</v>
      </c>
      <c r="D8">
        <f>C8*C18</f>
        <v>1666</v>
      </c>
      <c r="E8">
        <v>1190</v>
      </c>
      <c r="K8" t="s">
        <v>20</v>
      </c>
      <c r="L8">
        <v>100</v>
      </c>
      <c r="M8">
        <v>100</v>
      </c>
    </row>
    <row r="9" spans="2:15">
      <c r="B9" t="s">
        <v>9</v>
      </c>
      <c r="C9">
        <f>MAX(0, MIN(E9,N18-E8))</f>
        <v>610</v>
      </c>
      <c r="D9">
        <f>C9*D18</f>
        <v>915</v>
      </c>
      <c r="E9">
        <v>1000</v>
      </c>
      <c r="K9" t="s">
        <v>24</v>
      </c>
      <c r="L9">
        <f>L8*L7</f>
        <v>0</v>
      </c>
      <c r="M9">
        <f>M8*M7</f>
        <v>9000</v>
      </c>
      <c r="N9">
        <f>SUM(L9:M9)</f>
        <v>9000</v>
      </c>
    </row>
    <row r="10" spans="2:15">
      <c r="B10" t="s">
        <v>10</v>
      </c>
      <c r="C10">
        <f>MAX(0, MIN(E10,N18-E9-E8))</f>
        <v>0</v>
      </c>
      <c r="D10">
        <f>C10*E18</f>
        <v>0</v>
      </c>
      <c r="E10">
        <v>1000</v>
      </c>
      <c r="N10">
        <f>N9-D11</f>
        <v>1028</v>
      </c>
    </row>
    <row r="11" spans="2:15">
      <c r="D11">
        <f>SUM(D3:D10)</f>
        <v>7972</v>
      </c>
    </row>
    <row r="15" spans="2:15">
      <c r="B15" s="1" t="s">
        <v>11</v>
      </c>
      <c r="C15" t="s">
        <v>12</v>
      </c>
      <c r="D15" t="s">
        <v>13</v>
      </c>
      <c r="E15" t="s">
        <v>14</v>
      </c>
      <c r="K15" s="1" t="s">
        <v>11</v>
      </c>
      <c r="L15" t="s">
        <v>21</v>
      </c>
      <c r="M15" t="s">
        <v>19</v>
      </c>
      <c r="N15" t="s">
        <v>25</v>
      </c>
      <c r="O15" t="s">
        <v>27</v>
      </c>
    </row>
    <row r="16" spans="2:15">
      <c r="B16" t="s">
        <v>15</v>
      </c>
      <c r="C16">
        <v>1.2</v>
      </c>
      <c r="D16">
        <v>2</v>
      </c>
      <c r="E16">
        <v>2.5</v>
      </c>
      <c r="K16" t="s">
        <v>15</v>
      </c>
      <c r="L16">
        <v>5</v>
      </c>
      <c r="M16">
        <v>15</v>
      </c>
      <c r="N16">
        <f>SUMPRODUCT($L$7:$M$7,L16:M16)</f>
        <v>1350</v>
      </c>
      <c r="O16">
        <f>SUM(E3:E5)</f>
        <v>9999999</v>
      </c>
    </row>
    <row r="17" spans="2:15">
      <c r="B17" t="s">
        <v>16</v>
      </c>
      <c r="C17">
        <v>7.75</v>
      </c>
      <c r="D17">
        <v>8.25</v>
      </c>
      <c r="K17" t="s">
        <v>16</v>
      </c>
      <c r="L17">
        <v>4</v>
      </c>
      <c r="M17">
        <v>4</v>
      </c>
      <c r="N17">
        <f t="shared" ref="N17:N18" si="0">SUMPRODUCT($L$7:$M$7,L17:M17)</f>
        <v>360</v>
      </c>
      <c r="O17">
        <f>SUM(E6:E7)</f>
        <v>360</v>
      </c>
    </row>
    <row r="18" spans="2:15">
      <c r="B18" t="s">
        <v>17</v>
      </c>
      <c r="C18">
        <v>1.4</v>
      </c>
      <c r="D18">
        <v>1.5</v>
      </c>
      <c r="E18">
        <v>1.55</v>
      </c>
      <c r="K18" t="s">
        <v>17</v>
      </c>
      <c r="L18">
        <v>35</v>
      </c>
      <c r="M18">
        <v>20</v>
      </c>
      <c r="N18">
        <f t="shared" si="0"/>
        <v>1800</v>
      </c>
      <c r="O18">
        <f>SUM(E8:E10)</f>
        <v>3190</v>
      </c>
    </row>
    <row r="22" spans="2:15">
      <c r="B22" s="2"/>
      <c r="C22" s="2"/>
      <c r="D22" s="2"/>
      <c r="E22" s="2"/>
      <c r="F22" s="2"/>
      <c r="G22" s="2"/>
      <c r="H22" s="2"/>
      <c r="I22" s="2"/>
    </row>
    <row r="23" spans="2:15">
      <c r="B23" s="3"/>
      <c r="C23" s="3"/>
      <c r="D23" s="3"/>
      <c r="E23" s="3"/>
      <c r="F23" s="3"/>
      <c r="G23" s="3"/>
      <c r="H23" s="3"/>
      <c r="I23" s="2"/>
    </row>
    <row r="24" spans="2:15">
      <c r="B24" s="3"/>
      <c r="C24" s="3"/>
      <c r="D24" s="3"/>
      <c r="E24" s="3"/>
      <c r="F24" s="3"/>
      <c r="G24" s="3"/>
      <c r="H24" s="3"/>
      <c r="I24" s="2"/>
    </row>
    <row r="25" spans="2:15">
      <c r="B25" s="3"/>
      <c r="C25" s="3"/>
      <c r="D25" s="3"/>
      <c r="E25" s="3"/>
      <c r="F25" s="3"/>
      <c r="G25" s="3"/>
      <c r="H25" s="3"/>
      <c r="I25" s="2"/>
    </row>
    <row r="26" spans="2:15">
      <c r="B26" s="3"/>
      <c r="C26" s="3"/>
      <c r="D26" s="3"/>
      <c r="E26" s="3"/>
      <c r="F26" s="3"/>
      <c r="G26" s="3"/>
      <c r="H26" s="3"/>
      <c r="I26" s="2"/>
    </row>
    <row r="27" spans="2:15">
      <c r="B27" s="3"/>
      <c r="C27" s="3"/>
      <c r="D27" s="3"/>
      <c r="E27" s="3"/>
      <c r="F27" s="3"/>
      <c r="G27" s="3"/>
      <c r="H27" s="3"/>
      <c r="I27" s="2"/>
    </row>
    <row r="28" spans="2:15">
      <c r="B28" s="3"/>
      <c r="C28" s="3"/>
      <c r="D28" s="3"/>
      <c r="E28" s="3"/>
      <c r="F28" s="3"/>
      <c r="G28" s="3"/>
      <c r="H28" s="3"/>
      <c r="I28" s="2"/>
    </row>
    <row r="29" spans="2:15">
      <c r="B29" s="3"/>
      <c r="C29" s="3"/>
      <c r="D29" s="3"/>
      <c r="E29" s="3"/>
      <c r="F29" s="3"/>
      <c r="G29" s="3"/>
      <c r="H29" s="3"/>
      <c r="I29" s="2"/>
    </row>
    <row r="30" spans="2:15">
      <c r="B30" s="3"/>
      <c r="C30" s="3"/>
      <c r="D30" s="3"/>
      <c r="E30" s="3"/>
      <c r="F30" s="3"/>
      <c r="G30" s="3"/>
      <c r="H30" s="3"/>
      <c r="I30" s="2"/>
    </row>
    <row r="31" spans="2:15">
      <c r="B31" s="3"/>
      <c r="C31" s="3"/>
      <c r="D31" s="3"/>
      <c r="E31" s="3"/>
      <c r="F31" s="3"/>
      <c r="G31" s="3"/>
      <c r="H31" s="3"/>
      <c r="I31" s="2"/>
    </row>
    <row r="32" spans="2:15">
      <c r="B32" s="3"/>
      <c r="C32" s="3"/>
      <c r="D32" s="3"/>
      <c r="E32" s="3"/>
      <c r="F32" s="3"/>
      <c r="G32" s="3"/>
      <c r="H32" s="3"/>
      <c r="I32" s="2"/>
    </row>
    <row r="33" spans="2:9">
      <c r="B33" s="2"/>
      <c r="C33" s="2"/>
      <c r="D33" s="2"/>
      <c r="E33" s="2"/>
      <c r="F33" s="2"/>
      <c r="G33" s="2"/>
      <c r="H33" s="2"/>
      <c r="I33" s="2"/>
    </row>
    <row r="34" spans="2:9">
      <c r="B34" s="2"/>
      <c r="C34" s="2"/>
      <c r="D34" s="2"/>
      <c r="E34" s="2"/>
      <c r="F34" s="2"/>
      <c r="G34" s="2"/>
      <c r="H34" s="2"/>
      <c r="I34" s="2"/>
    </row>
    <row r="35" spans="2:9">
      <c r="B35" s="2"/>
      <c r="C35" s="2"/>
      <c r="D35" s="2"/>
      <c r="E35" s="2"/>
      <c r="F35" s="2"/>
      <c r="G35" s="2"/>
      <c r="H35" s="2"/>
      <c r="I35" s="2"/>
    </row>
    <row r="36" spans="2:9">
      <c r="B36" s="2"/>
      <c r="C36" s="2"/>
      <c r="D36" s="2"/>
      <c r="E36" s="2"/>
      <c r="F36" s="2"/>
      <c r="G36" s="2"/>
      <c r="H36" s="2"/>
      <c r="I36" s="2"/>
    </row>
    <row r="37" spans="2:9">
      <c r="B37" s="2"/>
      <c r="C37" s="2"/>
      <c r="D37" s="2"/>
      <c r="E37" s="2"/>
      <c r="F37" s="2"/>
      <c r="G37" s="2"/>
      <c r="H37" s="2"/>
      <c r="I37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49557-B0F3-3242-9411-96D27E0CE581}">
  <sheetPr codeName="Sheet3"/>
  <dimension ref="B2:O37"/>
  <sheetViews>
    <sheetView workbookViewId="0">
      <selection activeCell="K24" sqref="K24"/>
    </sheetView>
  </sheetViews>
  <sheetFormatPr baseColWidth="10" defaultRowHeight="16"/>
  <cols>
    <col min="2" max="2" width="15" bestFit="1" customWidth="1"/>
    <col min="5" max="5" width="12.6640625" bestFit="1" customWidth="1"/>
    <col min="7" max="7" width="12" bestFit="1" customWidth="1"/>
    <col min="11" max="11" width="16.33203125" bestFit="1" customWidth="1"/>
    <col min="14" max="14" width="12.1640625" bestFit="1" customWidth="1"/>
  </cols>
  <sheetData>
    <row r="2" spans="2:15">
      <c r="B2" s="1" t="s">
        <v>11</v>
      </c>
      <c r="C2" t="s">
        <v>0</v>
      </c>
      <c r="D2" t="s">
        <v>1</v>
      </c>
      <c r="E2" t="s">
        <v>2</v>
      </c>
    </row>
    <row r="3" spans="2:15">
      <c r="B3" t="s">
        <v>3</v>
      </c>
      <c r="C3">
        <f>MIN(N16,E3)</f>
        <v>480</v>
      </c>
      <c r="D3">
        <f>C3*C16</f>
        <v>576</v>
      </c>
      <c r="E3">
        <v>480</v>
      </c>
    </row>
    <row r="4" spans="2:15">
      <c r="B4" t="s">
        <v>4</v>
      </c>
      <c r="C4">
        <f>MAX(0, MIN(E4,N16-E3))</f>
        <v>0</v>
      </c>
      <c r="D4">
        <f>C4*D16</f>
        <v>0</v>
      </c>
      <c r="E4">
        <v>0</v>
      </c>
    </row>
    <row r="5" spans="2:15">
      <c r="B5" t="s">
        <v>5</v>
      </c>
      <c r="C5">
        <f>MAX(0, MIN(E5,N16-E4-E3))</f>
        <v>0</v>
      </c>
      <c r="D5">
        <f>C5*E16</f>
        <v>0</v>
      </c>
      <c r="E5">
        <v>0</v>
      </c>
    </row>
    <row r="6" spans="2:15">
      <c r="B6" t="s">
        <v>6</v>
      </c>
      <c r="C6">
        <f>MIN(N17,E6)</f>
        <v>160</v>
      </c>
      <c r="D6">
        <f>C6*C17</f>
        <v>1240</v>
      </c>
      <c r="E6">
        <v>160</v>
      </c>
      <c r="K6" s="4" t="s">
        <v>26</v>
      </c>
      <c r="L6" t="s">
        <v>18</v>
      </c>
      <c r="M6" t="s">
        <v>19</v>
      </c>
      <c r="N6" t="s">
        <v>22</v>
      </c>
    </row>
    <row r="7" spans="2:15">
      <c r="B7" t="s">
        <v>7</v>
      </c>
      <c r="C7">
        <f>MAX(0, MIN(E7,N17-E6))</f>
        <v>0</v>
      </c>
      <c r="D7">
        <f>C7*D17</f>
        <v>0</v>
      </c>
      <c r="E7">
        <v>0</v>
      </c>
      <c r="K7" t="s">
        <v>23</v>
      </c>
      <c r="L7">
        <v>12</v>
      </c>
      <c r="M7">
        <v>28</v>
      </c>
    </row>
    <row r="8" spans="2:15">
      <c r="B8" t="s">
        <v>8</v>
      </c>
      <c r="C8">
        <f>MIN(N18,E8)</f>
        <v>980</v>
      </c>
      <c r="D8">
        <f>C8*C18</f>
        <v>1372</v>
      </c>
      <c r="E8">
        <v>1190</v>
      </c>
      <c r="K8" t="s">
        <v>20</v>
      </c>
      <c r="L8">
        <v>100</v>
      </c>
      <c r="M8">
        <v>100</v>
      </c>
    </row>
    <row r="9" spans="2:15">
      <c r="B9" t="s">
        <v>9</v>
      </c>
      <c r="C9">
        <f>MAX(0, MIN(E9,N18-E8))</f>
        <v>0</v>
      </c>
      <c r="D9">
        <f>C9*D18</f>
        <v>0</v>
      </c>
      <c r="E9">
        <v>0</v>
      </c>
      <c r="K9" t="s">
        <v>24</v>
      </c>
      <c r="L9">
        <f>L8*L7</f>
        <v>1200</v>
      </c>
      <c r="M9">
        <f>M8*M7</f>
        <v>2800</v>
      </c>
    </row>
    <row r="10" spans="2:15">
      <c r="B10" t="s">
        <v>10</v>
      </c>
      <c r="C10">
        <f>MAX(0, MIN(E10,N18-E9-E8))</f>
        <v>0</v>
      </c>
      <c r="D10">
        <f>C10*E18</f>
        <v>0</v>
      </c>
      <c r="E10">
        <v>0</v>
      </c>
      <c r="N10">
        <f>SUM(L9:M9)-D11</f>
        <v>812</v>
      </c>
    </row>
    <row r="11" spans="2:15">
      <c r="D11">
        <f>SUM(D3:D10)</f>
        <v>3188</v>
      </c>
    </row>
    <row r="15" spans="2:15">
      <c r="B15" s="1" t="s">
        <v>11</v>
      </c>
      <c r="C15" t="s">
        <v>12</v>
      </c>
      <c r="D15" t="s">
        <v>13</v>
      </c>
      <c r="E15" t="s">
        <v>14</v>
      </c>
      <c r="K15" s="1" t="s">
        <v>11</v>
      </c>
      <c r="L15" t="s">
        <v>21</v>
      </c>
      <c r="M15" t="s">
        <v>19</v>
      </c>
      <c r="N15" t="s">
        <v>25</v>
      </c>
      <c r="O15" t="s">
        <v>27</v>
      </c>
    </row>
    <row r="16" spans="2:15">
      <c r="B16" t="s">
        <v>15</v>
      </c>
      <c r="C16">
        <v>1.2</v>
      </c>
      <c r="D16">
        <v>2</v>
      </c>
      <c r="E16">
        <v>2.5</v>
      </c>
      <c r="K16" t="s">
        <v>15</v>
      </c>
      <c r="L16">
        <v>5</v>
      </c>
      <c r="M16">
        <v>15</v>
      </c>
      <c r="N16">
        <f>SUMPRODUCT($L$7:$M$7,L16:M16)</f>
        <v>480</v>
      </c>
      <c r="O16">
        <f>SUMPRODUCT(E3:E5)</f>
        <v>480</v>
      </c>
    </row>
    <row r="17" spans="2:15">
      <c r="B17" t="s">
        <v>16</v>
      </c>
      <c r="C17">
        <v>7.75</v>
      </c>
      <c r="D17">
        <v>8.25</v>
      </c>
      <c r="K17" t="s">
        <v>16</v>
      </c>
      <c r="L17">
        <v>4</v>
      </c>
      <c r="M17">
        <v>4</v>
      </c>
      <c r="N17">
        <f t="shared" ref="N17:N18" si="0">SUMPRODUCT($L$7:$M$7,L17:M17)</f>
        <v>160</v>
      </c>
      <c r="O17">
        <f>SUM(E6:E7)</f>
        <v>160</v>
      </c>
    </row>
    <row r="18" spans="2:15">
      <c r="B18" t="s">
        <v>17</v>
      </c>
      <c r="C18">
        <v>1.4</v>
      </c>
      <c r="D18">
        <v>1.5</v>
      </c>
      <c r="E18">
        <v>1.55</v>
      </c>
      <c r="K18" t="s">
        <v>17</v>
      </c>
      <c r="L18">
        <v>35</v>
      </c>
      <c r="M18">
        <v>20</v>
      </c>
      <c r="N18">
        <f t="shared" si="0"/>
        <v>980</v>
      </c>
      <c r="O18">
        <f>SUM(E8:E10)</f>
        <v>1190</v>
      </c>
    </row>
    <row r="22" spans="2:15">
      <c r="B22" s="2"/>
      <c r="C22" s="2"/>
      <c r="D22" s="2"/>
      <c r="E22" s="2"/>
      <c r="F22" s="2"/>
      <c r="G22" s="2"/>
      <c r="H22" s="2"/>
      <c r="I22" s="2"/>
    </row>
    <row r="23" spans="2:15">
      <c r="B23" s="3"/>
      <c r="C23" s="3"/>
      <c r="D23" s="3"/>
      <c r="E23" s="3"/>
      <c r="F23" s="3"/>
      <c r="G23" s="3"/>
      <c r="H23" s="3"/>
      <c r="I23" s="2"/>
    </row>
    <row r="24" spans="2:15">
      <c r="B24" s="3"/>
      <c r="C24" s="3"/>
      <c r="D24" s="3"/>
      <c r="E24" s="3"/>
      <c r="F24" s="3"/>
      <c r="G24" s="3"/>
      <c r="H24" s="3"/>
      <c r="I24" s="2"/>
    </row>
    <row r="25" spans="2:15">
      <c r="B25" s="3"/>
      <c r="C25" s="3"/>
      <c r="D25" s="3"/>
      <c r="E25" s="3"/>
      <c r="F25" s="3"/>
      <c r="G25" s="3"/>
      <c r="H25" s="3"/>
      <c r="I25" s="2"/>
    </row>
    <row r="26" spans="2:15">
      <c r="B26" s="3"/>
      <c r="C26" s="3"/>
      <c r="D26" s="3"/>
      <c r="E26" s="3"/>
      <c r="F26" s="3"/>
      <c r="G26" s="3"/>
      <c r="H26" s="3"/>
      <c r="I26" s="2"/>
    </row>
    <row r="27" spans="2:15">
      <c r="B27" s="3"/>
      <c r="C27" s="3"/>
      <c r="D27" s="3"/>
      <c r="E27" s="3"/>
      <c r="F27" s="3"/>
      <c r="G27" s="3"/>
      <c r="H27" s="3"/>
      <c r="I27" s="2"/>
    </row>
    <row r="28" spans="2:15">
      <c r="B28" s="3"/>
      <c r="C28" s="3"/>
      <c r="D28" s="3"/>
      <c r="E28" s="3"/>
      <c r="F28" s="3"/>
      <c r="G28" s="3"/>
      <c r="H28" s="3"/>
      <c r="I28" s="2"/>
    </row>
    <row r="29" spans="2:15">
      <c r="B29" s="3"/>
      <c r="C29" s="3"/>
      <c r="D29" s="3"/>
      <c r="E29" s="3"/>
      <c r="F29" s="3"/>
      <c r="G29" s="3"/>
      <c r="H29" s="3"/>
      <c r="I29" s="2"/>
    </row>
    <row r="30" spans="2:15">
      <c r="B30" s="3"/>
      <c r="C30" s="3"/>
      <c r="D30" s="3"/>
      <c r="E30" s="3"/>
      <c r="F30" s="3"/>
      <c r="G30" s="3"/>
      <c r="H30" s="3"/>
      <c r="I30" s="2"/>
    </row>
    <row r="31" spans="2:15">
      <c r="B31" s="3"/>
      <c r="C31" s="3"/>
      <c r="D31" s="3"/>
      <c r="E31" s="3"/>
      <c r="F31" s="3"/>
      <c r="G31" s="3"/>
      <c r="H31" s="3"/>
      <c r="I31" s="2"/>
    </row>
    <row r="32" spans="2:15">
      <c r="B32" s="3"/>
      <c r="C32" s="3"/>
      <c r="D32" s="3"/>
      <c r="E32" s="3"/>
      <c r="F32" s="3"/>
      <c r="G32" s="3"/>
      <c r="H32" s="3"/>
      <c r="I32" s="2"/>
    </row>
    <row r="33" spans="2:9">
      <c r="B33" s="2"/>
      <c r="C33" s="2"/>
      <c r="D33" s="2"/>
      <c r="E33" s="2"/>
      <c r="F33" s="2"/>
      <c r="G33" s="2"/>
      <c r="H33" s="2"/>
      <c r="I33" s="2"/>
    </row>
    <row r="34" spans="2:9">
      <c r="B34" s="2"/>
      <c r="C34" s="2"/>
      <c r="D34" s="2"/>
      <c r="E34" s="2"/>
      <c r="F34" s="2"/>
      <c r="G34" s="2"/>
      <c r="H34" s="2"/>
      <c r="I34" s="2"/>
    </row>
    <row r="35" spans="2:9">
      <c r="B35" s="2"/>
      <c r="C35" s="2"/>
      <c r="D35" s="2"/>
      <c r="E35" s="2"/>
      <c r="F35" s="2"/>
      <c r="G35" s="2"/>
      <c r="H35" s="2"/>
      <c r="I35" s="2"/>
    </row>
    <row r="36" spans="2:9">
      <c r="B36" s="2"/>
      <c r="C36" s="2"/>
      <c r="D36" s="2"/>
      <c r="E36" s="2"/>
      <c r="F36" s="2"/>
      <c r="G36" s="2"/>
      <c r="H36" s="2"/>
      <c r="I36" s="2"/>
    </row>
    <row r="37" spans="2:9">
      <c r="B37" s="2"/>
      <c r="C37" s="2"/>
      <c r="D37" s="2"/>
      <c r="E37" s="2"/>
      <c r="F37" s="2"/>
      <c r="G37" s="2"/>
      <c r="H37" s="2"/>
      <c r="I37" s="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1CC8B-7B93-E446-9D21-8183ABB5ED1D}">
  <sheetPr codeName="Sheet4"/>
  <dimension ref="B2:O37"/>
  <sheetViews>
    <sheetView workbookViewId="0">
      <selection activeCell="K12" sqref="K12"/>
    </sheetView>
  </sheetViews>
  <sheetFormatPr baseColWidth="10" defaultRowHeight="16"/>
  <cols>
    <col min="2" max="2" width="15" bestFit="1" customWidth="1"/>
    <col min="5" max="5" width="12.6640625" bestFit="1" customWidth="1"/>
    <col min="7" max="7" width="12" bestFit="1" customWidth="1"/>
    <col min="11" max="11" width="16.33203125" bestFit="1" customWidth="1"/>
    <col min="14" max="14" width="12.1640625" bestFit="1" customWidth="1"/>
  </cols>
  <sheetData>
    <row r="2" spans="2:15">
      <c r="B2" s="1" t="s">
        <v>11</v>
      </c>
      <c r="C2" t="s">
        <v>0</v>
      </c>
      <c r="D2" t="s">
        <v>1</v>
      </c>
      <c r="E2" t="s">
        <v>2</v>
      </c>
    </row>
    <row r="3" spans="2:15">
      <c r="B3" t="s">
        <v>3</v>
      </c>
      <c r="C3">
        <f>MIN(N16,E3)</f>
        <v>480</v>
      </c>
      <c r="D3">
        <f>C3*C16</f>
        <v>576</v>
      </c>
      <c r="E3">
        <v>480</v>
      </c>
    </row>
    <row r="4" spans="2:15">
      <c r="B4" t="s">
        <v>4</v>
      </c>
      <c r="C4">
        <f>MAX(0, MIN(E4,N16-E3))</f>
        <v>500</v>
      </c>
      <c r="D4">
        <f>C4*D16</f>
        <v>600</v>
      </c>
      <c r="E4">
        <v>500</v>
      </c>
    </row>
    <row r="5" spans="2:15">
      <c r="B5" t="s">
        <v>5</v>
      </c>
      <c r="C5">
        <f>MAX(0, MIN(E5,N16-E4-E3))</f>
        <v>370</v>
      </c>
      <c r="D5">
        <f>C5*E16</f>
        <v>444</v>
      </c>
      <c r="E5">
        <v>9999019</v>
      </c>
    </row>
    <row r="6" spans="2:15">
      <c r="B6" t="s">
        <v>6</v>
      </c>
      <c r="C6">
        <f>MIN(N17,E6)</f>
        <v>160</v>
      </c>
      <c r="D6">
        <f>C6*C17</f>
        <v>1240</v>
      </c>
      <c r="E6">
        <v>160</v>
      </c>
      <c r="K6" s="4" t="s">
        <v>26</v>
      </c>
      <c r="L6" t="s">
        <v>18</v>
      </c>
      <c r="M6" t="s">
        <v>19</v>
      </c>
      <c r="N6" t="s">
        <v>22</v>
      </c>
    </row>
    <row r="7" spans="2:15">
      <c r="B7" t="s">
        <v>7</v>
      </c>
      <c r="C7">
        <f>MAX(0, MIN(E7,N17-E6))</f>
        <v>200</v>
      </c>
      <c r="D7">
        <f>C7*D17</f>
        <v>1650</v>
      </c>
      <c r="E7">
        <v>200</v>
      </c>
      <c r="K7" t="s">
        <v>23</v>
      </c>
      <c r="L7">
        <v>0</v>
      </c>
      <c r="M7">
        <v>90</v>
      </c>
    </row>
    <row r="8" spans="2:15">
      <c r="B8" t="s">
        <v>8</v>
      </c>
      <c r="C8">
        <f>MIN(N18,E8)</f>
        <v>1190</v>
      </c>
      <c r="D8">
        <f>C8*C18</f>
        <v>1666</v>
      </c>
      <c r="E8">
        <v>1190</v>
      </c>
      <c r="K8" t="s">
        <v>20</v>
      </c>
      <c r="L8">
        <v>100</v>
      </c>
      <c r="M8">
        <v>100</v>
      </c>
    </row>
    <row r="9" spans="2:15">
      <c r="B9" t="s">
        <v>9</v>
      </c>
      <c r="C9">
        <f>MAX(0, MIN(E9,N18-E8))</f>
        <v>610</v>
      </c>
      <c r="D9">
        <f>C9*D18</f>
        <v>915</v>
      </c>
      <c r="E9">
        <v>1000</v>
      </c>
      <c r="K9" t="s">
        <v>24</v>
      </c>
      <c r="L9">
        <f>L8*L7</f>
        <v>0</v>
      </c>
      <c r="M9">
        <f>M8*M7</f>
        <v>9000</v>
      </c>
    </row>
    <row r="10" spans="2:15">
      <c r="B10" t="s">
        <v>10</v>
      </c>
      <c r="C10">
        <f>MAX(0, MIN(E10,N18-E9-E8))</f>
        <v>0</v>
      </c>
      <c r="D10">
        <f>C10*E18</f>
        <v>0</v>
      </c>
      <c r="E10">
        <v>1000</v>
      </c>
      <c r="N10">
        <f>SUM(L9:M9)-D11</f>
        <v>1909</v>
      </c>
    </row>
    <row r="11" spans="2:15">
      <c r="D11">
        <f>SUM(D3:D10)</f>
        <v>7091</v>
      </c>
    </row>
    <row r="15" spans="2:15">
      <c r="B15" s="1" t="s">
        <v>11</v>
      </c>
      <c r="C15" t="s">
        <v>12</v>
      </c>
      <c r="D15" t="s">
        <v>13</v>
      </c>
      <c r="E15" t="s">
        <v>14</v>
      </c>
      <c r="K15" s="1" t="s">
        <v>11</v>
      </c>
      <c r="L15" t="s">
        <v>21</v>
      </c>
      <c r="M15" t="s">
        <v>19</v>
      </c>
      <c r="N15" t="s">
        <v>25</v>
      </c>
      <c r="O15" t="s">
        <v>27</v>
      </c>
    </row>
    <row r="16" spans="2:15">
      <c r="B16" t="s">
        <v>15</v>
      </c>
      <c r="C16">
        <v>1.2</v>
      </c>
      <c r="D16">
        <v>1.2</v>
      </c>
      <c r="E16">
        <v>1.2</v>
      </c>
      <c r="K16" t="s">
        <v>15</v>
      </c>
      <c r="L16">
        <v>5</v>
      </c>
      <c r="M16">
        <v>15</v>
      </c>
      <c r="N16">
        <f>SUMPRODUCT($L$7:$M$7,L16:M16)</f>
        <v>1350</v>
      </c>
      <c r="O16">
        <f>SUMPRODUCT(E3:E5)</f>
        <v>9999999</v>
      </c>
    </row>
    <row r="17" spans="2:15">
      <c r="B17" t="s">
        <v>16</v>
      </c>
      <c r="C17">
        <v>7.75</v>
      </c>
      <c r="D17">
        <v>8.25</v>
      </c>
      <c r="K17" t="s">
        <v>16</v>
      </c>
      <c r="L17">
        <v>4</v>
      </c>
      <c r="M17">
        <v>4</v>
      </c>
      <c r="N17">
        <f t="shared" ref="N17:N18" si="0">SUMPRODUCT($L$7:$M$7,L17:M17)</f>
        <v>360</v>
      </c>
      <c r="O17">
        <f>SUM(E6:E7)</f>
        <v>360</v>
      </c>
    </row>
    <row r="18" spans="2:15">
      <c r="B18" t="s">
        <v>17</v>
      </c>
      <c r="C18">
        <v>1.4</v>
      </c>
      <c r="D18">
        <v>1.5</v>
      </c>
      <c r="E18">
        <v>1.55</v>
      </c>
      <c r="K18" t="s">
        <v>17</v>
      </c>
      <c r="L18">
        <v>35</v>
      </c>
      <c r="M18">
        <v>20</v>
      </c>
      <c r="N18">
        <f t="shared" si="0"/>
        <v>1800</v>
      </c>
      <c r="O18">
        <f>SUM(E8:E10)</f>
        <v>3190</v>
      </c>
    </row>
    <row r="22" spans="2:15">
      <c r="B22" s="2"/>
      <c r="C22" s="2"/>
      <c r="D22" s="2"/>
      <c r="E22" s="2"/>
      <c r="F22" s="2"/>
      <c r="G22" s="2"/>
      <c r="H22" s="2"/>
      <c r="I22" s="2"/>
    </row>
    <row r="23" spans="2:15">
      <c r="B23" s="3"/>
      <c r="C23" s="3"/>
      <c r="D23" s="3"/>
      <c r="E23" s="3"/>
      <c r="F23" s="3"/>
      <c r="G23" s="3"/>
      <c r="H23" s="3"/>
      <c r="I23" s="2"/>
    </row>
    <row r="24" spans="2:15">
      <c r="B24" s="3"/>
      <c r="C24" s="3"/>
      <c r="D24" s="3"/>
      <c r="E24" s="3"/>
      <c r="F24" s="3"/>
      <c r="G24" s="3"/>
      <c r="H24" s="3"/>
      <c r="I24" s="2"/>
    </row>
    <row r="25" spans="2:15">
      <c r="B25" s="3"/>
      <c r="C25" s="3"/>
      <c r="D25" s="3"/>
      <c r="E25" s="3"/>
      <c r="F25" s="3"/>
      <c r="G25" s="3"/>
      <c r="H25" s="3"/>
      <c r="I25" s="2"/>
    </row>
    <row r="26" spans="2:15">
      <c r="B26" s="3"/>
      <c r="C26" s="3"/>
      <c r="D26" s="3"/>
      <c r="E26" s="3"/>
      <c r="F26" s="3"/>
      <c r="G26" s="3"/>
      <c r="H26" s="3"/>
      <c r="I26" s="2"/>
    </row>
    <row r="27" spans="2:15">
      <c r="B27" s="3"/>
      <c r="C27" s="3"/>
      <c r="D27" s="3"/>
      <c r="E27" s="3"/>
      <c r="F27" s="3"/>
      <c r="G27" s="3"/>
      <c r="H27" s="3"/>
      <c r="I27" s="2"/>
    </row>
    <row r="28" spans="2:15">
      <c r="B28" s="3"/>
      <c r="C28" s="3"/>
      <c r="D28" s="3"/>
      <c r="E28" s="3"/>
      <c r="F28" s="3"/>
      <c r="G28" s="3"/>
      <c r="H28" s="3"/>
      <c r="I28" s="2"/>
    </row>
    <row r="29" spans="2:15">
      <c r="B29" s="3"/>
      <c r="C29" s="3"/>
      <c r="D29" s="3"/>
      <c r="E29" s="3"/>
      <c r="F29" s="3"/>
      <c r="G29" s="3"/>
      <c r="H29" s="3"/>
      <c r="I29" s="2"/>
    </row>
    <row r="30" spans="2:15">
      <c r="B30" s="3"/>
      <c r="C30" s="3"/>
      <c r="D30" s="3"/>
      <c r="E30" s="3"/>
      <c r="F30" s="3"/>
      <c r="G30" s="3"/>
      <c r="H30" s="3"/>
      <c r="I30" s="2"/>
    </row>
    <row r="31" spans="2:15">
      <c r="B31" s="3"/>
      <c r="C31" s="3"/>
      <c r="D31" s="3"/>
      <c r="E31" s="3"/>
      <c r="F31" s="3"/>
      <c r="G31" s="3"/>
      <c r="H31" s="3"/>
      <c r="I31" s="2"/>
    </row>
    <row r="32" spans="2:15">
      <c r="B32" s="3"/>
      <c r="C32" s="3"/>
      <c r="D32" s="3"/>
      <c r="E32" s="3"/>
      <c r="F32" s="3"/>
      <c r="G32" s="3"/>
      <c r="H32" s="3"/>
      <c r="I32" s="2"/>
    </row>
    <row r="33" spans="2:9">
      <c r="B33" s="2"/>
      <c r="C33" s="2"/>
      <c r="D33" s="2"/>
      <c r="E33" s="2"/>
      <c r="F33" s="2"/>
      <c r="G33" s="2"/>
      <c r="H33" s="2"/>
      <c r="I33" s="2"/>
    </row>
    <row r="34" spans="2:9">
      <c r="B34" s="2"/>
      <c r="C34" s="2"/>
      <c r="D34" s="2"/>
      <c r="E34" s="2"/>
      <c r="F34" s="2"/>
      <c r="G34" s="2"/>
      <c r="H34" s="2"/>
      <c r="I34" s="2"/>
    </row>
    <row r="35" spans="2:9">
      <c r="B35" s="2"/>
      <c r="C35" s="2"/>
      <c r="D35" s="2"/>
      <c r="E35" s="2"/>
      <c r="F35" s="2"/>
      <c r="G35" s="2"/>
      <c r="H35" s="2"/>
      <c r="I35" s="2"/>
    </row>
    <row r="36" spans="2:9">
      <c r="B36" s="2"/>
      <c r="C36" s="2"/>
      <c r="D36" s="2"/>
      <c r="E36" s="2"/>
      <c r="F36" s="2"/>
      <c r="G36" s="2"/>
      <c r="H36" s="2"/>
      <c r="I36" s="2"/>
    </row>
    <row r="37" spans="2:9">
      <c r="B37" s="2"/>
      <c r="C37" s="2"/>
      <c r="D37" s="2"/>
      <c r="E37" s="2"/>
      <c r="F37" s="2"/>
      <c r="G37" s="2"/>
      <c r="H37" s="2"/>
      <c r="I37" s="2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B8667-ED2B-5C44-ADAC-835048A30CBD}">
  <sheetPr codeName="Sheet5"/>
  <dimension ref="B2:O37"/>
  <sheetViews>
    <sheetView workbookViewId="0">
      <selection activeCell="J25" sqref="J25"/>
    </sheetView>
  </sheetViews>
  <sheetFormatPr baseColWidth="10" defaultRowHeight="16"/>
  <cols>
    <col min="2" max="2" width="15" bestFit="1" customWidth="1"/>
    <col min="5" max="5" width="12.6640625" bestFit="1" customWidth="1"/>
    <col min="7" max="7" width="12" bestFit="1" customWidth="1"/>
    <col min="11" max="11" width="16.33203125" bestFit="1" customWidth="1"/>
    <col min="14" max="14" width="12.1640625" bestFit="1" customWidth="1"/>
  </cols>
  <sheetData>
    <row r="2" spans="2:15">
      <c r="B2" s="1" t="s">
        <v>11</v>
      </c>
      <c r="C2" t="s">
        <v>0</v>
      </c>
      <c r="D2" t="s">
        <v>1</v>
      </c>
      <c r="E2" t="s">
        <v>2</v>
      </c>
    </row>
    <row r="3" spans="2:15">
      <c r="B3" t="s">
        <v>3</v>
      </c>
      <c r="C3">
        <f>MIN(N16,E3)</f>
        <v>480</v>
      </c>
      <c r="D3">
        <f>C3*C16</f>
        <v>576</v>
      </c>
      <c r="E3">
        <v>480</v>
      </c>
    </row>
    <row r="4" spans="2:15">
      <c r="B4" t="s">
        <v>4</v>
      </c>
      <c r="C4">
        <f>MAX(0, MIN(E4,N16-E3))</f>
        <v>500</v>
      </c>
      <c r="D4">
        <f>C4*D16</f>
        <v>1000</v>
      </c>
      <c r="E4">
        <v>500</v>
      </c>
    </row>
    <row r="5" spans="2:15">
      <c r="B5" t="s">
        <v>5</v>
      </c>
      <c r="C5">
        <f>MAX(0, MIN(E5,N16-E4-E3))</f>
        <v>340</v>
      </c>
      <c r="D5">
        <f>C5*E16</f>
        <v>850</v>
      </c>
      <c r="E5">
        <v>9999019</v>
      </c>
    </row>
    <row r="6" spans="2:15">
      <c r="B6" t="s">
        <v>6</v>
      </c>
      <c r="C6">
        <f>MIN(N17,E6)</f>
        <v>160</v>
      </c>
      <c r="D6">
        <f>C6*C17</f>
        <v>1240</v>
      </c>
      <c r="E6">
        <v>160</v>
      </c>
      <c r="K6" s="4" t="s">
        <v>26</v>
      </c>
      <c r="L6" t="s">
        <v>18</v>
      </c>
      <c r="M6" t="s">
        <v>19</v>
      </c>
      <c r="N6" t="s">
        <v>22</v>
      </c>
    </row>
    <row r="7" spans="2:15">
      <c r="B7" t="s">
        <v>7</v>
      </c>
      <c r="C7">
        <f>MAX(0, MIN(E7,N17-E6))</f>
        <v>200</v>
      </c>
      <c r="D7">
        <f>C7*D17</f>
        <v>1650</v>
      </c>
      <c r="E7">
        <v>200</v>
      </c>
      <c r="K7" t="s">
        <v>23</v>
      </c>
      <c r="L7">
        <v>3</v>
      </c>
      <c r="M7">
        <v>87</v>
      </c>
    </row>
    <row r="8" spans="2:15">
      <c r="B8" t="s">
        <v>8</v>
      </c>
      <c r="C8">
        <f>MIN(N18,E8)</f>
        <v>1190</v>
      </c>
      <c r="D8">
        <f>C8*C18</f>
        <v>1666</v>
      </c>
      <c r="E8">
        <v>1190</v>
      </c>
      <c r="K8" t="s">
        <v>20</v>
      </c>
      <c r="L8">
        <v>100</v>
      </c>
      <c r="M8">
        <v>100</v>
      </c>
    </row>
    <row r="9" spans="2:15">
      <c r="B9" t="s">
        <v>9</v>
      </c>
      <c r="C9">
        <f>MAX(0, MIN(E9,N18-E8))</f>
        <v>655</v>
      </c>
      <c r="D9">
        <f>C9*D18</f>
        <v>982.5</v>
      </c>
      <c r="E9">
        <v>1000</v>
      </c>
      <c r="K9" t="s">
        <v>24</v>
      </c>
      <c r="L9">
        <f>L8*L7</f>
        <v>300</v>
      </c>
      <c r="M9">
        <f>M8*M7</f>
        <v>8700</v>
      </c>
    </row>
    <row r="10" spans="2:15">
      <c r="B10" t="s">
        <v>10</v>
      </c>
      <c r="C10">
        <f>MAX(0, MIN(E10,N18-E9-E8))</f>
        <v>0</v>
      </c>
      <c r="D10">
        <f>C10*E18</f>
        <v>0</v>
      </c>
      <c r="E10">
        <v>1000</v>
      </c>
      <c r="N10">
        <f>SUM(L9:M9)-D11</f>
        <v>1035.5</v>
      </c>
    </row>
    <row r="11" spans="2:15">
      <c r="D11">
        <f>SUM(D3:D10)</f>
        <v>7964.5</v>
      </c>
    </row>
    <row r="15" spans="2:15">
      <c r="B15" s="1" t="s">
        <v>11</v>
      </c>
      <c r="C15" t="s">
        <v>12</v>
      </c>
      <c r="D15" t="s">
        <v>13</v>
      </c>
      <c r="E15" t="s">
        <v>14</v>
      </c>
      <c r="K15" s="1" t="s">
        <v>11</v>
      </c>
      <c r="L15" t="s">
        <v>21</v>
      </c>
      <c r="M15" t="s">
        <v>19</v>
      </c>
      <c r="N15" t="s">
        <v>25</v>
      </c>
      <c r="O15" t="s">
        <v>27</v>
      </c>
    </row>
    <row r="16" spans="2:15">
      <c r="B16" t="s">
        <v>15</v>
      </c>
      <c r="C16">
        <v>1.2</v>
      </c>
      <c r="D16">
        <v>2</v>
      </c>
      <c r="E16">
        <v>2.5</v>
      </c>
      <c r="K16" t="s">
        <v>15</v>
      </c>
      <c r="L16">
        <v>5</v>
      </c>
      <c r="M16">
        <v>15</v>
      </c>
      <c r="N16">
        <f>SUMPRODUCT($L$7:$M$7,L16:M16)</f>
        <v>1320</v>
      </c>
      <c r="O16">
        <f>SUMPRODUCT(E3:E5)</f>
        <v>9999999</v>
      </c>
    </row>
    <row r="17" spans="2:15">
      <c r="B17" t="s">
        <v>16</v>
      </c>
      <c r="C17">
        <v>7.75</v>
      </c>
      <c r="D17">
        <v>8.25</v>
      </c>
      <c r="K17" t="s">
        <v>16</v>
      </c>
      <c r="L17">
        <v>4</v>
      </c>
      <c r="M17">
        <v>4</v>
      </c>
      <c r="N17">
        <f t="shared" ref="N17:N18" si="0">SUMPRODUCT($L$7:$M$7,L17:M17)</f>
        <v>360</v>
      </c>
      <c r="O17">
        <f>SUM(E6:E7)</f>
        <v>360</v>
      </c>
    </row>
    <row r="18" spans="2:15">
      <c r="B18" t="s">
        <v>17</v>
      </c>
      <c r="C18">
        <v>1.4</v>
      </c>
      <c r="D18">
        <v>1.5</v>
      </c>
      <c r="E18">
        <v>1.55</v>
      </c>
      <c r="K18" t="s">
        <v>17</v>
      </c>
      <c r="L18">
        <v>35</v>
      </c>
      <c r="M18">
        <v>20</v>
      </c>
      <c r="N18">
        <f t="shared" si="0"/>
        <v>1845</v>
      </c>
      <c r="O18">
        <f>SUM(E8:E10)</f>
        <v>3190</v>
      </c>
    </row>
    <row r="22" spans="2:15">
      <c r="B22" s="2"/>
      <c r="C22" s="2"/>
      <c r="D22" s="2"/>
      <c r="E22" s="2"/>
      <c r="F22" s="2"/>
      <c r="G22" s="2"/>
      <c r="H22" s="2"/>
      <c r="I22" s="2"/>
    </row>
    <row r="23" spans="2:15">
      <c r="B23" s="3"/>
      <c r="C23" s="3"/>
      <c r="D23" s="3"/>
      <c r="E23" s="3"/>
      <c r="F23" s="3"/>
      <c r="G23" s="3"/>
      <c r="H23" s="3"/>
      <c r="I23" s="2"/>
    </row>
    <row r="24" spans="2:15">
      <c r="B24" s="3"/>
      <c r="C24" s="3"/>
      <c r="D24" s="3"/>
      <c r="E24" s="3"/>
      <c r="F24" s="3"/>
      <c r="G24" s="3"/>
      <c r="H24" s="3"/>
      <c r="I24" s="2"/>
    </row>
    <row r="25" spans="2:15">
      <c r="B25" s="3"/>
      <c r="C25" s="3"/>
      <c r="D25" s="3"/>
      <c r="E25" s="3"/>
      <c r="F25" s="3"/>
      <c r="G25" s="3"/>
      <c r="H25" s="3"/>
      <c r="I25" s="2"/>
    </row>
    <row r="26" spans="2:15">
      <c r="B26" s="3"/>
      <c r="C26" s="3"/>
      <c r="D26" s="3"/>
      <c r="E26" s="3"/>
      <c r="F26" s="3"/>
      <c r="G26" s="3"/>
      <c r="H26" s="3"/>
      <c r="I26" s="2"/>
    </row>
    <row r="27" spans="2:15">
      <c r="B27" s="3"/>
      <c r="C27" s="3"/>
      <c r="D27" s="3"/>
      <c r="E27" s="3"/>
      <c r="F27" s="3"/>
      <c r="G27" s="3"/>
      <c r="H27" s="3"/>
      <c r="I27" s="2"/>
    </row>
    <row r="28" spans="2:15">
      <c r="B28" s="3"/>
      <c r="C28" s="3"/>
      <c r="D28" s="3"/>
      <c r="E28" s="3"/>
      <c r="F28" s="3"/>
      <c r="G28" s="3"/>
      <c r="H28" s="3"/>
      <c r="I28" s="2"/>
    </row>
    <row r="29" spans="2:15">
      <c r="B29" s="3"/>
      <c r="C29" s="3"/>
      <c r="D29" s="3"/>
      <c r="E29" s="3"/>
      <c r="F29" s="3"/>
      <c r="G29" s="3"/>
      <c r="H29" s="3"/>
      <c r="I29" s="2"/>
    </row>
    <row r="30" spans="2:15">
      <c r="B30" s="3"/>
      <c r="C30" s="3"/>
      <c r="D30" s="3"/>
      <c r="E30" s="3"/>
      <c r="F30" s="3"/>
      <c r="G30" s="3"/>
      <c r="H30" s="3"/>
      <c r="I30" s="2"/>
    </row>
    <row r="31" spans="2:15">
      <c r="B31" s="3"/>
      <c r="C31" s="3"/>
      <c r="D31" s="3"/>
      <c r="E31" s="3"/>
      <c r="F31" s="3"/>
      <c r="G31" s="3"/>
      <c r="H31" s="3"/>
      <c r="I31" s="2"/>
    </row>
    <row r="32" spans="2:15">
      <c r="B32" s="3"/>
      <c r="C32" s="3"/>
      <c r="D32" s="3"/>
      <c r="E32" s="3"/>
      <c r="F32" s="3"/>
      <c r="G32" s="3"/>
      <c r="H32" s="3"/>
      <c r="I32" s="2"/>
    </row>
    <row r="33" spans="2:9">
      <c r="B33" s="2"/>
      <c r="C33" s="2"/>
      <c r="D33" s="2"/>
      <c r="E33" s="2"/>
      <c r="F33" s="2"/>
      <c r="G33" s="2"/>
      <c r="H33" s="2"/>
      <c r="I33" s="2"/>
    </row>
    <row r="34" spans="2:9">
      <c r="B34" s="2"/>
      <c r="C34" s="2"/>
      <c r="D34" s="2"/>
      <c r="E34" s="2"/>
      <c r="F34" s="2"/>
      <c r="G34" s="2"/>
      <c r="H34" s="2"/>
      <c r="I34" s="2"/>
    </row>
    <row r="35" spans="2:9">
      <c r="B35" s="2"/>
      <c r="C35" s="2"/>
      <c r="D35" s="2"/>
      <c r="E35" s="2"/>
      <c r="F35" s="2"/>
      <c r="G35" s="2"/>
      <c r="H35" s="2"/>
      <c r="I35" s="2"/>
    </row>
    <row r="36" spans="2:9">
      <c r="B36" s="2"/>
      <c r="C36" s="2"/>
      <c r="D36" s="2"/>
      <c r="E36" s="2"/>
      <c r="F36" s="2"/>
      <c r="G36" s="2"/>
      <c r="H36" s="2"/>
      <c r="I36" s="2"/>
    </row>
    <row r="37" spans="2:9">
      <c r="B37" s="2"/>
      <c r="C37" s="2"/>
      <c r="D37" s="2"/>
      <c r="E37" s="2"/>
      <c r="F37" s="2"/>
      <c r="G37" s="2"/>
      <c r="H37" s="2"/>
      <c r="I37" s="2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3F18A-9E69-134F-88F4-79EF1DE3BD73}">
  <dimension ref="B2:O37"/>
  <sheetViews>
    <sheetView tabSelected="1" workbookViewId="0">
      <selection activeCell="I14" sqref="I14"/>
    </sheetView>
  </sheetViews>
  <sheetFormatPr baseColWidth="10" defaultRowHeight="16"/>
  <cols>
    <col min="2" max="2" width="15" bestFit="1" customWidth="1"/>
    <col min="5" max="5" width="12.6640625" bestFit="1" customWidth="1"/>
    <col min="7" max="7" width="12" bestFit="1" customWidth="1"/>
    <col min="11" max="11" width="16.33203125" bestFit="1" customWidth="1"/>
    <col min="14" max="14" width="12.1640625" bestFit="1" customWidth="1"/>
  </cols>
  <sheetData>
    <row r="2" spans="2:15">
      <c r="B2" s="1" t="s">
        <v>11</v>
      </c>
      <c r="C2" t="s">
        <v>0</v>
      </c>
      <c r="D2" t="s">
        <v>1</v>
      </c>
      <c r="E2" t="s">
        <v>2</v>
      </c>
    </row>
    <row r="3" spans="2:15">
      <c r="B3" t="s">
        <v>3</v>
      </c>
      <c r="C3">
        <v>480</v>
      </c>
      <c r="D3">
        <f>C3*C16</f>
        <v>576</v>
      </c>
      <c r="E3">
        <v>480</v>
      </c>
    </row>
    <row r="4" spans="2:15">
      <c r="B4" t="s">
        <v>4</v>
      </c>
      <c r="C4">
        <v>500</v>
      </c>
      <c r="D4">
        <f>C4*D16</f>
        <v>1000</v>
      </c>
      <c r="E4">
        <v>500</v>
      </c>
    </row>
    <row r="5" spans="2:15">
      <c r="B5" t="s">
        <v>5</v>
      </c>
      <c r="C5">
        <v>0</v>
      </c>
      <c r="D5">
        <f>C5*E16</f>
        <v>0</v>
      </c>
      <c r="E5">
        <v>9999999</v>
      </c>
    </row>
    <row r="6" spans="2:15">
      <c r="B6" t="s">
        <v>6</v>
      </c>
      <c r="C6">
        <v>160</v>
      </c>
      <c r="D6">
        <f>C6*C17</f>
        <v>1240</v>
      </c>
      <c r="E6">
        <v>160</v>
      </c>
      <c r="K6" s="4" t="s">
        <v>26</v>
      </c>
      <c r="L6" t="s">
        <v>18</v>
      </c>
      <c r="M6" t="s">
        <v>19</v>
      </c>
      <c r="N6" t="s">
        <v>22</v>
      </c>
    </row>
    <row r="7" spans="2:15">
      <c r="B7" t="s">
        <v>7</v>
      </c>
      <c r="C7">
        <v>200</v>
      </c>
      <c r="D7">
        <f>C7*D17</f>
        <v>1650</v>
      </c>
      <c r="E7">
        <v>200</v>
      </c>
      <c r="K7" t="s">
        <v>23</v>
      </c>
      <c r="L7">
        <v>37</v>
      </c>
      <c r="M7">
        <v>53</v>
      </c>
    </row>
    <row r="8" spans="2:15">
      <c r="B8" t="s">
        <v>8</v>
      </c>
      <c r="C8">
        <v>1190</v>
      </c>
      <c r="D8">
        <f>C8*C18</f>
        <v>1666</v>
      </c>
      <c r="E8">
        <v>1190</v>
      </c>
      <c r="K8" t="s">
        <v>20</v>
      </c>
      <c r="L8">
        <v>100</v>
      </c>
      <c r="M8">
        <v>100</v>
      </c>
    </row>
    <row r="9" spans="2:15">
      <c r="B9" t="s">
        <v>9</v>
      </c>
      <c r="C9">
        <v>1000</v>
      </c>
      <c r="D9">
        <f>C9*D18</f>
        <v>1500</v>
      </c>
      <c r="E9">
        <v>1000</v>
      </c>
      <c r="K9" t="s">
        <v>24</v>
      </c>
      <c r="L9">
        <f>L8*L7</f>
        <v>3700</v>
      </c>
      <c r="M9">
        <f>M8*M7</f>
        <v>5300</v>
      </c>
      <c r="N9">
        <f>SUM(L9:M9)</f>
        <v>9000</v>
      </c>
    </row>
    <row r="10" spans="2:15">
      <c r="B10" t="s">
        <v>10</v>
      </c>
      <c r="C10">
        <v>165</v>
      </c>
      <c r="D10">
        <f>C10*E18</f>
        <v>255.75</v>
      </c>
      <c r="E10">
        <v>1000</v>
      </c>
      <c r="N10">
        <f>N9-D11</f>
        <v>1112.25</v>
      </c>
    </row>
    <row r="11" spans="2:15">
      <c r="D11">
        <f>SUM(D3:D10)</f>
        <v>7887.75</v>
      </c>
    </row>
    <row r="15" spans="2:15">
      <c r="B15" s="1" t="s">
        <v>11</v>
      </c>
      <c r="C15" t="s">
        <v>12</v>
      </c>
      <c r="D15" t="s">
        <v>13</v>
      </c>
      <c r="E15" t="s">
        <v>14</v>
      </c>
      <c r="K15" s="1" t="s">
        <v>11</v>
      </c>
      <c r="L15" t="s">
        <v>21</v>
      </c>
      <c r="M15" t="s">
        <v>19</v>
      </c>
      <c r="N15" t="s">
        <v>28</v>
      </c>
      <c r="O15" t="s">
        <v>25</v>
      </c>
    </row>
    <row r="16" spans="2:15">
      <c r="B16" t="s">
        <v>15</v>
      </c>
      <c r="C16">
        <v>1.2</v>
      </c>
      <c r="D16">
        <v>2</v>
      </c>
      <c r="E16">
        <v>2.5</v>
      </c>
      <c r="K16" t="s">
        <v>15</v>
      </c>
      <c r="L16">
        <v>5</v>
      </c>
      <c r="M16">
        <v>15</v>
      </c>
      <c r="N16">
        <f>SUM(C3:C5)</f>
        <v>980</v>
      </c>
      <c r="O16">
        <f>SUMPRODUCT(L16:M16,L$7:M$7)</f>
        <v>980</v>
      </c>
    </row>
    <row r="17" spans="2:15">
      <c r="B17" t="s">
        <v>16</v>
      </c>
      <c r="C17">
        <v>7.75</v>
      </c>
      <c r="D17">
        <v>8.25</v>
      </c>
      <c r="K17" t="s">
        <v>16</v>
      </c>
      <c r="L17">
        <v>4</v>
      </c>
      <c r="M17">
        <v>4</v>
      </c>
      <c r="N17">
        <f>SUM(C6:C7)</f>
        <v>360</v>
      </c>
      <c r="O17">
        <f t="shared" ref="O17:O18" si="0">SUMPRODUCT(L17:M17,L$7:M$7)</f>
        <v>360</v>
      </c>
    </row>
    <row r="18" spans="2:15">
      <c r="B18" t="s">
        <v>17</v>
      </c>
      <c r="C18">
        <v>1.4</v>
      </c>
      <c r="D18">
        <v>1.5</v>
      </c>
      <c r="E18">
        <v>1.55</v>
      </c>
      <c r="K18" t="s">
        <v>17</v>
      </c>
      <c r="L18">
        <v>35</v>
      </c>
      <c r="M18">
        <v>20</v>
      </c>
      <c r="N18">
        <f>SUM(C8:C10)</f>
        <v>2355</v>
      </c>
      <c r="O18">
        <f t="shared" si="0"/>
        <v>2355</v>
      </c>
    </row>
    <row r="22" spans="2:15">
      <c r="B22" s="2"/>
      <c r="C22" s="2"/>
      <c r="D22" s="2"/>
      <c r="E22" s="2"/>
      <c r="F22" s="2"/>
      <c r="G22" s="2"/>
      <c r="H22" s="2"/>
      <c r="I22" s="2"/>
    </row>
    <row r="23" spans="2:15">
      <c r="B23" s="3"/>
      <c r="C23" s="3"/>
      <c r="D23" s="3"/>
      <c r="E23" s="3"/>
      <c r="F23" s="3"/>
      <c r="G23" s="3"/>
      <c r="H23" s="3"/>
      <c r="I23" s="2"/>
    </row>
    <row r="24" spans="2:15">
      <c r="B24" s="3"/>
      <c r="C24" s="3"/>
      <c r="D24" s="3"/>
      <c r="E24" s="3"/>
      <c r="F24" s="3"/>
      <c r="G24" s="3"/>
      <c r="H24" s="3"/>
      <c r="I24" s="2"/>
    </row>
    <row r="25" spans="2:15">
      <c r="B25" s="3"/>
      <c r="C25" s="3"/>
      <c r="D25" s="3"/>
      <c r="E25" s="3"/>
      <c r="F25" s="3"/>
      <c r="G25" s="3"/>
      <c r="H25" s="3"/>
      <c r="I25" s="2"/>
    </row>
    <row r="26" spans="2:15">
      <c r="B26" s="3"/>
      <c r="C26" s="3"/>
      <c r="D26" s="3"/>
      <c r="E26" s="3"/>
      <c r="F26" s="3"/>
      <c r="G26" s="3"/>
      <c r="H26" s="3"/>
      <c r="I26" s="2"/>
    </row>
    <row r="27" spans="2:15">
      <c r="B27" s="3"/>
      <c r="C27" s="3"/>
      <c r="D27" s="3"/>
      <c r="E27" s="3"/>
      <c r="F27" s="3"/>
      <c r="G27" s="3"/>
      <c r="H27" s="3"/>
      <c r="I27" s="2"/>
    </row>
    <row r="28" spans="2:15">
      <c r="B28" s="3"/>
      <c r="C28" s="3"/>
      <c r="D28" s="3"/>
      <c r="E28" s="3"/>
      <c r="F28" s="3"/>
      <c r="G28" s="3"/>
      <c r="H28" s="3"/>
      <c r="I28" s="2"/>
    </row>
    <row r="29" spans="2:15">
      <c r="B29" s="3"/>
      <c r="C29" s="3"/>
      <c r="D29" s="3"/>
      <c r="E29" s="3"/>
      <c r="F29" s="3"/>
      <c r="G29" s="3"/>
      <c r="H29" s="3"/>
      <c r="I29" s="2"/>
    </row>
    <row r="30" spans="2:15">
      <c r="B30" s="3"/>
      <c r="C30" s="3"/>
      <c r="D30" s="3"/>
      <c r="E30" s="3"/>
      <c r="F30" s="3"/>
      <c r="G30" s="3"/>
      <c r="H30" s="3"/>
      <c r="I30" s="2"/>
    </row>
    <row r="31" spans="2:15">
      <c r="B31" s="3"/>
      <c r="C31" s="3"/>
      <c r="D31" s="3"/>
      <c r="E31" s="3"/>
      <c r="F31" s="3"/>
      <c r="G31" s="3"/>
      <c r="H31" s="3"/>
      <c r="I31" s="2"/>
    </row>
    <row r="32" spans="2:15">
      <c r="B32" s="3"/>
      <c r="C32" s="3"/>
      <c r="D32" s="3"/>
      <c r="E32" s="3"/>
      <c r="F32" s="3"/>
      <c r="G32" s="3"/>
      <c r="H32" s="3"/>
      <c r="I32" s="2"/>
    </row>
    <row r="33" spans="2:9">
      <c r="B33" s="2"/>
      <c r="C33" s="2"/>
      <c r="D33" s="2"/>
      <c r="E33" s="2"/>
      <c r="F33" s="2"/>
      <c r="G33" s="2"/>
      <c r="H33" s="2"/>
      <c r="I33" s="2"/>
    </row>
    <row r="34" spans="2:9">
      <c r="B34" s="2"/>
      <c r="C34" s="2"/>
      <c r="D34" s="2"/>
      <c r="E34" s="2"/>
      <c r="F34" s="2"/>
      <c r="G34" s="2"/>
      <c r="H34" s="2"/>
      <c r="I34" s="2"/>
    </row>
    <row r="35" spans="2:9">
      <c r="B35" s="2"/>
      <c r="C35" s="2"/>
      <c r="D35" s="2"/>
      <c r="E35" s="2"/>
      <c r="F35" s="2"/>
      <c r="G35" s="2"/>
      <c r="H35" s="2"/>
      <c r="I35" s="2"/>
    </row>
    <row r="36" spans="2:9">
      <c r="B36" s="2"/>
      <c r="C36" s="2"/>
      <c r="D36" s="2"/>
      <c r="E36" s="2"/>
      <c r="F36" s="2"/>
      <c r="G36" s="2"/>
      <c r="H36" s="2"/>
      <c r="I36" s="2"/>
    </row>
    <row r="37" spans="2:9">
      <c r="B37" s="2"/>
      <c r="C37" s="2"/>
      <c r="D37" s="2"/>
      <c r="E37" s="2"/>
      <c r="F37" s="2"/>
      <c r="G37" s="2"/>
      <c r="H37" s="2"/>
      <c r="I37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Ex1</vt:lpstr>
      <vt:lpstr>Ex1_d</vt:lpstr>
      <vt:lpstr>Ex1_e</vt:lpstr>
      <vt:lpstr>Ex1_f</vt:lpstr>
      <vt:lpstr>Alternative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Colombo</dc:creator>
  <cp:lastModifiedBy>Luca Colombo</cp:lastModifiedBy>
  <dcterms:created xsi:type="dcterms:W3CDTF">2018-10-10T02:54:14Z</dcterms:created>
  <dcterms:modified xsi:type="dcterms:W3CDTF">2018-10-13T21:16:31Z</dcterms:modified>
</cp:coreProperties>
</file>