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9"/>
  <workbookPr filterPrivacy="1" defaultThemeVersion="124226"/>
  <xr:revisionPtr revIDLastSave="0" documentId="13_ncr:1_{CF384CA6-49E1-E941-A3EF-479A43BAE477}" xr6:coauthVersionLast="37" xr6:coauthVersionMax="37" xr10:uidLastSave="{00000000-0000-0000-0000-000000000000}"/>
  <bookViews>
    <workbookView xWindow="240" yWindow="460" windowWidth="24120" windowHeight="14360" xr2:uid="{00000000-000D-0000-FFFF-FFFF00000000}"/>
  </bookViews>
  <sheets>
    <sheet name="Solution_v1" sheetId="1" r:id="rId1"/>
  </sheets>
  <definedNames>
    <definedName name="OpenSolver_ChosenSolver" localSheetId="0" hidden="1">CBC</definedName>
    <definedName name="OpenSolver_DualsNewSheet" localSheetId="0" hidden="1">0</definedName>
    <definedName name="OpenSolver_LinearityCheck" localSheetId="0" hidden="1">1</definedName>
    <definedName name="OpenSolver_UpdateSensitivity" localSheetId="0" hidden="1">1</definedName>
    <definedName name="solver_adj" localSheetId="0" hidden="1">Solution_v1!$C$24:$F$24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2147483647</definedName>
    <definedName name="solver_lhs1" localSheetId="0" hidden="1">Solution_v1!$F$3:$F$16</definedName>
    <definedName name="solver_lhs2" localSheetId="0" hidden="1">Solution_v1!$C$24:$F$24</definedName>
    <definedName name="solver_neg" localSheetId="0" hidden="1">1</definedName>
    <definedName name="solver_num" localSheetId="0" hidden="1">2</definedName>
    <definedName name="solver_nwt" localSheetId="0" hidden="1">1</definedName>
    <definedName name="solver_opt" localSheetId="0" hidden="1">Solution_v1!$C$27</definedName>
    <definedName name="solver_rel1" localSheetId="0" hidden="1">3</definedName>
    <definedName name="solver_rel2" localSheetId="0" hidden="1">3</definedName>
    <definedName name="solver_rhs1" localSheetId="0" hidden="1">Solution_v1!$C$3:$C$16</definedName>
    <definedName name="solver_rhs2" localSheetId="0" hidden="1">0</definedName>
    <definedName name="solver_rlx" localSheetId="0" hidden="1">2</definedName>
    <definedName name="solver_scl" localSheetId="0" hidden="1">2</definedName>
    <definedName name="solver_sho" localSheetId="0" hidden="1">0</definedName>
    <definedName name="solver_tim" localSheetId="0" hidden="1">2147483647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79021"/>
</workbook>
</file>

<file path=xl/calcChain.xml><?xml version="1.0" encoding="utf-8"?>
<calcChain xmlns="http://schemas.openxmlformats.org/spreadsheetml/2006/main">
  <c r="E7" i="1" l="1"/>
  <c r="E16" i="1"/>
  <c r="E13" i="1"/>
  <c r="D3" i="1"/>
  <c r="F3" i="1" s="1"/>
  <c r="G3" i="1" s="1"/>
  <c r="D4" i="1" s="1"/>
  <c r="F4" i="1" s="1"/>
  <c r="G4" i="1" s="1"/>
  <c r="D5" i="1" s="1"/>
  <c r="F5" i="1" s="1"/>
  <c r="G5" i="1" s="1"/>
  <c r="D6" i="1" s="1"/>
  <c r="F6" i="1" s="1"/>
  <c r="G6" i="1" s="1"/>
  <c r="D7" i="1" s="1"/>
  <c r="F7" i="1" s="1"/>
  <c r="G7" i="1" s="1"/>
  <c r="D8" i="1" s="1"/>
  <c r="F8" i="1" s="1"/>
  <c r="G8" i="1" s="1"/>
  <c r="D9" i="1" s="1"/>
  <c r="F9" i="1" s="1"/>
  <c r="G9" i="1" s="1"/>
  <c r="D10" i="1" s="1"/>
  <c r="F10" i="1" s="1"/>
  <c r="G10" i="1" s="1"/>
  <c r="D11" i="1" s="1"/>
  <c r="F11" i="1" s="1"/>
  <c r="G11" i="1" s="1"/>
  <c r="D12" i="1" s="1"/>
  <c r="F12" i="1" s="1"/>
  <c r="G12" i="1" s="1"/>
  <c r="D13" i="1" s="1"/>
  <c r="F13" i="1" s="1"/>
  <c r="G13" i="1" s="1"/>
  <c r="D14" i="1" s="1"/>
  <c r="F14" i="1" s="1"/>
  <c r="G14" i="1" s="1"/>
  <c r="D15" i="1" s="1"/>
  <c r="F15" i="1" s="1"/>
  <c r="G15" i="1" s="1"/>
  <c r="D16" i="1" s="1"/>
  <c r="F16" i="1" s="1"/>
  <c r="G16" i="1" s="1"/>
  <c r="C27" i="1"/>
</calcChain>
</file>

<file path=xl/sharedStrings.xml><?xml version="1.0" encoding="utf-8"?>
<sst xmlns="http://schemas.openxmlformats.org/spreadsheetml/2006/main" count="30" uniqueCount="30">
  <si>
    <t>Year1</t>
  </si>
  <si>
    <t>Year2</t>
  </si>
  <si>
    <t>Year3</t>
  </si>
  <si>
    <t>Year4</t>
  </si>
  <si>
    <t>Year5</t>
  </si>
  <si>
    <t>Year6</t>
  </si>
  <si>
    <t>Year7</t>
  </si>
  <si>
    <t>Year8</t>
  </si>
  <si>
    <t>Year9</t>
  </si>
  <si>
    <t>Year10</t>
  </si>
  <si>
    <t>Year11</t>
  </si>
  <si>
    <t>Year12</t>
  </si>
  <si>
    <t>Year13</t>
  </si>
  <si>
    <t>Year14</t>
  </si>
  <si>
    <t>Bonds Available</t>
  </si>
  <si>
    <t>Bond 1</t>
  </si>
  <si>
    <t>Bond 2</t>
  </si>
  <si>
    <t>Bond 3</t>
  </si>
  <si>
    <t>Price ($000s)</t>
  </si>
  <si>
    <t>Annual Coupon</t>
  </si>
  <si>
    <t>Maturity Year</t>
  </si>
  <si>
    <t>Value at Maturity</t>
  </si>
  <si>
    <t>Flow out</t>
  </si>
  <si>
    <t>Flow in</t>
  </si>
  <si>
    <t>Quantity</t>
  </si>
  <si>
    <t>Savings</t>
  </si>
  <si>
    <t>Remainder</t>
  </si>
  <si>
    <t>Total Cost</t>
  </si>
  <si>
    <t>Interests</t>
  </si>
  <si>
    <t>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</si>
</sst>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23</xdr:row>
      <xdr:rowOff>0</xdr:rowOff>
    </xdr:from>
    <xdr:to>
      <xdr:col>6</xdr:col>
      <xdr:colOff>0</xdr:colOff>
      <xdr:row>24</xdr:row>
      <xdr:rowOff>0</xdr:rowOff>
    </xdr:to>
    <xdr:sp macro="" textlink="">
      <xdr:nvSpPr>
        <xdr:cNvPr id="9" name="OpenSolver1">
          <a:extLst>
            <a:ext uri="{FF2B5EF4-FFF2-40B4-BE49-F238E27FC236}">
              <a16:creationId xmlns:a16="http://schemas.microsoft.com/office/drawing/2014/main" id="{D65FE82B-DE9E-3144-BEAC-C527EB49D7EF}"/>
            </a:ext>
          </a:extLst>
        </xdr:cNvPr>
        <xdr:cNvSpPr/>
      </xdr:nvSpPr>
      <xdr:spPr>
        <a:xfrm>
          <a:off x="2971800" y="4381500"/>
          <a:ext cx="2654300" cy="190500"/>
        </a:xfrm>
        <a:prstGeom prst="rect">
          <a:avLst/>
        </a:prstGeom>
        <a:solidFill>
          <a:srgbClr val="FF00FF">
            <a:alpha val="4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2</xdr:col>
      <xdr:colOff>0</xdr:colOff>
      <xdr:row>26</xdr:row>
      <xdr:rowOff>0</xdr:rowOff>
    </xdr:from>
    <xdr:to>
      <xdr:col>3</xdr:col>
      <xdr:colOff>0</xdr:colOff>
      <xdr:row>27</xdr:row>
      <xdr:rowOff>0</xdr:rowOff>
    </xdr:to>
    <xdr:sp macro="" textlink="">
      <xdr:nvSpPr>
        <xdr:cNvPr id="10" name="OpenSolver2">
          <a:extLst>
            <a:ext uri="{FF2B5EF4-FFF2-40B4-BE49-F238E27FC236}">
              <a16:creationId xmlns:a16="http://schemas.microsoft.com/office/drawing/2014/main" id="{A621B0CF-32D4-1B4A-B3C6-0FCA953AA937}"/>
            </a:ext>
          </a:extLst>
        </xdr:cNvPr>
        <xdr:cNvSpPr/>
      </xdr:nvSpPr>
      <xdr:spPr>
        <a:xfrm>
          <a:off x="2971800" y="4953000"/>
          <a:ext cx="647700" cy="1905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</xdr:col>
      <xdr:colOff>2286000</xdr:colOff>
      <xdr:row>25</xdr:row>
      <xdr:rowOff>114300</xdr:rowOff>
    </xdr:from>
    <xdr:to>
      <xdr:col>2</xdr:col>
      <xdr:colOff>218389</xdr:colOff>
      <xdr:row>26</xdr:row>
      <xdr:rowOff>50800</xdr:rowOff>
    </xdr:to>
    <xdr:sp macro="" textlink="">
      <xdr:nvSpPr>
        <xdr:cNvPr id="11" name="OpenSolver3">
          <a:extLst>
            <a:ext uri="{FF2B5EF4-FFF2-40B4-BE49-F238E27FC236}">
              <a16:creationId xmlns:a16="http://schemas.microsoft.com/office/drawing/2014/main" id="{9FFD05B1-47D9-2D4C-B34B-14E6468CEB0E}"/>
            </a:ext>
          </a:extLst>
        </xdr:cNvPr>
        <xdr:cNvSpPr/>
      </xdr:nvSpPr>
      <xdr:spPr>
        <a:xfrm>
          <a:off x="2959100" y="4876800"/>
          <a:ext cx="231089" cy="1270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min </a:t>
          </a:r>
        </a:p>
      </xdr:txBody>
    </xdr:sp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16</xdr:row>
      <xdr:rowOff>0</xdr:rowOff>
    </xdr:to>
    <xdr:sp macro="" textlink="">
      <xdr:nvSpPr>
        <xdr:cNvPr id="12" name="OpenSolver4">
          <a:extLst>
            <a:ext uri="{FF2B5EF4-FFF2-40B4-BE49-F238E27FC236}">
              <a16:creationId xmlns:a16="http://schemas.microsoft.com/office/drawing/2014/main" id="{B3342E8D-1544-B240-A306-7691C823187C}"/>
            </a:ext>
          </a:extLst>
        </xdr:cNvPr>
        <xdr:cNvSpPr/>
      </xdr:nvSpPr>
      <xdr:spPr>
        <a:xfrm>
          <a:off x="2971800" y="381000"/>
          <a:ext cx="647700" cy="26670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5</xdr:col>
      <xdr:colOff>0</xdr:colOff>
      <xdr:row>2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3" name="OpenSolver5">
          <a:extLst>
            <a:ext uri="{FF2B5EF4-FFF2-40B4-BE49-F238E27FC236}">
              <a16:creationId xmlns:a16="http://schemas.microsoft.com/office/drawing/2014/main" id="{44DD264C-2214-8A46-8F3F-DB0984D785D6}"/>
            </a:ext>
          </a:extLst>
        </xdr:cNvPr>
        <xdr:cNvSpPr/>
      </xdr:nvSpPr>
      <xdr:spPr>
        <a:xfrm>
          <a:off x="4953000" y="381000"/>
          <a:ext cx="673100" cy="26670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≤</a:t>
          </a:r>
        </a:p>
      </xdr:txBody>
    </xdr:sp>
    <xdr:clientData/>
  </xdr:twoCellAnchor>
  <xdr:twoCellAnchor>
    <xdr:from>
      <xdr:col>3</xdr:col>
      <xdr:colOff>0</xdr:colOff>
      <xdr:row>9</xdr:row>
      <xdr:rowOff>0</xdr:rowOff>
    </xdr:from>
    <xdr:to>
      <xdr:col>5</xdr:col>
      <xdr:colOff>0</xdr:colOff>
      <xdr:row>9</xdr:row>
      <xdr:rowOff>0</xdr:rowOff>
    </xdr:to>
    <xdr:cxnSp macro="">
      <xdr:nvCxnSpPr>
        <xdr:cNvPr id="14" name="OpenSolver6">
          <a:extLst>
            <a:ext uri="{FF2B5EF4-FFF2-40B4-BE49-F238E27FC236}">
              <a16:creationId xmlns:a16="http://schemas.microsoft.com/office/drawing/2014/main" id="{F0897D53-3FE5-4641-B322-647F43EC75B7}"/>
            </a:ext>
          </a:extLst>
        </xdr:cNvPr>
        <xdr:cNvCxnSpPr>
          <a:stCxn id="12" idx="3"/>
          <a:endCxn id="13" idx="1"/>
        </xdr:cNvCxnSpPr>
      </xdr:nvCxnSpPr>
      <xdr:spPr>
        <a:xfrm>
          <a:off x="3619500" y="1714500"/>
          <a:ext cx="1333500" cy="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476250</xdr:colOff>
      <xdr:row>8</xdr:row>
      <xdr:rowOff>63500</xdr:rowOff>
    </xdr:from>
    <xdr:to>
      <xdr:col>4</xdr:col>
      <xdr:colOff>196850</xdr:colOff>
      <xdr:row>9</xdr:row>
      <xdr:rowOff>127000</xdr:rowOff>
    </xdr:to>
    <xdr:sp macro="" textlink="">
      <xdr:nvSpPr>
        <xdr:cNvPr id="15" name="OpenSolver7">
          <a:extLst>
            <a:ext uri="{FF2B5EF4-FFF2-40B4-BE49-F238E27FC236}">
              <a16:creationId xmlns:a16="http://schemas.microsoft.com/office/drawing/2014/main" id="{B67CA348-0EB2-FE4E-9769-02EBB56E2789}"/>
            </a:ext>
          </a:extLst>
        </xdr:cNvPr>
        <xdr:cNvSpPr/>
      </xdr:nvSpPr>
      <xdr:spPr>
        <a:xfrm>
          <a:off x="4095750" y="1587500"/>
          <a:ext cx="38100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12700</xdr:colOff>
      <xdr:row>23</xdr:row>
      <xdr:rowOff>12700</xdr:rowOff>
    </xdr:from>
    <xdr:to>
      <xdr:col>6</xdr:col>
      <xdr:colOff>0</xdr:colOff>
      <xdr:row>24</xdr:row>
      <xdr:rowOff>0</xdr:rowOff>
    </xdr:to>
    <xdr:sp macro="" textlink="">
      <xdr:nvSpPr>
        <xdr:cNvPr id="16" name="OpenSolverC24:F24">
          <a:extLst>
            <a:ext uri="{FF2B5EF4-FFF2-40B4-BE49-F238E27FC236}">
              <a16:creationId xmlns:a16="http://schemas.microsoft.com/office/drawing/2014/main" id="{12A56623-B9EF-994F-A5B0-979F0484DB8F}"/>
            </a:ext>
          </a:extLst>
        </xdr:cNvPr>
        <xdr:cNvSpPr/>
      </xdr:nvSpPr>
      <xdr:spPr>
        <a:xfrm>
          <a:off x="2984500" y="4394200"/>
          <a:ext cx="2641600" cy="1778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0≤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7"/>
  <sheetViews>
    <sheetView tabSelected="1" workbookViewId="0">
      <selection activeCell="E28" sqref="E28"/>
    </sheetView>
  </sheetViews>
  <sheetFormatPr baseColWidth="10" defaultColWidth="8.83203125" defaultRowHeight="15" x14ac:dyDescent="0.2"/>
  <cols>
    <col min="2" max="2" width="30.1640625" bestFit="1" customWidth="1"/>
    <col min="3" max="3" width="8.5" customWidth="1"/>
    <col min="4" max="4" width="8.6640625" customWidth="1"/>
  </cols>
  <sheetData>
    <row r="2" spans="2:7" x14ac:dyDescent="0.2">
      <c r="C2" t="s">
        <v>22</v>
      </c>
      <c r="D2" t="s">
        <v>28</v>
      </c>
      <c r="E2" t="s">
        <v>29</v>
      </c>
      <c r="F2" t="s">
        <v>23</v>
      </c>
      <c r="G2" t="s">
        <v>26</v>
      </c>
    </row>
    <row r="3" spans="2:7" x14ac:dyDescent="0.2">
      <c r="B3" t="s">
        <v>0</v>
      </c>
      <c r="C3">
        <v>12</v>
      </c>
      <c r="D3">
        <f>SUMPRODUCT(C21:F21,C24:F24)</f>
        <v>30.998077500000001</v>
      </c>
      <c r="F3">
        <f>D3+E3</f>
        <v>30.998077500000001</v>
      </c>
      <c r="G3">
        <f>F3-C3</f>
        <v>18.998077500000001</v>
      </c>
    </row>
    <row r="4" spans="2:7" x14ac:dyDescent="0.2">
      <c r="B4" t="s">
        <v>1</v>
      </c>
      <c r="C4">
        <v>14</v>
      </c>
      <c r="D4">
        <f>SUMPRODUCT(C$21:E$21,C$24:E$24)+G3*F$21</f>
        <v>31.758000600000003</v>
      </c>
      <c r="F4">
        <f t="shared" ref="F4:F16" si="0">D4+E4</f>
        <v>31.758000600000003</v>
      </c>
      <c r="G4">
        <f t="shared" ref="G4:G16" si="1">F4-C4</f>
        <v>17.758000600000003</v>
      </c>
    </row>
    <row r="5" spans="2:7" x14ac:dyDescent="0.2">
      <c r="B5" t="s">
        <v>2</v>
      </c>
      <c r="C5">
        <v>15</v>
      </c>
      <c r="D5">
        <f>SUMPRODUCT(C$21:E$21,C$24:E$24)+G4*F$21</f>
        <v>31.708397524000002</v>
      </c>
      <c r="F5">
        <f t="shared" si="0"/>
        <v>31.708397524000002</v>
      </c>
      <c r="G5">
        <f t="shared" si="1"/>
        <v>16.708397524000002</v>
      </c>
    </row>
    <row r="6" spans="2:7" x14ac:dyDescent="0.2">
      <c r="B6" t="s">
        <v>3</v>
      </c>
      <c r="C6">
        <v>16</v>
      </c>
      <c r="D6">
        <f t="shared" ref="D6:D8" si="2">SUMPRODUCT(C$21:E$21,C$24:E$24)+G5*F$21</f>
        <v>31.66641340096</v>
      </c>
      <c r="F6">
        <f t="shared" si="0"/>
        <v>31.66641340096</v>
      </c>
      <c r="G6">
        <f t="shared" si="1"/>
        <v>15.66641340096</v>
      </c>
    </row>
    <row r="7" spans="2:7" x14ac:dyDescent="0.2">
      <c r="B7" t="s">
        <v>4</v>
      </c>
      <c r="C7">
        <v>18</v>
      </c>
      <c r="D7">
        <f t="shared" si="2"/>
        <v>31.624734036038401</v>
      </c>
      <c r="E7">
        <f>C23*C24</f>
        <v>0</v>
      </c>
      <c r="F7">
        <f t="shared" si="0"/>
        <v>31.624734036038401</v>
      </c>
      <c r="G7">
        <f t="shared" si="1"/>
        <v>13.624734036038401</v>
      </c>
    </row>
    <row r="8" spans="2:7" x14ac:dyDescent="0.2">
      <c r="B8" t="s">
        <v>5</v>
      </c>
      <c r="C8">
        <v>20</v>
      </c>
      <c r="D8">
        <f>SUMPRODUCT(D$21:E$21,D$24:E$24)+G7*F$21</f>
        <v>31.543066861441538</v>
      </c>
      <c r="F8">
        <f t="shared" si="0"/>
        <v>31.543066861441538</v>
      </c>
      <c r="G8">
        <f t="shared" si="1"/>
        <v>11.543066861441538</v>
      </c>
    </row>
    <row r="9" spans="2:7" x14ac:dyDescent="0.2">
      <c r="B9" t="s">
        <v>6</v>
      </c>
      <c r="C9">
        <v>21</v>
      </c>
      <c r="D9">
        <f t="shared" ref="D9:D14" si="3">SUMPRODUCT(D$21:E$21,D$24:E$24)+G8*F$21</f>
        <v>31.459800174457662</v>
      </c>
      <c r="F9">
        <f t="shared" si="0"/>
        <v>31.459800174457662</v>
      </c>
      <c r="G9">
        <f t="shared" si="1"/>
        <v>10.459800174457662</v>
      </c>
    </row>
    <row r="10" spans="2:7" x14ac:dyDescent="0.2">
      <c r="B10" t="s">
        <v>7</v>
      </c>
      <c r="C10">
        <v>22</v>
      </c>
      <c r="D10">
        <f t="shared" si="3"/>
        <v>31.416469506978306</v>
      </c>
      <c r="F10">
        <f t="shared" si="0"/>
        <v>31.416469506978306</v>
      </c>
      <c r="G10">
        <f t="shared" si="1"/>
        <v>9.4164695069783058</v>
      </c>
    </row>
    <row r="11" spans="2:7" x14ac:dyDescent="0.2">
      <c r="B11" t="s">
        <v>8</v>
      </c>
      <c r="C11">
        <v>24</v>
      </c>
      <c r="D11">
        <f t="shared" si="3"/>
        <v>31.374736280279134</v>
      </c>
      <c r="F11">
        <f t="shared" si="0"/>
        <v>31.374736280279134</v>
      </c>
      <c r="G11">
        <f t="shared" si="1"/>
        <v>7.3747362802791336</v>
      </c>
    </row>
    <row r="12" spans="2:7" x14ac:dyDescent="0.2">
      <c r="B12" t="s">
        <v>9</v>
      </c>
      <c r="C12">
        <v>25</v>
      </c>
      <c r="D12">
        <f t="shared" si="3"/>
        <v>31.293066951211166</v>
      </c>
      <c r="F12">
        <f t="shared" si="0"/>
        <v>31.293066951211166</v>
      </c>
      <c r="G12">
        <f t="shared" si="1"/>
        <v>6.2930669512111663</v>
      </c>
    </row>
    <row r="13" spans="2:7" x14ac:dyDescent="0.2">
      <c r="B13" t="s">
        <v>10</v>
      </c>
      <c r="C13">
        <v>30</v>
      </c>
      <c r="D13">
        <f t="shared" si="3"/>
        <v>31.249800178048446</v>
      </c>
      <c r="E13">
        <f>D23*D24</f>
        <v>0</v>
      </c>
      <c r="F13">
        <f t="shared" si="0"/>
        <v>31.249800178048446</v>
      </c>
      <c r="G13">
        <f t="shared" si="1"/>
        <v>1.2498001780484458</v>
      </c>
    </row>
    <row r="14" spans="2:7" x14ac:dyDescent="0.2">
      <c r="B14" t="s">
        <v>11</v>
      </c>
      <c r="C14">
        <v>31</v>
      </c>
      <c r="D14">
        <f>E$21*E$24+G13*F$21</f>
        <v>31.048069507121937</v>
      </c>
      <c r="F14">
        <f t="shared" si="0"/>
        <v>31.048069507121937</v>
      </c>
      <c r="G14">
        <f t="shared" si="1"/>
        <v>4.8069507121937249E-2</v>
      </c>
    </row>
    <row r="15" spans="2:7" x14ac:dyDescent="0.2">
      <c r="B15" t="s">
        <v>12</v>
      </c>
      <c r="C15">
        <v>31</v>
      </c>
      <c r="D15">
        <f t="shared" ref="D15:D16" si="4">E$21*E$24+G14*F$21</f>
        <v>31.00000028028488</v>
      </c>
      <c r="F15">
        <f t="shared" si="0"/>
        <v>31.00000028028488</v>
      </c>
      <c r="G15">
        <f t="shared" si="1"/>
        <v>2.802848797500701E-7</v>
      </c>
    </row>
    <row r="16" spans="2:7" x14ac:dyDescent="0.2">
      <c r="B16" t="s">
        <v>13</v>
      </c>
      <c r="C16">
        <v>31</v>
      </c>
      <c r="D16">
        <f t="shared" si="4"/>
        <v>30.998077511211395</v>
      </c>
      <c r="E16">
        <f>E24*E23</f>
        <v>413.30770000000001</v>
      </c>
      <c r="F16">
        <f t="shared" si="0"/>
        <v>444.30577751121143</v>
      </c>
      <c r="G16">
        <f t="shared" si="1"/>
        <v>413.30577751121143</v>
      </c>
    </row>
    <row r="18" spans="2:6" x14ac:dyDescent="0.2">
      <c r="B18" t="s">
        <v>14</v>
      </c>
    </row>
    <row r="19" spans="2:6" x14ac:dyDescent="0.2">
      <c r="C19" t="s">
        <v>15</v>
      </c>
      <c r="D19" t="s">
        <v>16</v>
      </c>
      <c r="E19" t="s">
        <v>17</v>
      </c>
      <c r="F19" t="s">
        <v>25</v>
      </c>
    </row>
    <row r="20" spans="2:6" x14ac:dyDescent="0.2">
      <c r="B20" t="s">
        <v>18</v>
      </c>
      <c r="C20">
        <v>0.98</v>
      </c>
      <c r="D20">
        <v>0.97</v>
      </c>
      <c r="E20">
        <v>1.05</v>
      </c>
      <c r="F20">
        <v>1</v>
      </c>
    </row>
    <row r="21" spans="2:6" x14ac:dyDescent="0.2">
      <c r="B21" t="s">
        <v>19</v>
      </c>
      <c r="C21">
        <v>0.06</v>
      </c>
      <c r="D21">
        <v>6.5000000000000002E-2</v>
      </c>
      <c r="E21">
        <v>7.4999999999999997E-2</v>
      </c>
      <c r="F21">
        <v>0.04</v>
      </c>
    </row>
    <row r="22" spans="2:6" x14ac:dyDescent="0.2">
      <c r="B22" t="s">
        <v>20</v>
      </c>
      <c r="C22">
        <v>5</v>
      </c>
      <c r="D22">
        <v>11</v>
      </c>
      <c r="E22">
        <v>14</v>
      </c>
      <c r="F22">
        <v>1</v>
      </c>
    </row>
    <row r="23" spans="2:6" x14ac:dyDescent="0.2">
      <c r="B23" t="s">
        <v>21</v>
      </c>
      <c r="C23">
        <v>1</v>
      </c>
      <c r="D23">
        <v>1</v>
      </c>
      <c r="E23">
        <v>1</v>
      </c>
      <c r="F23">
        <v>1</v>
      </c>
    </row>
    <row r="24" spans="2:6" x14ac:dyDescent="0.2">
      <c r="B24" t="s">
        <v>24</v>
      </c>
      <c r="C24">
        <v>0</v>
      </c>
      <c r="D24">
        <v>0</v>
      </c>
      <c r="E24">
        <v>413.30770000000001</v>
      </c>
      <c r="F24">
        <v>0</v>
      </c>
    </row>
    <row r="27" spans="2:6" x14ac:dyDescent="0.2">
      <c r="B27" t="s">
        <v>27</v>
      </c>
      <c r="C27" s="1">
        <f>SUMPRODUCT(C24:F24,C20:F20)</f>
        <v>433.97308500000003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Solution_v1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2018-10-13T22:34:27Z</dcterms:modified>
</cp:coreProperties>
</file>