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4" windowWidth="22980" windowHeight="7176"/>
  </bookViews>
  <sheets>
    <sheet name="Readme" sheetId="2" r:id="rId1"/>
    <sheet name="Option1" sheetId="1" r:id="rId2"/>
    <sheet name="Option2" sheetId="4" r:id="rId3"/>
  </sheets>
  <definedNames>
    <definedName name="solver_adj" localSheetId="1" hidden="1">Option1!$B$4:$B$6</definedName>
    <definedName name="solver_adj" localSheetId="2" hidden="1">Option2!$B$13:$B$29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ng" localSheetId="1" hidden="1">1</definedName>
    <definedName name="solver_eng" localSheetId="2" hidden="1">1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lhs1" localSheetId="1" hidden="1">Option1!$B$4</definedName>
    <definedName name="solver_lhs1" localSheetId="2" hidden="1">Option2!$B$15</definedName>
    <definedName name="solver_lhs2" localSheetId="1" hidden="1">Option1!$B$4</definedName>
    <definedName name="solver_lhs2" localSheetId="2" hidden="1">Option2!$B$15</definedName>
    <definedName name="solver_lhs3" localSheetId="1" hidden="1">Option1!$B$5</definedName>
    <definedName name="solver_lhs3" localSheetId="2" hidden="1">Option2!$B$15</definedName>
    <definedName name="solver_lhs4" localSheetId="1" hidden="1">Option1!$B$5</definedName>
    <definedName name="solver_lhs4" localSheetId="2" hidden="1">Option2!$B$15</definedName>
    <definedName name="solver_lhs5" localSheetId="1" hidden="1">Option1!$B$6</definedName>
    <definedName name="solver_lhs5" localSheetId="2" hidden="1">Option2!$B$15</definedName>
    <definedName name="solver_lhs6" localSheetId="1" hidden="1">Option1!$B$6</definedName>
    <definedName name="solver_lhs6" localSheetId="2" hidden="1">Option2!$B$15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6</definedName>
    <definedName name="solver_num" localSheetId="2" hidden="1">0</definedName>
    <definedName name="solver_nwt" localSheetId="1" hidden="1">1</definedName>
    <definedName name="solver_nwt" localSheetId="2" hidden="1">1</definedName>
    <definedName name="solver_opt" localSheetId="1" hidden="1">Option1!$B$10</definedName>
    <definedName name="solver_opt" localSheetId="2" hidden="1">Option2!$B$10</definedName>
    <definedName name="solver_pre" localSheetId="1" hidden="1">0.000001</definedName>
    <definedName name="solver_pre" localSheetId="2" hidden="1">0.000001</definedName>
    <definedName name="solver_rbv" localSheetId="1" hidden="1">1</definedName>
    <definedName name="solver_rbv" localSheetId="2" hidden="1">1</definedName>
    <definedName name="solver_rel1" localSheetId="1" hidden="1">1</definedName>
    <definedName name="solver_rel1" localSheetId="2" hidden="1">1</definedName>
    <definedName name="solver_rel2" localSheetId="1" hidden="1">3</definedName>
    <definedName name="solver_rel2" localSheetId="2" hidden="1">1</definedName>
    <definedName name="solver_rel3" localSheetId="1" hidden="1">1</definedName>
    <definedName name="solver_rel3" localSheetId="2" hidden="1">1</definedName>
    <definedName name="solver_rel4" localSheetId="1" hidden="1">3</definedName>
    <definedName name="solver_rel4" localSheetId="2" hidden="1">3</definedName>
    <definedName name="solver_rel5" localSheetId="1" hidden="1">1</definedName>
    <definedName name="solver_rel5" localSheetId="2" hidden="1">3</definedName>
    <definedName name="solver_rel6" localSheetId="1" hidden="1">3</definedName>
    <definedName name="solver_rel6" localSheetId="2" hidden="1">3</definedName>
    <definedName name="solver_rhs1" localSheetId="1" hidden="1">1</definedName>
    <definedName name="solver_rhs1" localSheetId="2" hidden="1">1</definedName>
    <definedName name="solver_rhs2" localSheetId="1" hidden="1">0</definedName>
    <definedName name="solver_rhs2" localSheetId="2" hidden="1">1</definedName>
    <definedName name="solver_rhs3" localSheetId="1" hidden="1">1</definedName>
    <definedName name="solver_rhs3" localSheetId="2" hidden="1">1</definedName>
    <definedName name="solver_rhs4" localSheetId="1" hidden="1">0</definedName>
    <definedName name="solver_rhs4" localSheetId="2" hidden="1">0</definedName>
    <definedName name="solver_rhs5" localSheetId="1" hidden="1">1</definedName>
    <definedName name="solver_rhs5" localSheetId="2" hidden="1">0</definedName>
    <definedName name="solver_rhs6" localSheetId="1" hidden="1">0</definedName>
    <definedName name="solver_rhs6" localSheetId="2" hidden="1">0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1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2</definedName>
    <definedName name="solver_typ" localSheetId="2" hidden="1">2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45621"/>
</workbook>
</file>

<file path=xl/calcChain.xml><?xml version="1.0" encoding="utf-8"?>
<calcChain xmlns="http://schemas.openxmlformats.org/spreadsheetml/2006/main">
  <c r="N6" i="4" l="1"/>
  <c r="M6" i="4"/>
  <c r="L6" i="4"/>
  <c r="K6" i="4"/>
  <c r="J6" i="4"/>
  <c r="I6" i="4"/>
  <c r="H6" i="4"/>
  <c r="G6" i="4"/>
  <c r="F6" i="4"/>
  <c r="E6" i="4"/>
  <c r="D6" i="4"/>
  <c r="C6" i="4"/>
  <c r="N5" i="4"/>
  <c r="N4" i="4"/>
  <c r="B6" i="4"/>
  <c r="B5" i="4"/>
  <c r="B4" i="4"/>
  <c r="O9" i="1"/>
  <c r="O8" i="1"/>
  <c r="O4" i="1"/>
  <c r="O5" i="1" s="1"/>
  <c r="N6" i="1"/>
  <c r="M5" i="1"/>
  <c r="L5" i="1" s="1"/>
  <c r="K5" i="1" s="1"/>
  <c r="J5" i="1" s="1"/>
  <c r="I5" i="1" s="1"/>
  <c r="H5" i="1" s="1"/>
  <c r="G5" i="1" s="1"/>
  <c r="F5" i="1" s="1"/>
  <c r="E5" i="1" s="1"/>
  <c r="D5" i="1" s="1"/>
  <c r="C5" i="1" s="1"/>
  <c r="N5" i="1"/>
  <c r="M4" i="1"/>
  <c r="L4" i="1" s="1"/>
  <c r="K4" i="1" s="1"/>
  <c r="J4" i="1" s="1"/>
  <c r="I4" i="1" s="1"/>
  <c r="H4" i="1" s="1"/>
  <c r="G4" i="1" s="1"/>
  <c r="F4" i="1" s="1"/>
  <c r="E4" i="1" s="1"/>
  <c r="D4" i="1" s="1"/>
  <c r="C4" i="1" s="1"/>
  <c r="C6" i="1" s="1"/>
  <c r="N4" i="1"/>
  <c r="O8" i="4" l="1"/>
  <c r="O9" i="4" s="1"/>
  <c r="O4" i="4"/>
  <c r="P4" i="1"/>
  <c r="P8" i="1"/>
  <c r="P9" i="1" s="1"/>
  <c r="O6" i="1"/>
  <c r="K6" i="1"/>
  <c r="G6" i="1"/>
  <c r="J6" i="1"/>
  <c r="F6" i="1"/>
  <c r="M6" i="1"/>
  <c r="I6" i="1"/>
  <c r="E6" i="1"/>
  <c r="L6" i="1"/>
  <c r="H6" i="1"/>
  <c r="D6" i="1"/>
  <c r="O5" i="4" l="1"/>
  <c r="P8" i="4" s="1"/>
  <c r="P9" i="4" s="1"/>
  <c r="O6" i="4"/>
  <c r="P5" i="1"/>
  <c r="Q4" i="1" s="1"/>
  <c r="P6" i="1"/>
  <c r="P4" i="4" l="1"/>
  <c r="P5" i="4" s="1"/>
  <c r="Q4" i="4" s="1"/>
  <c r="Q8" i="1"/>
  <c r="Q9" i="1" s="1"/>
  <c r="Q6" i="1"/>
  <c r="Q5" i="1"/>
  <c r="R8" i="1" s="1"/>
  <c r="R9" i="1" s="1"/>
  <c r="P6" i="4" l="1"/>
  <c r="Q8" i="4"/>
  <c r="Q9" i="4" s="1"/>
  <c r="Q5" i="4"/>
  <c r="R4" i="4" s="1"/>
  <c r="Q6" i="4"/>
  <c r="R4" i="1"/>
  <c r="R8" i="4" l="1"/>
  <c r="R9" i="4" s="1"/>
  <c r="R5" i="4"/>
  <c r="S4" i="4" s="1"/>
  <c r="R6" i="4"/>
  <c r="R6" i="1"/>
  <c r="R5" i="1"/>
  <c r="S8" i="1" s="1"/>
  <c r="S9" i="1" s="1"/>
  <c r="S8" i="4" l="1"/>
  <c r="S9" i="4" s="1"/>
  <c r="S5" i="4"/>
  <c r="T8" i="4" s="1"/>
  <c r="T9" i="4" s="1"/>
  <c r="S6" i="4"/>
  <c r="S4" i="1"/>
  <c r="T4" i="4" l="1"/>
  <c r="T5" i="4" s="1"/>
  <c r="U4" i="4" s="1"/>
  <c r="S6" i="1"/>
  <c r="S5" i="1"/>
  <c r="T4" i="1" s="1"/>
  <c r="U8" i="4" l="1"/>
  <c r="U9" i="4" s="1"/>
  <c r="T6" i="4"/>
  <c r="U5" i="4"/>
  <c r="V4" i="4" s="1"/>
  <c r="U6" i="4"/>
  <c r="T5" i="1"/>
  <c r="U8" i="1" s="1"/>
  <c r="U9" i="1" s="1"/>
  <c r="T6" i="1"/>
  <c r="T8" i="1"/>
  <c r="T9" i="1" s="1"/>
  <c r="V8" i="4" l="1"/>
  <c r="V9" i="4" s="1"/>
  <c r="V5" i="4"/>
  <c r="W8" i="4" s="1"/>
  <c r="W9" i="4" s="1"/>
  <c r="V6" i="4"/>
  <c r="U4" i="1"/>
  <c r="U5" i="1" s="1"/>
  <c r="V8" i="1" s="1"/>
  <c r="V9" i="1" s="1"/>
  <c r="W4" i="4" l="1"/>
  <c r="W5" i="4" s="1"/>
  <c r="X4" i="4" s="1"/>
  <c r="U6" i="1"/>
  <c r="V4" i="1"/>
  <c r="V6" i="1" s="1"/>
  <c r="W6" i="4" l="1"/>
  <c r="X8" i="4"/>
  <c r="X9" i="4" s="1"/>
  <c r="X5" i="4"/>
  <c r="Y4" i="4" s="1"/>
  <c r="X6" i="4"/>
  <c r="V5" i="1"/>
  <c r="W4" i="1" s="1"/>
  <c r="W6" i="1" s="1"/>
  <c r="Y8" i="4" l="1"/>
  <c r="Y9" i="4" s="1"/>
  <c r="Y5" i="4"/>
  <c r="Z8" i="4" s="1"/>
  <c r="Z9" i="4" s="1"/>
  <c r="Y6" i="4"/>
  <c r="W5" i="1"/>
  <c r="X4" i="1" s="1"/>
  <c r="X5" i="1" s="1"/>
  <c r="Y4" i="1" s="1"/>
  <c r="W8" i="1"/>
  <c r="W9" i="1" s="1"/>
  <c r="Z4" i="4" l="1"/>
  <c r="Z5" i="4" s="1"/>
  <c r="AA8" i="4" s="1"/>
  <c r="AA9" i="4" s="1"/>
  <c r="X8" i="1"/>
  <c r="X9" i="1" s="1"/>
  <c r="X6" i="1"/>
  <c r="Y5" i="1"/>
  <c r="Z8" i="1" s="1"/>
  <c r="Z9" i="1" s="1"/>
  <c r="Y6" i="1"/>
  <c r="Y8" i="1"/>
  <c r="Y9" i="1" s="1"/>
  <c r="AA4" i="4" l="1"/>
  <c r="AA6" i="4" s="1"/>
  <c r="Z6" i="4"/>
  <c r="Z4" i="1"/>
  <c r="AA5" i="4" l="1"/>
  <c r="AB4" i="4" s="1"/>
  <c r="AB6" i="4" s="1"/>
  <c r="Z6" i="1"/>
  <c r="Z5" i="1"/>
  <c r="AA4" i="1" s="1"/>
  <c r="AB5" i="4" l="1"/>
  <c r="AC4" i="4" s="1"/>
  <c r="AC5" i="4" s="1"/>
  <c r="AD4" i="4" s="1"/>
  <c r="AB8" i="4"/>
  <c r="AB9" i="4" s="1"/>
  <c r="AA6" i="1"/>
  <c r="AM6" i="1" s="1"/>
  <c r="AY6" i="1" s="1"/>
  <c r="AA5" i="1"/>
  <c r="AB4" i="1" s="1"/>
  <c r="AA8" i="1"/>
  <c r="AA9" i="1" s="1"/>
  <c r="AC6" i="4" l="1"/>
  <c r="AC8" i="4"/>
  <c r="AC9" i="4" s="1"/>
  <c r="AD8" i="4"/>
  <c r="AD9" i="4" s="1"/>
  <c r="AD5" i="4"/>
  <c r="AE8" i="4" s="1"/>
  <c r="AE9" i="4" s="1"/>
  <c r="AD6" i="4"/>
  <c r="AB5" i="1"/>
  <c r="AC8" i="1" s="1"/>
  <c r="AC9" i="1" s="1"/>
  <c r="AB6" i="1"/>
  <c r="AN6" i="1" s="1"/>
  <c r="AZ6" i="1" s="1"/>
  <c r="AB8" i="1"/>
  <c r="AB9" i="1" s="1"/>
  <c r="AE4" i="4" l="1"/>
  <c r="AE5" i="4" s="1"/>
  <c r="AF4" i="4" s="1"/>
  <c r="AC4" i="1"/>
  <c r="AC6" i="1" s="1"/>
  <c r="AO6" i="1" s="1"/>
  <c r="BA6" i="1" s="1"/>
  <c r="AE6" i="4" l="1"/>
  <c r="AF8" i="4"/>
  <c r="AF9" i="4" s="1"/>
  <c r="AF5" i="4"/>
  <c r="AG8" i="4" s="1"/>
  <c r="AG9" i="4" s="1"/>
  <c r="AF6" i="4"/>
  <c r="AC5" i="1"/>
  <c r="AD4" i="1" s="1"/>
  <c r="AD5" i="1" s="1"/>
  <c r="AE4" i="1" s="1"/>
  <c r="AG4" i="4" l="1"/>
  <c r="AD8" i="1"/>
  <c r="AD9" i="1" s="1"/>
  <c r="AD6" i="1"/>
  <c r="AP6" i="1" s="1"/>
  <c r="BB6" i="1" s="1"/>
  <c r="AE5" i="1"/>
  <c r="AF4" i="1" s="1"/>
  <c r="AE6" i="1"/>
  <c r="AQ6" i="1" s="1"/>
  <c r="BC6" i="1" s="1"/>
  <c r="AE8" i="1"/>
  <c r="AE9" i="1" s="1"/>
  <c r="AG5" i="4" l="1"/>
  <c r="AH8" i="4" s="1"/>
  <c r="AH9" i="4" s="1"/>
  <c r="AG6" i="4"/>
  <c r="AF6" i="1"/>
  <c r="AR6" i="1" s="1"/>
  <c r="BD6" i="1" s="1"/>
  <c r="AF5" i="1"/>
  <c r="AG4" i="1" s="1"/>
  <c r="AF8" i="1"/>
  <c r="AF9" i="1" s="1"/>
  <c r="AH4" i="4" l="1"/>
  <c r="AH6" i="4" s="1"/>
  <c r="AG5" i="1"/>
  <c r="AH8" i="1" s="1"/>
  <c r="AH9" i="1" s="1"/>
  <c r="AG6" i="1"/>
  <c r="AS6" i="1" s="1"/>
  <c r="BE6" i="1" s="1"/>
  <c r="AG8" i="1"/>
  <c r="AG9" i="1" s="1"/>
  <c r="AH5" i="4" l="1"/>
  <c r="AI4" i="4" s="1"/>
  <c r="AI6" i="4" s="1"/>
  <c r="AH4" i="1"/>
  <c r="AI5" i="4" l="1"/>
  <c r="AJ8" i="4" s="1"/>
  <c r="AJ9" i="4" s="1"/>
  <c r="AI8" i="4"/>
  <c r="AI9" i="4" s="1"/>
  <c r="AH5" i="1"/>
  <c r="AI4" i="1" s="1"/>
  <c r="AH6" i="1"/>
  <c r="AT6" i="1" s="1"/>
  <c r="BF6" i="1" s="1"/>
  <c r="AJ4" i="4" l="1"/>
  <c r="AJ5" i="4" s="1"/>
  <c r="AK4" i="4" s="1"/>
  <c r="AK5" i="4" s="1"/>
  <c r="AL8" i="4" s="1"/>
  <c r="AL9" i="4" s="1"/>
  <c r="AI6" i="1"/>
  <c r="AU6" i="1" s="1"/>
  <c r="BG6" i="1" s="1"/>
  <c r="AI5" i="1"/>
  <c r="AJ4" i="1" s="1"/>
  <c r="AI8" i="1"/>
  <c r="AI9" i="1" s="1"/>
  <c r="AK6" i="4" l="1"/>
  <c r="AK8" i="4"/>
  <c r="AK9" i="4" s="1"/>
  <c r="AJ6" i="4"/>
  <c r="AL4" i="4"/>
  <c r="AJ5" i="1"/>
  <c r="AK8" i="1" s="1"/>
  <c r="AK9" i="1" s="1"/>
  <c r="AJ6" i="1"/>
  <c r="AV6" i="1" s="1"/>
  <c r="BH6" i="1" s="1"/>
  <c r="AJ8" i="1"/>
  <c r="AJ9" i="1" s="1"/>
  <c r="AL6" i="4" l="1"/>
  <c r="AL5" i="4"/>
  <c r="AM4" i="4" s="1"/>
  <c r="AK4" i="1"/>
  <c r="AM5" i="4" l="1"/>
  <c r="AN4" i="4" s="1"/>
  <c r="AM6" i="4"/>
  <c r="AY6" i="4" s="1"/>
  <c r="BK6" i="4" s="1"/>
  <c r="AM8" i="4"/>
  <c r="AM9" i="4" s="1"/>
  <c r="AK5" i="1"/>
  <c r="AL8" i="1" s="1"/>
  <c r="AL9" i="1" s="1"/>
  <c r="B10" i="1" s="1"/>
  <c r="AK6" i="1"/>
  <c r="AW6" i="1" s="1"/>
  <c r="BI6" i="1" s="1"/>
  <c r="AN8" i="4" l="1"/>
  <c r="AN9" i="4" s="1"/>
  <c r="AN5" i="4"/>
  <c r="AO4" i="4" s="1"/>
  <c r="AN6" i="4"/>
  <c r="AZ6" i="4" s="1"/>
  <c r="BL6" i="4" s="1"/>
  <c r="AL4" i="1"/>
  <c r="AO8" i="4" l="1"/>
  <c r="AO9" i="4" s="1"/>
  <c r="AO5" i="4"/>
  <c r="AP8" i="4" s="1"/>
  <c r="AP9" i="4" s="1"/>
  <c r="AO6" i="4"/>
  <c r="BA6" i="4" s="1"/>
  <c r="BM6" i="4" s="1"/>
  <c r="AM4" i="1"/>
  <c r="AL6" i="1"/>
  <c r="AX6" i="1" s="1"/>
  <c r="BJ8" i="1" s="1"/>
  <c r="AL5" i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AP4" i="4" l="1"/>
  <c r="AN8" i="1"/>
  <c r="AN4" i="1"/>
  <c r="AM8" i="1"/>
  <c r="AP6" i="4" l="1"/>
  <c r="BB6" i="4" s="1"/>
  <c r="BN6" i="4" s="1"/>
  <c r="AP5" i="4"/>
  <c r="AQ8" i="4" s="1"/>
  <c r="AQ9" i="4" s="1"/>
  <c r="AO4" i="1"/>
  <c r="AO8" i="1"/>
  <c r="AQ4" i="4" l="1"/>
  <c r="AP4" i="1"/>
  <c r="AP8" i="1"/>
  <c r="AQ5" i="4" l="1"/>
  <c r="AR4" i="4" s="1"/>
  <c r="AQ6" i="4"/>
  <c r="BC6" i="4" s="1"/>
  <c r="BO6" i="4" s="1"/>
  <c r="AQ4" i="1"/>
  <c r="AQ8" i="1"/>
  <c r="AR8" i="4" l="1"/>
  <c r="AR9" i="4" s="1"/>
  <c r="AR5" i="4"/>
  <c r="AS8" i="4" s="1"/>
  <c r="AS9" i="4" s="1"/>
  <c r="AR6" i="4"/>
  <c r="BD6" i="4" s="1"/>
  <c r="BP6" i="4" s="1"/>
  <c r="AR4" i="1"/>
  <c r="AR8" i="1"/>
  <c r="AS4" i="4" l="1"/>
  <c r="AS4" i="1"/>
  <c r="AS8" i="1"/>
  <c r="AS5" i="4" l="1"/>
  <c r="AT4" i="4" s="1"/>
  <c r="AS6" i="4"/>
  <c r="BE6" i="4" s="1"/>
  <c r="BQ6" i="4" s="1"/>
  <c r="AT4" i="1"/>
  <c r="AT8" i="1"/>
  <c r="AT8" i="4" l="1"/>
  <c r="AT9" i="4" s="1"/>
  <c r="AT6" i="4"/>
  <c r="BF6" i="4" s="1"/>
  <c r="BR6" i="4" s="1"/>
  <c r="AT5" i="4"/>
  <c r="AU4" i="4" s="1"/>
  <c r="AU4" i="1"/>
  <c r="AU8" i="1"/>
  <c r="AU5" i="4" l="1"/>
  <c r="AV4" i="4" s="1"/>
  <c r="AU6" i="4"/>
  <c r="BG6" i="4" s="1"/>
  <c r="BS6" i="4" s="1"/>
  <c r="AU8" i="4"/>
  <c r="AU9" i="4" s="1"/>
  <c r="AV4" i="1"/>
  <c r="AV8" i="1"/>
  <c r="AV8" i="4" l="1"/>
  <c r="AV9" i="4" s="1"/>
  <c r="AV5" i="4"/>
  <c r="AW4" i="4" s="1"/>
  <c r="AV6" i="4"/>
  <c r="BH6" i="4" s="1"/>
  <c r="BT6" i="4" s="1"/>
  <c r="AW4" i="1"/>
  <c r="AW8" i="1"/>
  <c r="AW5" i="4" l="1"/>
  <c r="AX8" i="4" s="1"/>
  <c r="AX9" i="4" s="1"/>
  <c r="AW6" i="4"/>
  <c r="BI6" i="4" s="1"/>
  <c r="BU6" i="4" s="1"/>
  <c r="AW8" i="4"/>
  <c r="AW9" i="4" s="1"/>
  <c r="AX4" i="1"/>
  <c r="AX8" i="1"/>
  <c r="B10" i="4" l="1"/>
  <c r="AX4" i="4"/>
  <c r="AY4" i="1"/>
  <c r="AY8" i="1"/>
  <c r="AX6" i="4" l="1"/>
  <c r="BJ6" i="4" s="1"/>
  <c r="AY4" i="4"/>
  <c r="AX5" i="4"/>
  <c r="AY5" i="4" s="1"/>
  <c r="AZ5" i="4" s="1"/>
  <c r="BA5" i="4" s="1"/>
  <c r="BB5" i="4" s="1"/>
  <c r="BC5" i="4" s="1"/>
  <c r="BD5" i="4" s="1"/>
  <c r="BE5" i="4" s="1"/>
  <c r="BF5" i="4" s="1"/>
  <c r="BG5" i="4" s="1"/>
  <c r="BH5" i="4" s="1"/>
  <c r="BI5" i="4" s="1"/>
  <c r="BJ5" i="4" s="1"/>
  <c r="BK5" i="4" s="1"/>
  <c r="BL5" i="4" s="1"/>
  <c r="BM5" i="4" s="1"/>
  <c r="BN5" i="4" s="1"/>
  <c r="BO5" i="4" s="1"/>
  <c r="BP5" i="4" s="1"/>
  <c r="BQ5" i="4" s="1"/>
  <c r="BR5" i="4" s="1"/>
  <c r="BS5" i="4" s="1"/>
  <c r="BT5" i="4" s="1"/>
  <c r="BU5" i="4" s="1"/>
  <c r="AZ4" i="1"/>
  <c r="AZ8" i="1"/>
  <c r="AY8" i="4" l="1"/>
  <c r="AZ4" i="4"/>
  <c r="AZ8" i="4"/>
  <c r="BA4" i="1"/>
  <c r="BA8" i="1"/>
  <c r="BA4" i="4" l="1"/>
  <c r="BA8" i="4"/>
  <c r="BB4" i="1"/>
  <c r="BB8" i="1"/>
  <c r="BB8" i="4" l="1"/>
  <c r="BB4" i="4"/>
  <c r="BC4" i="1"/>
  <c r="BC8" i="1"/>
  <c r="BC8" i="4" l="1"/>
  <c r="BC4" i="4"/>
  <c r="BD4" i="1"/>
  <c r="BD8" i="1"/>
  <c r="BD4" i="4" l="1"/>
  <c r="BD8" i="4"/>
  <c r="BE4" i="1"/>
  <c r="BE8" i="1"/>
  <c r="BE8" i="4" l="1"/>
  <c r="BE4" i="4"/>
  <c r="BF4" i="1"/>
  <c r="BF8" i="1"/>
  <c r="BF8" i="4" l="1"/>
  <c r="BF4" i="4"/>
  <c r="BG4" i="1"/>
  <c r="BG8" i="1"/>
  <c r="BG8" i="4" l="1"/>
  <c r="BG4" i="4"/>
  <c r="BH4" i="1"/>
  <c r="BH8" i="1"/>
  <c r="BH4" i="4" l="1"/>
  <c r="BH8" i="4"/>
  <c r="BI4" i="1"/>
  <c r="BI8" i="1"/>
  <c r="BI4" i="4" l="1"/>
  <c r="BI8" i="4"/>
  <c r="BJ8" i="4" l="1"/>
  <c r="BJ4" i="4"/>
  <c r="BK8" i="4" l="1"/>
  <c r="BK4" i="4"/>
  <c r="BL4" i="4" l="1"/>
  <c r="BL8" i="4"/>
  <c r="BM8" i="4" l="1"/>
  <c r="BM4" i="4"/>
  <c r="BN8" i="4" l="1"/>
  <c r="BN4" i="4"/>
  <c r="BO8" i="4" l="1"/>
  <c r="BO4" i="4"/>
  <c r="BP4" i="4" l="1"/>
  <c r="BP8" i="4"/>
  <c r="BQ4" i="4" l="1"/>
  <c r="BQ8" i="4"/>
  <c r="BR8" i="4" l="1"/>
  <c r="BR4" i="4"/>
  <c r="BS8" i="4" l="1"/>
  <c r="BS4" i="4"/>
  <c r="BT4" i="4" l="1"/>
  <c r="BT8" i="4"/>
  <c r="BU8" i="4" l="1"/>
  <c r="BU4" i="4"/>
  <c r="BV8" i="4" s="1"/>
</calcChain>
</file>

<file path=xl/comments1.xml><?xml version="1.0" encoding="utf-8"?>
<comments xmlns="http://schemas.openxmlformats.org/spreadsheetml/2006/main">
  <authors>
    <author>Nikos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Nikos:</t>
        </r>
        <r>
          <rPr>
            <sz val="9"/>
            <color indexed="81"/>
            <rFont val="Tahoma"/>
            <family val="2"/>
          </rPr>
          <t xml:space="preserve">
Smoothing parameter `alpha' for the level of the series</t>
        </r>
      </text>
    </comment>
    <comment ref="O4" authorId="0">
      <text>
        <r>
          <rPr>
            <b/>
            <sz val="9"/>
            <color indexed="81"/>
            <rFont val="Tahoma"/>
            <family val="2"/>
          </rPr>
          <t>Nikos:</t>
        </r>
        <r>
          <rPr>
            <sz val="9"/>
            <color indexed="81"/>
            <rFont val="Tahoma"/>
            <family val="2"/>
          </rPr>
          <t xml:space="preserve">
Exponential smoothing starts here. Equation for level.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Nikos:</t>
        </r>
        <r>
          <rPr>
            <sz val="9"/>
            <color indexed="81"/>
            <rFont val="Tahoma"/>
            <family val="2"/>
          </rPr>
          <t xml:space="preserve">
Smoothing parameter `beta' for the trend of the series.</t>
        </r>
      </text>
    </comment>
    <comment ref="O5" authorId="0">
      <text>
        <r>
          <rPr>
            <b/>
            <sz val="9"/>
            <color indexed="81"/>
            <rFont val="Tahoma"/>
            <family val="2"/>
          </rPr>
          <t>Nikos:</t>
        </r>
        <r>
          <rPr>
            <sz val="9"/>
            <color indexed="81"/>
            <rFont val="Tahoma"/>
            <family val="2"/>
          </rPr>
          <t xml:space="preserve">
Exponential smoothing starts here. Equation for trend.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Nikos:</t>
        </r>
        <r>
          <rPr>
            <sz val="9"/>
            <color indexed="81"/>
            <rFont val="Tahoma"/>
            <family val="2"/>
          </rPr>
          <t xml:space="preserve">
Smoothing parameter `gamma' for the season of the series.</t>
        </r>
      </text>
    </comment>
    <comment ref="O6" authorId="0">
      <text>
        <r>
          <rPr>
            <b/>
            <sz val="9"/>
            <color indexed="81"/>
            <rFont val="Tahoma"/>
            <family val="2"/>
          </rPr>
          <t>Nikos:</t>
        </r>
        <r>
          <rPr>
            <sz val="9"/>
            <color indexed="81"/>
            <rFont val="Tahoma"/>
            <family val="2"/>
          </rPr>
          <t xml:space="preserve">
Exponential smoothing starts here. Equation for season.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Nikos:</t>
        </r>
        <r>
          <rPr>
            <sz val="9"/>
            <color indexed="81"/>
            <rFont val="Tahoma"/>
            <family val="2"/>
          </rPr>
          <t xml:space="preserve">
This shows how many steps ahead we are forecasting. It is important for the correct extrapolation of trend. In-sample when we have historical sales we forecast a single step ahead and update everything with the "new" sales value. Out-of-sample the horizon increases. It can be thought of as ow many periods ahead am I forecasting from the point I calculated my fitted level, trend and season.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Nikos:</t>
        </r>
        <r>
          <rPr>
            <sz val="9"/>
            <color indexed="81"/>
            <rFont val="Tahoma"/>
            <family val="2"/>
          </rPr>
          <t xml:space="preserve">
We can compare this with the actuals to find the squared errors that can help us identify optimal smoothing parameters.</t>
        </r>
      </text>
    </comment>
    <comment ref="O8" authorId="0">
      <text>
        <r>
          <rPr>
            <b/>
            <sz val="9"/>
            <color indexed="81"/>
            <rFont val="Tahoma"/>
            <family val="2"/>
          </rPr>
          <t>Nikos:</t>
        </r>
        <r>
          <rPr>
            <sz val="9"/>
            <color indexed="81"/>
            <rFont val="Tahoma"/>
            <family val="2"/>
          </rPr>
          <t xml:space="preserve">
Exponential smoothing starts here. Equation for forecast.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Nikos:</t>
        </r>
        <r>
          <rPr>
            <sz val="9"/>
            <color indexed="81"/>
            <rFont val="Tahoma"/>
            <family val="2"/>
          </rPr>
          <t xml:space="preserve">
Squared error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Nikos:</t>
        </r>
        <r>
          <rPr>
            <sz val="9"/>
            <color indexed="81"/>
            <rFont val="Tahoma"/>
            <family val="2"/>
          </rPr>
          <t xml:space="preserve">
Mean Squared Error for the in-sample periods (we have historical sales figures).</t>
        </r>
      </text>
    </comment>
    <comment ref="B10" authorId="0">
      <text>
        <r>
          <rPr>
            <b/>
            <sz val="9"/>
            <color indexed="81"/>
            <rFont val="Tahoma"/>
            <family val="2"/>
          </rPr>
          <t>Nikos:</t>
        </r>
        <r>
          <rPr>
            <sz val="9"/>
            <color indexed="81"/>
            <rFont val="Tahoma"/>
            <family val="2"/>
          </rPr>
          <t xml:space="preserve">
 Use solver to optimise parameters by minimising this. Remember that all parameters must be between 0 and 1</t>
        </r>
      </text>
    </comment>
  </commentList>
</comments>
</file>

<file path=xl/comments2.xml><?xml version="1.0" encoding="utf-8"?>
<comments xmlns="http://schemas.openxmlformats.org/spreadsheetml/2006/main">
  <authors>
    <author>Nikos</author>
  </authors>
  <commentList>
    <comment ref="O4" authorId="0">
      <text>
        <r>
          <rPr>
            <b/>
            <sz val="9"/>
            <color indexed="81"/>
            <rFont val="Tahoma"/>
            <family val="2"/>
          </rPr>
          <t>Nikos:</t>
        </r>
        <r>
          <rPr>
            <sz val="9"/>
            <color indexed="81"/>
            <rFont val="Tahoma"/>
            <family val="2"/>
          </rPr>
          <t xml:space="preserve">
Exponential smoothing starts here. Equation for level.</t>
        </r>
      </text>
    </comment>
    <comment ref="O5" authorId="0">
      <text>
        <r>
          <rPr>
            <b/>
            <sz val="9"/>
            <color indexed="81"/>
            <rFont val="Tahoma"/>
            <family val="2"/>
          </rPr>
          <t>Nikos:</t>
        </r>
        <r>
          <rPr>
            <sz val="9"/>
            <color indexed="81"/>
            <rFont val="Tahoma"/>
            <family val="2"/>
          </rPr>
          <t xml:space="preserve">
Exponential smoothing starts here. Equation for trend.</t>
        </r>
      </text>
    </comment>
    <comment ref="O6" authorId="0">
      <text>
        <r>
          <rPr>
            <b/>
            <sz val="9"/>
            <color indexed="81"/>
            <rFont val="Tahoma"/>
            <family val="2"/>
          </rPr>
          <t>Nikos:</t>
        </r>
        <r>
          <rPr>
            <sz val="9"/>
            <color indexed="81"/>
            <rFont val="Tahoma"/>
            <family val="2"/>
          </rPr>
          <t xml:space="preserve">
Exponential smoothing starts here. Equation for season.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Nikos:</t>
        </r>
        <r>
          <rPr>
            <sz val="9"/>
            <color indexed="81"/>
            <rFont val="Tahoma"/>
            <family val="2"/>
          </rPr>
          <t xml:space="preserve">
This shows how many steps ahead we are forecasting. It is important for the correct extrapolation of trend. In-sample when we have historical sales we forecast a single step ahead and update everything with the "new" sales value. Out-of-sample the horizon increases. It can be thought of as ow many periods ahead am I forecasting from the point I calculated my fitted level, trend and season.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Nikos:</t>
        </r>
        <r>
          <rPr>
            <sz val="9"/>
            <color indexed="81"/>
            <rFont val="Tahoma"/>
            <family val="2"/>
          </rPr>
          <t xml:space="preserve">
We can compare this with the actuals to find the squared errors that can help us identify optimal smoothing parameters.</t>
        </r>
      </text>
    </comment>
    <comment ref="O8" authorId="0">
      <text>
        <r>
          <rPr>
            <b/>
            <sz val="9"/>
            <color indexed="81"/>
            <rFont val="Tahoma"/>
            <family val="2"/>
          </rPr>
          <t>Nikos:</t>
        </r>
        <r>
          <rPr>
            <sz val="9"/>
            <color indexed="81"/>
            <rFont val="Tahoma"/>
            <family val="2"/>
          </rPr>
          <t xml:space="preserve">
Exponential smoothing starts here. Equation for forecast.</t>
        </r>
      </text>
    </comment>
    <comment ref="AA8" authorId="0">
      <text>
        <r>
          <rPr>
            <b/>
            <sz val="9"/>
            <color indexed="81"/>
            <rFont val="Tahoma"/>
            <family val="2"/>
          </rPr>
          <t>Nikos:</t>
        </r>
        <r>
          <rPr>
            <sz val="9"/>
            <color indexed="81"/>
            <rFont val="Tahoma"/>
            <family val="2"/>
          </rPr>
          <t xml:space="preserve">
Exponential smoothing starts here. Equation for forecast.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Nikos:</t>
        </r>
        <r>
          <rPr>
            <sz val="9"/>
            <color indexed="81"/>
            <rFont val="Tahoma"/>
            <family val="2"/>
          </rPr>
          <t xml:space="preserve">
Squared error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Nikos:</t>
        </r>
        <r>
          <rPr>
            <sz val="9"/>
            <color indexed="81"/>
            <rFont val="Tahoma"/>
            <family val="2"/>
          </rPr>
          <t xml:space="preserve">
Mean Squared Error for the in-sample periods (we have historical sales figures).</t>
        </r>
      </text>
    </comment>
    <comment ref="B10" authorId="0">
      <text>
        <r>
          <rPr>
            <b/>
            <sz val="9"/>
            <color indexed="81"/>
            <rFont val="Tahoma"/>
            <family val="2"/>
          </rPr>
          <t>Nikos:</t>
        </r>
        <r>
          <rPr>
            <sz val="9"/>
            <color indexed="81"/>
            <rFont val="Tahoma"/>
            <family val="2"/>
          </rPr>
          <t xml:space="preserve">
 Use solver to optimise </t>
        </r>
        <r>
          <rPr>
            <b/>
            <sz val="9"/>
            <color indexed="81"/>
            <rFont val="Tahoma"/>
            <family val="2"/>
          </rPr>
          <t>parameters and initial values</t>
        </r>
        <r>
          <rPr>
            <sz val="9"/>
            <color indexed="81"/>
            <rFont val="Tahoma"/>
            <family val="2"/>
          </rPr>
          <t xml:space="preserve"> by minimising this. Remember that all parameters must be between 0 and 1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Nikos:</t>
        </r>
        <r>
          <rPr>
            <sz val="9"/>
            <color indexed="81"/>
            <rFont val="Tahoma"/>
            <family val="2"/>
          </rPr>
          <t xml:space="preserve">
Smoothing parameter `alpha' for the level of the series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>Nikos:</t>
        </r>
        <r>
          <rPr>
            <sz val="9"/>
            <color indexed="81"/>
            <rFont val="Tahoma"/>
            <family val="2"/>
          </rPr>
          <t xml:space="preserve">
Smoothing parameter `beta' for the trend of the series.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>Nikos:</t>
        </r>
        <r>
          <rPr>
            <sz val="9"/>
            <color indexed="81"/>
            <rFont val="Tahoma"/>
            <family val="2"/>
          </rPr>
          <t xml:space="preserve">
Smoothing parameter `gamma' for the season of the series.</t>
        </r>
      </text>
    </comment>
  </commentList>
</comments>
</file>

<file path=xl/sharedStrings.xml><?xml version="1.0" encoding="utf-8"?>
<sst xmlns="http://schemas.openxmlformats.org/spreadsheetml/2006/main" count="116" uniqueCount="82">
  <si>
    <t>Sales</t>
  </si>
  <si>
    <t>Level</t>
  </si>
  <si>
    <t>Trend</t>
  </si>
  <si>
    <t>Season</t>
  </si>
  <si>
    <t>t+1</t>
  </si>
  <si>
    <t>t+2</t>
  </si>
  <si>
    <t>t+3</t>
  </si>
  <si>
    <t>t+4</t>
  </si>
  <si>
    <t>t+5</t>
  </si>
  <si>
    <t>t+6</t>
  </si>
  <si>
    <t>t+7</t>
  </si>
  <si>
    <t>t+8</t>
  </si>
  <si>
    <t>t+9</t>
  </si>
  <si>
    <t>t+10</t>
  </si>
  <si>
    <t>t+11</t>
  </si>
  <si>
    <t>t+12</t>
  </si>
  <si>
    <t>t+13</t>
  </si>
  <si>
    <t>t+14</t>
  </si>
  <si>
    <t>t+15</t>
  </si>
  <si>
    <t>t+16</t>
  </si>
  <si>
    <t>t+17</t>
  </si>
  <si>
    <t>t+18</t>
  </si>
  <si>
    <t>t+19</t>
  </si>
  <si>
    <t>t+20</t>
  </si>
  <si>
    <t>t+21</t>
  </si>
  <si>
    <t>t+22</t>
  </si>
  <si>
    <t>t+23</t>
  </si>
  <si>
    <t>t+24</t>
  </si>
  <si>
    <t>Forecast</t>
  </si>
  <si>
    <t>Horizon</t>
  </si>
  <si>
    <t>SE</t>
  </si>
  <si>
    <t>MSE</t>
  </si>
  <si>
    <t>Parameters</t>
  </si>
  <si>
    <t>In-sample periods (historical sales are available)</t>
  </si>
  <si>
    <t>Out-of-sample periods (Forecast)</t>
  </si>
  <si>
    <t>This are the initial values required for the method. There are many ways to initialise it.</t>
  </si>
  <si>
    <t>Note that I waste one year of data when I initialise like this.</t>
  </si>
  <si>
    <t>Alternatively,  you can optimise these.</t>
  </si>
  <si>
    <t>Initialisation</t>
  </si>
  <si>
    <t>Optimise all these using solver</t>
  </si>
  <si>
    <t>Alpha (Level)</t>
  </si>
  <si>
    <t>Beta (Trend)</t>
  </si>
  <si>
    <t>Gamma (Season)</t>
  </si>
  <si>
    <t>Initial Level</t>
  </si>
  <si>
    <t>Initial Trend</t>
  </si>
  <si>
    <t>Initial Jan</t>
  </si>
  <si>
    <t>Initial Feb</t>
  </si>
  <si>
    <t>Initial Mar</t>
  </si>
  <si>
    <t>Initial Apr</t>
  </si>
  <si>
    <t>Initial May</t>
  </si>
  <si>
    <t>Initial Jun</t>
  </si>
  <si>
    <t>Initial Jul</t>
  </si>
  <si>
    <t>Initial Aug</t>
  </si>
  <si>
    <t>Initial Sept</t>
  </si>
  <si>
    <t>Initial Oct</t>
  </si>
  <si>
    <t>Initial Nov</t>
  </si>
  <si>
    <t>Initial Dec</t>
  </si>
  <si>
    <t>Using these additional `initialisation period' I do not waste any historical sales, but I have to solve a harder optimisation problem.</t>
  </si>
  <si>
    <t>Excel can easily get stuck in local minima.</t>
  </si>
  <si>
    <t>It is helpful to use reasonable initial values.</t>
  </si>
  <si>
    <t xml:space="preserve">Similarly if unsure of good initial seasonal indices use 1 for all. </t>
  </si>
  <si>
    <t>It helps to use initial trend equal to 0 unless there are stong trends.</t>
  </si>
  <si>
    <t>The level should be close to the average of the first historical sales.</t>
  </si>
  <si>
    <t>Initial values do not need to be exact as these will be optimised anyway.</t>
  </si>
  <si>
    <t>Example for Holt-Winters method and monthly data</t>
  </si>
  <si>
    <t>There are two options:</t>
  </si>
  <si>
    <t>- Option1:</t>
  </si>
  <si>
    <t>- Option2:</t>
  </si>
  <si>
    <t xml:space="preserve">This uses a simple heuristic to find initial values for the method. </t>
  </si>
  <si>
    <t>It wastes 1 year of historical sales for initialisation.</t>
  </si>
  <si>
    <t>This finds optimal initial values. It does not waste 1 year of data,</t>
  </si>
  <si>
    <t xml:space="preserve">but has to solve a much harder optimisation problem. </t>
  </si>
  <si>
    <t>Excel is not great at that, so you need to start with reasonable values.</t>
  </si>
  <si>
    <t xml:space="preserve">In theory option 2 should be preferred. </t>
  </si>
  <si>
    <t>Nikolaos Kourentzes</t>
  </si>
  <si>
    <t>nikolaos@kourentzes.com</t>
  </si>
  <si>
    <t>http://nikolaos.kourentzes.com</t>
  </si>
  <si>
    <t>blog</t>
  </si>
  <si>
    <t>email</t>
  </si>
  <si>
    <t>Lancaster Centre for Forecasting</t>
  </si>
  <si>
    <t>http://www.lancaster.ac.uk/lums/forecasting/</t>
  </si>
  <si>
    <t>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</si>
</sst>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17" fontId="0" fillId="0" borderId="0" xfId="0" applyNumberFormat="1"/>
    <xf numFmtId="2" fontId="0" fillId="0" borderId="0" xfId="0" applyNumberFormat="1"/>
    <xf numFmtId="0" fontId="0" fillId="0" borderId="0" xfId="0" quotePrefix="1"/>
    <xf numFmtId="0" fontId="1" fillId="0" borderId="0" xfId="0" quotePrefix="1" applyFont="1"/>
    <xf numFmtId="0" fontId="0" fillId="0" borderId="1" xfId="0" applyBorder="1"/>
    <xf numFmtId="2" fontId="0" fillId="0" borderId="1" xfId="0" applyNumberFormat="1" applyBorder="1"/>
    <xf numFmtId="0" fontId="0" fillId="2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2" fillId="0" borderId="0" xfId="0" applyFont="1"/>
    <xf numFmtId="0" fontId="0" fillId="0" borderId="0" xfId="0" applyFont="1"/>
    <xf numFmtId="2" fontId="0" fillId="4" borderId="0" xfId="0" applyNumberFormat="1" applyFill="1"/>
    <xf numFmtId="0" fontId="0" fillId="4" borderId="0" xfId="0" applyFill="1"/>
    <xf numFmtId="0" fontId="0" fillId="4" borderId="0" xfId="0" applyFill="1" applyAlignment="1">
      <alignment horizontal="center"/>
    </xf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Option1!$A$3</c:f>
              <c:strCache>
                <c:ptCount val="1"/>
                <c:pt idx="0">
                  <c:v>Sales</c:v>
                </c:pt>
              </c:strCache>
            </c:strRef>
          </c:tx>
          <c:cat>
            <c:strRef>
              <c:f>Option1!$C$2:$BJ$2</c:f>
              <c:strCache>
                <c:ptCount val="60"/>
                <c:pt idx="0">
                  <c:v>Jan-13</c:v>
                </c:pt>
                <c:pt idx="1">
                  <c:v>Feb-13</c:v>
                </c:pt>
                <c:pt idx="2">
                  <c:v>Mar-13</c:v>
                </c:pt>
                <c:pt idx="3">
                  <c:v>Apr-13</c:v>
                </c:pt>
                <c:pt idx="4">
                  <c:v>May-13</c:v>
                </c:pt>
                <c:pt idx="5">
                  <c:v>Jun-13</c:v>
                </c:pt>
                <c:pt idx="6">
                  <c:v>Jul-13</c:v>
                </c:pt>
                <c:pt idx="7">
                  <c:v>Aug-13</c:v>
                </c:pt>
                <c:pt idx="8">
                  <c:v>Sep-13</c:v>
                </c:pt>
                <c:pt idx="9">
                  <c:v>Oct-13</c:v>
                </c:pt>
                <c:pt idx="10">
                  <c:v>Nov-13</c:v>
                </c:pt>
                <c:pt idx="11">
                  <c:v>Dec-13</c:v>
                </c:pt>
                <c:pt idx="12">
                  <c:v>Jan-14</c:v>
                </c:pt>
                <c:pt idx="13">
                  <c:v>Feb-14</c:v>
                </c:pt>
                <c:pt idx="14">
                  <c:v>Mar-14</c:v>
                </c:pt>
                <c:pt idx="15">
                  <c:v>Apr-14</c:v>
                </c:pt>
                <c:pt idx="16">
                  <c:v>May-14</c:v>
                </c:pt>
                <c:pt idx="17">
                  <c:v>Jun-14</c:v>
                </c:pt>
                <c:pt idx="18">
                  <c:v>Jul-14</c:v>
                </c:pt>
                <c:pt idx="19">
                  <c:v>Aug-14</c:v>
                </c:pt>
                <c:pt idx="20">
                  <c:v>Sep-14</c:v>
                </c:pt>
                <c:pt idx="21">
                  <c:v>Oct-14</c:v>
                </c:pt>
                <c:pt idx="22">
                  <c:v>Nov-14</c:v>
                </c:pt>
                <c:pt idx="23">
                  <c:v>Dec-14</c:v>
                </c:pt>
                <c:pt idx="24">
                  <c:v>Jan-15</c:v>
                </c:pt>
                <c:pt idx="25">
                  <c:v>Feb-15</c:v>
                </c:pt>
                <c:pt idx="26">
                  <c:v>Mar-15</c:v>
                </c:pt>
                <c:pt idx="27">
                  <c:v>Apr-15</c:v>
                </c:pt>
                <c:pt idx="28">
                  <c:v>May-15</c:v>
                </c:pt>
                <c:pt idx="29">
                  <c:v>Jun-15</c:v>
                </c:pt>
                <c:pt idx="30">
                  <c:v>Jul-15</c:v>
                </c:pt>
                <c:pt idx="31">
                  <c:v>Aug-15</c:v>
                </c:pt>
                <c:pt idx="32">
                  <c:v>Sep-15</c:v>
                </c:pt>
                <c:pt idx="33">
                  <c:v>Oct-15</c:v>
                </c:pt>
                <c:pt idx="34">
                  <c:v>Nov-15</c:v>
                </c:pt>
                <c:pt idx="35">
                  <c:v>Dec-15</c:v>
                </c:pt>
                <c:pt idx="36">
                  <c:v>t+1</c:v>
                </c:pt>
                <c:pt idx="37">
                  <c:v>t+2</c:v>
                </c:pt>
                <c:pt idx="38">
                  <c:v>t+3</c:v>
                </c:pt>
                <c:pt idx="39">
                  <c:v>t+4</c:v>
                </c:pt>
                <c:pt idx="40">
                  <c:v>t+5</c:v>
                </c:pt>
                <c:pt idx="41">
                  <c:v>t+6</c:v>
                </c:pt>
                <c:pt idx="42">
                  <c:v>t+7</c:v>
                </c:pt>
                <c:pt idx="43">
                  <c:v>t+8</c:v>
                </c:pt>
                <c:pt idx="44">
                  <c:v>t+9</c:v>
                </c:pt>
                <c:pt idx="45">
                  <c:v>t+10</c:v>
                </c:pt>
                <c:pt idx="46">
                  <c:v>t+11</c:v>
                </c:pt>
                <c:pt idx="47">
                  <c:v>t+12</c:v>
                </c:pt>
                <c:pt idx="48">
                  <c:v>t+13</c:v>
                </c:pt>
                <c:pt idx="49">
                  <c:v>t+14</c:v>
                </c:pt>
                <c:pt idx="50">
                  <c:v>t+15</c:v>
                </c:pt>
                <c:pt idx="51">
                  <c:v>t+16</c:v>
                </c:pt>
                <c:pt idx="52">
                  <c:v>t+17</c:v>
                </c:pt>
                <c:pt idx="53">
                  <c:v>t+18</c:v>
                </c:pt>
                <c:pt idx="54">
                  <c:v>t+19</c:v>
                </c:pt>
                <c:pt idx="55">
                  <c:v>t+20</c:v>
                </c:pt>
                <c:pt idx="56">
                  <c:v>t+21</c:v>
                </c:pt>
                <c:pt idx="57">
                  <c:v>t+22</c:v>
                </c:pt>
                <c:pt idx="58">
                  <c:v>t+23</c:v>
                </c:pt>
                <c:pt idx="59">
                  <c:v>t+24</c:v>
                </c:pt>
              </c:strCache>
            </c:strRef>
          </c:cat>
          <c:val>
            <c:numRef>
              <c:f>Option1!$C$3:$AL$3</c:f>
              <c:numCache>
                <c:formatCode>General</c:formatCode>
                <c:ptCount val="36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>
                  <c:v>115</c:v>
                </c:pt>
                <c:pt idx="13">
                  <c:v>126</c:v>
                </c:pt>
                <c:pt idx="14">
                  <c:v>141</c:v>
                </c:pt>
                <c:pt idx="15">
                  <c:v>135</c:v>
                </c:pt>
                <c:pt idx="16">
                  <c:v>125</c:v>
                </c:pt>
                <c:pt idx="17">
                  <c:v>149</c:v>
                </c:pt>
                <c:pt idx="18">
                  <c:v>170</c:v>
                </c:pt>
                <c:pt idx="19">
                  <c:v>170</c:v>
                </c:pt>
                <c:pt idx="20">
                  <c:v>158</c:v>
                </c:pt>
                <c:pt idx="21">
                  <c:v>133</c:v>
                </c:pt>
                <c:pt idx="22">
                  <c:v>114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178</c:v>
                </c:pt>
                <c:pt idx="27">
                  <c:v>163</c:v>
                </c:pt>
                <c:pt idx="28">
                  <c:v>172</c:v>
                </c:pt>
                <c:pt idx="29">
                  <c:v>178</c:v>
                </c:pt>
                <c:pt idx="30">
                  <c:v>199</c:v>
                </c:pt>
                <c:pt idx="31">
                  <c:v>199</c:v>
                </c:pt>
                <c:pt idx="32">
                  <c:v>184</c:v>
                </c:pt>
                <c:pt idx="33">
                  <c:v>162</c:v>
                </c:pt>
                <c:pt idx="34">
                  <c:v>146</c:v>
                </c:pt>
                <c:pt idx="35">
                  <c:v>166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Option1!$A$8</c:f>
              <c:strCache>
                <c:ptCount val="1"/>
                <c:pt idx="0">
                  <c:v>Forecast</c:v>
                </c:pt>
              </c:strCache>
            </c:strRef>
          </c:tx>
          <c:marker>
            <c:symbol val="none"/>
          </c:marker>
          <c:cat>
            <c:strRef>
              <c:f>Option1!$C$2:$BJ$2</c:f>
              <c:strCache>
                <c:ptCount val="60"/>
                <c:pt idx="0">
                  <c:v>Jan-13</c:v>
                </c:pt>
                <c:pt idx="1">
                  <c:v>Feb-13</c:v>
                </c:pt>
                <c:pt idx="2">
                  <c:v>Mar-13</c:v>
                </c:pt>
                <c:pt idx="3">
                  <c:v>Apr-13</c:v>
                </c:pt>
                <c:pt idx="4">
                  <c:v>May-13</c:v>
                </c:pt>
                <c:pt idx="5">
                  <c:v>Jun-13</c:v>
                </c:pt>
                <c:pt idx="6">
                  <c:v>Jul-13</c:v>
                </c:pt>
                <c:pt idx="7">
                  <c:v>Aug-13</c:v>
                </c:pt>
                <c:pt idx="8">
                  <c:v>Sep-13</c:v>
                </c:pt>
                <c:pt idx="9">
                  <c:v>Oct-13</c:v>
                </c:pt>
                <c:pt idx="10">
                  <c:v>Nov-13</c:v>
                </c:pt>
                <c:pt idx="11">
                  <c:v>Dec-13</c:v>
                </c:pt>
                <c:pt idx="12">
                  <c:v>Jan-14</c:v>
                </c:pt>
                <c:pt idx="13">
                  <c:v>Feb-14</c:v>
                </c:pt>
                <c:pt idx="14">
                  <c:v>Mar-14</c:v>
                </c:pt>
                <c:pt idx="15">
                  <c:v>Apr-14</c:v>
                </c:pt>
                <c:pt idx="16">
                  <c:v>May-14</c:v>
                </c:pt>
                <c:pt idx="17">
                  <c:v>Jun-14</c:v>
                </c:pt>
                <c:pt idx="18">
                  <c:v>Jul-14</c:v>
                </c:pt>
                <c:pt idx="19">
                  <c:v>Aug-14</c:v>
                </c:pt>
                <c:pt idx="20">
                  <c:v>Sep-14</c:v>
                </c:pt>
                <c:pt idx="21">
                  <c:v>Oct-14</c:v>
                </c:pt>
                <c:pt idx="22">
                  <c:v>Nov-14</c:v>
                </c:pt>
                <c:pt idx="23">
                  <c:v>Dec-14</c:v>
                </c:pt>
                <c:pt idx="24">
                  <c:v>Jan-15</c:v>
                </c:pt>
                <c:pt idx="25">
                  <c:v>Feb-15</c:v>
                </c:pt>
                <c:pt idx="26">
                  <c:v>Mar-15</c:v>
                </c:pt>
                <c:pt idx="27">
                  <c:v>Apr-15</c:v>
                </c:pt>
                <c:pt idx="28">
                  <c:v>May-15</c:v>
                </c:pt>
                <c:pt idx="29">
                  <c:v>Jun-15</c:v>
                </c:pt>
                <c:pt idx="30">
                  <c:v>Jul-15</c:v>
                </c:pt>
                <c:pt idx="31">
                  <c:v>Aug-15</c:v>
                </c:pt>
                <c:pt idx="32">
                  <c:v>Sep-15</c:v>
                </c:pt>
                <c:pt idx="33">
                  <c:v>Oct-15</c:v>
                </c:pt>
                <c:pt idx="34">
                  <c:v>Nov-15</c:v>
                </c:pt>
                <c:pt idx="35">
                  <c:v>Dec-15</c:v>
                </c:pt>
                <c:pt idx="36">
                  <c:v>t+1</c:v>
                </c:pt>
                <c:pt idx="37">
                  <c:v>t+2</c:v>
                </c:pt>
                <c:pt idx="38">
                  <c:v>t+3</c:v>
                </c:pt>
                <c:pt idx="39">
                  <c:v>t+4</c:v>
                </c:pt>
                <c:pt idx="40">
                  <c:v>t+5</c:v>
                </c:pt>
                <c:pt idx="41">
                  <c:v>t+6</c:v>
                </c:pt>
                <c:pt idx="42">
                  <c:v>t+7</c:v>
                </c:pt>
                <c:pt idx="43">
                  <c:v>t+8</c:v>
                </c:pt>
                <c:pt idx="44">
                  <c:v>t+9</c:v>
                </c:pt>
                <c:pt idx="45">
                  <c:v>t+10</c:v>
                </c:pt>
                <c:pt idx="46">
                  <c:v>t+11</c:v>
                </c:pt>
                <c:pt idx="47">
                  <c:v>t+12</c:v>
                </c:pt>
                <c:pt idx="48">
                  <c:v>t+13</c:v>
                </c:pt>
                <c:pt idx="49">
                  <c:v>t+14</c:v>
                </c:pt>
                <c:pt idx="50">
                  <c:v>t+15</c:v>
                </c:pt>
                <c:pt idx="51">
                  <c:v>t+16</c:v>
                </c:pt>
                <c:pt idx="52">
                  <c:v>t+17</c:v>
                </c:pt>
                <c:pt idx="53">
                  <c:v>t+18</c:v>
                </c:pt>
                <c:pt idx="54">
                  <c:v>t+19</c:v>
                </c:pt>
                <c:pt idx="55">
                  <c:v>t+20</c:v>
                </c:pt>
                <c:pt idx="56">
                  <c:v>t+21</c:v>
                </c:pt>
                <c:pt idx="57">
                  <c:v>t+22</c:v>
                </c:pt>
                <c:pt idx="58">
                  <c:v>t+23</c:v>
                </c:pt>
                <c:pt idx="59">
                  <c:v>t+24</c:v>
                </c:pt>
              </c:strCache>
            </c:strRef>
          </c:cat>
          <c:val>
            <c:numRef>
              <c:f>Option1!$C$8:$BJ$8</c:f>
              <c:numCache>
                <c:formatCode>General</c:formatCode>
                <c:ptCount val="60"/>
                <c:pt idx="0">
                  <c:v>0</c:v>
                </c:pt>
                <c:pt idx="12" formatCode="0.00">
                  <c:v>112.4822966507177</c:v>
                </c:pt>
                <c:pt idx="13" formatCode="0.00">
                  <c:v>120.4632912816358</c:v>
                </c:pt>
                <c:pt idx="14" formatCode="0.00">
                  <c:v>138.79642953077234</c:v>
                </c:pt>
                <c:pt idx="15" formatCode="0.00">
                  <c:v>137.65509922793424</c:v>
                </c:pt>
                <c:pt idx="16" formatCode="0.00">
                  <c:v>128.60997708310782</c:v>
                </c:pt>
                <c:pt idx="17" formatCode="0.00">
                  <c:v>142.15410012580762</c:v>
                </c:pt>
                <c:pt idx="18" formatCode="0.00">
                  <c:v>160.74133751427163</c:v>
                </c:pt>
                <c:pt idx="19" formatCode="0.00">
                  <c:v>166.83337071966</c:v>
                </c:pt>
                <c:pt idx="20" formatCode="0.00">
                  <c:v>156.11940217135415</c:v>
                </c:pt>
                <c:pt idx="21" formatCode="0.00">
                  <c:v>138.65505281289586</c:v>
                </c:pt>
                <c:pt idx="22" formatCode="0.00">
                  <c:v>119.53449258821365</c:v>
                </c:pt>
                <c:pt idx="23" formatCode="0.00">
                  <c:v>133.21770792002246</c:v>
                </c:pt>
                <c:pt idx="24" formatCode="0.00">
                  <c:v>130.73318918645862</c:v>
                </c:pt>
                <c:pt idx="25" formatCode="0.00">
                  <c:v>146.96994550995737</c:v>
                </c:pt>
                <c:pt idx="26" formatCode="0.00">
                  <c:v>167.94349357948386</c:v>
                </c:pt>
                <c:pt idx="27" formatCode="0.00">
                  <c:v>171.24158933996273</c:v>
                </c:pt>
                <c:pt idx="28" formatCode="0.00">
                  <c:v>158.34106533562701</c:v>
                </c:pt>
                <c:pt idx="29" formatCode="0.00">
                  <c:v>186.86251268228099</c:v>
                </c:pt>
                <c:pt idx="30" formatCode="0.00">
                  <c:v>202.15385247535164</c:v>
                </c:pt>
                <c:pt idx="31" formatCode="0.00">
                  <c:v>202.7237583617881</c:v>
                </c:pt>
                <c:pt idx="32" formatCode="0.00">
                  <c:v>186.43313956873834</c:v>
                </c:pt>
                <c:pt idx="33" formatCode="0.00">
                  <c:v>163.63446114213102</c:v>
                </c:pt>
                <c:pt idx="34" formatCode="0.00">
                  <c:v>143.62700131069505</c:v>
                </c:pt>
                <c:pt idx="35" formatCode="0.00">
                  <c:v>165.96511934788592</c:v>
                </c:pt>
                <c:pt idx="36" formatCode="0.00">
                  <c:v>159.08191836744612</c:v>
                </c:pt>
                <c:pt idx="37" formatCode="0.00">
                  <c:v>169.22528280036457</c:v>
                </c:pt>
                <c:pt idx="38" formatCode="0.00">
                  <c:v>191.11631366145869</c:v>
                </c:pt>
                <c:pt idx="39" formatCode="0.00">
                  <c:v>188.54500112897031</c:v>
                </c:pt>
                <c:pt idx="40" formatCode="0.00">
                  <c:v>178.51462157165366</c:v>
                </c:pt>
                <c:pt idx="41" formatCode="0.00">
                  <c:v>201.02387570625706</c:v>
                </c:pt>
                <c:pt idx="42" formatCode="0.00">
                  <c:v>222.41499805899377</c:v>
                </c:pt>
                <c:pt idx="43" formatCode="0.00">
                  <c:v>224.44826571409092</c:v>
                </c:pt>
                <c:pt idx="44" formatCode="0.00">
                  <c:v>208.11816579871336</c:v>
                </c:pt>
                <c:pt idx="45" formatCode="0.00">
                  <c:v>183.73825217493203</c:v>
                </c:pt>
                <c:pt idx="46" formatCode="0.00">
                  <c:v>162.00675096389031</c:v>
                </c:pt>
                <c:pt idx="47" formatCode="0.00">
                  <c:v>185.43647086127422</c:v>
                </c:pt>
                <c:pt idx="48" formatCode="0.00">
                  <c:v>177.54618680292285</c:v>
                </c:pt>
                <c:pt idx="49" formatCode="0.00">
                  <c:v>188.67870847345611</c:v>
                </c:pt>
                <c:pt idx="50" formatCode="0.00">
                  <c:v>212.87777288898485</c:v>
                </c:pt>
                <c:pt idx="51" formatCode="0.00">
                  <c:v>209.81188173768905</c:v>
                </c:pt>
                <c:pt idx="52" formatCode="0.00">
                  <c:v>198.46262586355263</c:v>
                </c:pt>
                <c:pt idx="53" formatCode="0.00">
                  <c:v>223.27991355259064</c:v>
                </c:pt>
                <c:pt idx="54" formatCode="0.00">
                  <c:v>246.81420992015947</c:v>
                </c:pt>
                <c:pt idx="55" formatCode="0.00">
                  <c:v>248.84747757525656</c:v>
                </c:pt>
                <c:pt idx="56" formatCode="0.00">
                  <c:v>230.53906318464939</c:v>
                </c:pt>
                <c:pt idx="57" formatCode="0.00">
                  <c:v>203.35653738762605</c:v>
                </c:pt>
                <c:pt idx="58" formatCode="0.00">
                  <c:v>179.15214308254727</c:v>
                </c:pt>
                <c:pt idx="59" formatCode="0.00">
                  <c:v>204.88989653436573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704896"/>
        <c:axId val="265782400"/>
      </c:lineChart>
      <c:catAx>
        <c:axId val="266704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65782400"/>
        <c:crosses val="autoZero"/>
        <c:auto val="1"/>
        <c:lblAlgn val="ctr"/>
        <c:lblOffset val="100"/>
        <c:noMultiLvlLbl val="0"/>
      </c:catAx>
      <c:valAx>
        <c:axId val="265782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6704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Option2!$A$3</c:f>
              <c:strCache>
                <c:ptCount val="1"/>
                <c:pt idx="0">
                  <c:v>Sales</c:v>
                </c:pt>
              </c:strCache>
            </c:strRef>
          </c:tx>
          <c:cat>
            <c:strRef>
              <c:f>Option2!$O$2:$BV$2</c:f>
              <c:strCache>
                <c:ptCount val="60"/>
                <c:pt idx="0">
                  <c:v>Jan-13</c:v>
                </c:pt>
                <c:pt idx="1">
                  <c:v>Feb-13</c:v>
                </c:pt>
                <c:pt idx="2">
                  <c:v>Mar-13</c:v>
                </c:pt>
                <c:pt idx="3">
                  <c:v>Apr-13</c:v>
                </c:pt>
                <c:pt idx="4">
                  <c:v>May-13</c:v>
                </c:pt>
                <c:pt idx="5">
                  <c:v>Jun-13</c:v>
                </c:pt>
                <c:pt idx="6">
                  <c:v>Jul-13</c:v>
                </c:pt>
                <c:pt idx="7">
                  <c:v>Aug-13</c:v>
                </c:pt>
                <c:pt idx="8">
                  <c:v>Sep-13</c:v>
                </c:pt>
                <c:pt idx="9">
                  <c:v>Oct-13</c:v>
                </c:pt>
                <c:pt idx="10">
                  <c:v>Nov-13</c:v>
                </c:pt>
                <c:pt idx="11">
                  <c:v>Dec-13</c:v>
                </c:pt>
                <c:pt idx="12">
                  <c:v>Jan-14</c:v>
                </c:pt>
                <c:pt idx="13">
                  <c:v>Feb-14</c:v>
                </c:pt>
                <c:pt idx="14">
                  <c:v>Mar-14</c:v>
                </c:pt>
                <c:pt idx="15">
                  <c:v>Apr-14</c:v>
                </c:pt>
                <c:pt idx="16">
                  <c:v>May-14</c:v>
                </c:pt>
                <c:pt idx="17">
                  <c:v>Jun-14</c:v>
                </c:pt>
                <c:pt idx="18">
                  <c:v>Jul-14</c:v>
                </c:pt>
                <c:pt idx="19">
                  <c:v>Aug-14</c:v>
                </c:pt>
                <c:pt idx="20">
                  <c:v>Sep-14</c:v>
                </c:pt>
                <c:pt idx="21">
                  <c:v>Oct-14</c:v>
                </c:pt>
                <c:pt idx="22">
                  <c:v>Nov-14</c:v>
                </c:pt>
                <c:pt idx="23">
                  <c:v>Dec-14</c:v>
                </c:pt>
                <c:pt idx="24">
                  <c:v>Jan-15</c:v>
                </c:pt>
                <c:pt idx="25">
                  <c:v>Feb-15</c:v>
                </c:pt>
                <c:pt idx="26">
                  <c:v>Mar-15</c:v>
                </c:pt>
                <c:pt idx="27">
                  <c:v>Apr-15</c:v>
                </c:pt>
                <c:pt idx="28">
                  <c:v>May-15</c:v>
                </c:pt>
                <c:pt idx="29">
                  <c:v>Jun-15</c:v>
                </c:pt>
                <c:pt idx="30">
                  <c:v>Jul-15</c:v>
                </c:pt>
                <c:pt idx="31">
                  <c:v>Aug-15</c:v>
                </c:pt>
                <c:pt idx="32">
                  <c:v>Sep-15</c:v>
                </c:pt>
                <c:pt idx="33">
                  <c:v>Oct-15</c:v>
                </c:pt>
                <c:pt idx="34">
                  <c:v>Nov-15</c:v>
                </c:pt>
                <c:pt idx="35">
                  <c:v>Dec-15</c:v>
                </c:pt>
                <c:pt idx="36">
                  <c:v>t+1</c:v>
                </c:pt>
                <c:pt idx="37">
                  <c:v>t+2</c:v>
                </c:pt>
                <c:pt idx="38">
                  <c:v>t+3</c:v>
                </c:pt>
                <c:pt idx="39">
                  <c:v>t+4</c:v>
                </c:pt>
                <c:pt idx="40">
                  <c:v>t+5</c:v>
                </c:pt>
                <c:pt idx="41">
                  <c:v>t+6</c:v>
                </c:pt>
                <c:pt idx="42">
                  <c:v>t+7</c:v>
                </c:pt>
                <c:pt idx="43">
                  <c:v>t+8</c:v>
                </c:pt>
                <c:pt idx="44">
                  <c:v>t+9</c:v>
                </c:pt>
                <c:pt idx="45">
                  <c:v>t+10</c:v>
                </c:pt>
                <c:pt idx="46">
                  <c:v>t+11</c:v>
                </c:pt>
                <c:pt idx="47">
                  <c:v>t+12</c:v>
                </c:pt>
                <c:pt idx="48">
                  <c:v>t+13</c:v>
                </c:pt>
                <c:pt idx="49">
                  <c:v>t+14</c:v>
                </c:pt>
                <c:pt idx="50">
                  <c:v>t+15</c:v>
                </c:pt>
                <c:pt idx="51">
                  <c:v>t+16</c:v>
                </c:pt>
                <c:pt idx="52">
                  <c:v>t+17</c:v>
                </c:pt>
                <c:pt idx="53">
                  <c:v>t+18</c:v>
                </c:pt>
                <c:pt idx="54">
                  <c:v>t+19</c:v>
                </c:pt>
                <c:pt idx="55">
                  <c:v>t+20</c:v>
                </c:pt>
                <c:pt idx="56">
                  <c:v>t+21</c:v>
                </c:pt>
                <c:pt idx="57">
                  <c:v>t+22</c:v>
                </c:pt>
                <c:pt idx="58">
                  <c:v>t+23</c:v>
                </c:pt>
                <c:pt idx="59">
                  <c:v>t+24</c:v>
                </c:pt>
              </c:strCache>
            </c:strRef>
          </c:cat>
          <c:val>
            <c:numRef>
              <c:f>Option2!$O$3:$AX$3</c:f>
              <c:numCache>
                <c:formatCode>General</c:formatCode>
                <c:ptCount val="36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>
                  <c:v>115</c:v>
                </c:pt>
                <c:pt idx="13">
                  <c:v>126</c:v>
                </c:pt>
                <c:pt idx="14">
                  <c:v>141</c:v>
                </c:pt>
                <c:pt idx="15">
                  <c:v>135</c:v>
                </c:pt>
                <c:pt idx="16">
                  <c:v>125</c:v>
                </c:pt>
                <c:pt idx="17">
                  <c:v>149</c:v>
                </c:pt>
                <c:pt idx="18">
                  <c:v>170</c:v>
                </c:pt>
                <c:pt idx="19">
                  <c:v>170</c:v>
                </c:pt>
                <c:pt idx="20">
                  <c:v>158</c:v>
                </c:pt>
                <c:pt idx="21">
                  <c:v>133</c:v>
                </c:pt>
                <c:pt idx="22">
                  <c:v>114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178</c:v>
                </c:pt>
                <c:pt idx="27">
                  <c:v>163</c:v>
                </c:pt>
                <c:pt idx="28">
                  <c:v>172</c:v>
                </c:pt>
                <c:pt idx="29">
                  <c:v>178</c:v>
                </c:pt>
                <c:pt idx="30">
                  <c:v>199</c:v>
                </c:pt>
                <c:pt idx="31">
                  <c:v>199</c:v>
                </c:pt>
                <c:pt idx="32">
                  <c:v>184</c:v>
                </c:pt>
                <c:pt idx="33">
                  <c:v>162</c:v>
                </c:pt>
                <c:pt idx="34">
                  <c:v>146</c:v>
                </c:pt>
                <c:pt idx="35">
                  <c:v>166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Option2!$A$8</c:f>
              <c:strCache>
                <c:ptCount val="1"/>
                <c:pt idx="0">
                  <c:v>Forecast</c:v>
                </c:pt>
              </c:strCache>
            </c:strRef>
          </c:tx>
          <c:marker>
            <c:symbol val="none"/>
          </c:marker>
          <c:cat>
            <c:strRef>
              <c:f>Option2!$O$2:$BV$2</c:f>
              <c:strCache>
                <c:ptCount val="60"/>
                <c:pt idx="0">
                  <c:v>Jan-13</c:v>
                </c:pt>
                <c:pt idx="1">
                  <c:v>Feb-13</c:v>
                </c:pt>
                <c:pt idx="2">
                  <c:v>Mar-13</c:v>
                </c:pt>
                <c:pt idx="3">
                  <c:v>Apr-13</c:v>
                </c:pt>
                <c:pt idx="4">
                  <c:v>May-13</c:v>
                </c:pt>
                <c:pt idx="5">
                  <c:v>Jun-13</c:v>
                </c:pt>
                <c:pt idx="6">
                  <c:v>Jul-13</c:v>
                </c:pt>
                <c:pt idx="7">
                  <c:v>Aug-13</c:v>
                </c:pt>
                <c:pt idx="8">
                  <c:v>Sep-13</c:v>
                </c:pt>
                <c:pt idx="9">
                  <c:v>Oct-13</c:v>
                </c:pt>
                <c:pt idx="10">
                  <c:v>Nov-13</c:v>
                </c:pt>
                <c:pt idx="11">
                  <c:v>Dec-13</c:v>
                </c:pt>
                <c:pt idx="12">
                  <c:v>Jan-14</c:v>
                </c:pt>
                <c:pt idx="13">
                  <c:v>Feb-14</c:v>
                </c:pt>
                <c:pt idx="14">
                  <c:v>Mar-14</c:v>
                </c:pt>
                <c:pt idx="15">
                  <c:v>Apr-14</c:v>
                </c:pt>
                <c:pt idx="16">
                  <c:v>May-14</c:v>
                </c:pt>
                <c:pt idx="17">
                  <c:v>Jun-14</c:v>
                </c:pt>
                <c:pt idx="18">
                  <c:v>Jul-14</c:v>
                </c:pt>
                <c:pt idx="19">
                  <c:v>Aug-14</c:v>
                </c:pt>
                <c:pt idx="20">
                  <c:v>Sep-14</c:v>
                </c:pt>
                <c:pt idx="21">
                  <c:v>Oct-14</c:v>
                </c:pt>
                <c:pt idx="22">
                  <c:v>Nov-14</c:v>
                </c:pt>
                <c:pt idx="23">
                  <c:v>Dec-14</c:v>
                </c:pt>
                <c:pt idx="24">
                  <c:v>Jan-15</c:v>
                </c:pt>
                <c:pt idx="25">
                  <c:v>Feb-15</c:v>
                </c:pt>
                <c:pt idx="26">
                  <c:v>Mar-15</c:v>
                </c:pt>
                <c:pt idx="27">
                  <c:v>Apr-15</c:v>
                </c:pt>
                <c:pt idx="28">
                  <c:v>May-15</c:v>
                </c:pt>
                <c:pt idx="29">
                  <c:v>Jun-15</c:v>
                </c:pt>
                <c:pt idx="30">
                  <c:v>Jul-15</c:v>
                </c:pt>
                <c:pt idx="31">
                  <c:v>Aug-15</c:v>
                </c:pt>
                <c:pt idx="32">
                  <c:v>Sep-15</c:v>
                </c:pt>
                <c:pt idx="33">
                  <c:v>Oct-15</c:v>
                </c:pt>
                <c:pt idx="34">
                  <c:v>Nov-15</c:v>
                </c:pt>
                <c:pt idx="35">
                  <c:v>Dec-15</c:v>
                </c:pt>
                <c:pt idx="36">
                  <c:v>t+1</c:v>
                </c:pt>
                <c:pt idx="37">
                  <c:v>t+2</c:v>
                </c:pt>
                <c:pt idx="38">
                  <c:v>t+3</c:v>
                </c:pt>
                <c:pt idx="39">
                  <c:v>t+4</c:v>
                </c:pt>
                <c:pt idx="40">
                  <c:v>t+5</c:v>
                </c:pt>
                <c:pt idx="41">
                  <c:v>t+6</c:v>
                </c:pt>
                <c:pt idx="42">
                  <c:v>t+7</c:v>
                </c:pt>
                <c:pt idx="43">
                  <c:v>t+8</c:v>
                </c:pt>
                <c:pt idx="44">
                  <c:v>t+9</c:v>
                </c:pt>
                <c:pt idx="45">
                  <c:v>t+10</c:v>
                </c:pt>
                <c:pt idx="46">
                  <c:v>t+11</c:v>
                </c:pt>
                <c:pt idx="47">
                  <c:v>t+12</c:v>
                </c:pt>
                <c:pt idx="48">
                  <c:v>t+13</c:v>
                </c:pt>
                <c:pt idx="49">
                  <c:v>t+14</c:v>
                </c:pt>
                <c:pt idx="50">
                  <c:v>t+15</c:v>
                </c:pt>
                <c:pt idx="51">
                  <c:v>t+16</c:v>
                </c:pt>
                <c:pt idx="52">
                  <c:v>t+17</c:v>
                </c:pt>
                <c:pt idx="53">
                  <c:v>t+18</c:v>
                </c:pt>
                <c:pt idx="54">
                  <c:v>t+19</c:v>
                </c:pt>
                <c:pt idx="55">
                  <c:v>t+20</c:v>
                </c:pt>
                <c:pt idx="56">
                  <c:v>t+21</c:v>
                </c:pt>
                <c:pt idx="57">
                  <c:v>t+22</c:v>
                </c:pt>
                <c:pt idx="58">
                  <c:v>t+23</c:v>
                </c:pt>
                <c:pt idx="59">
                  <c:v>t+24</c:v>
                </c:pt>
              </c:strCache>
            </c:strRef>
          </c:cat>
          <c:val>
            <c:numRef>
              <c:f>Option2!$O$8:$BV$8</c:f>
              <c:numCache>
                <c:formatCode>0.00</c:formatCode>
                <c:ptCount val="60"/>
                <c:pt idx="0">
                  <c:v>111.08195254656466</c:v>
                </c:pt>
                <c:pt idx="1">
                  <c:v>117.7144098020605</c:v>
                </c:pt>
                <c:pt idx="2">
                  <c:v>135.02636569673152</c:v>
                </c:pt>
                <c:pt idx="3">
                  <c:v>125.45359349030106</c:v>
                </c:pt>
                <c:pt idx="4">
                  <c:v>125.16589354426688</c:v>
                </c:pt>
                <c:pt idx="5">
                  <c:v>134.36001364341837</c:v>
                </c:pt>
                <c:pt idx="6">
                  <c:v>150.37589095854261</c:v>
                </c:pt>
                <c:pt idx="7">
                  <c:v>148.45477841507565</c:v>
                </c:pt>
                <c:pt idx="8">
                  <c:v>136.2940625716833</c:v>
                </c:pt>
                <c:pt idx="9">
                  <c:v>117.26270523234473</c:v>
                </c:pt>
                <c:pt idx="10">
                  <c:v>103.40595233208646</c:v>
                </c:pt>
                <c:pt idx="11">
                  <c:v>120.02996929565577</c:v>
                </c:pt>
                <c:pt idx="12">
                  <c:v>120.01413604601441</c:v>
                </c:pt>
                <c:pt idx="13">
                  <c:v>123.43758248938286</c:v>
                </c:pt>
                <c:pt idx="14">
                  <c:v>142.46687279750705</c:v>
                </c:pt>
                <c:pt idx="15">
                  <c:v>132.84407590770337</c:v>
                </c:pt>
                <c:pt idx="16">
                  <c:v>131.32883062817211</c:v>
                </c:pt>
                <c:pt idx="17">
                  <c:v>139.35979467232301</c:v>
                </c:pt>
                <c:pt idx="18">
                  <c:v>160.9382894898782</c:v>
                </c:pt>
                <c:pt idx="19">
                  <c:v>165.10156883280072</c:v>
                </c:pt>
                <c:pt idx="20">
                  <c:v>154.59646498487939</c:v>
                </c:pt>
                <c:pt idx="21">
                  <c:v>135.19085770090524</c:v>
                </c:pt>
                <c:pt idx="22">
                  <c:v>117.64494690421427</c:v>
                </c:pt>
                <c:pt idx="23">
                  <c:v>134.14843546002894</c:v>
                </c:pt>
                <c:pt idx="24">
                  <c:v>138.81422442918034</c:v>
                </c:pt>
                <c:pt idx="25">
                  <c:v>150.25835562500527</c:v>
                </c:pt>
                <c:pt idx="26">
                  <c:v>172.4467943256868</c:v>
                </c:pt>
                <c:pt idx="27">
                  <c:v>165.53320105222036</c:v>
                </c:pt>
                <c:pt idx="28">
                  <c:v>161.98740834251174</c:v>
                </c:pt>
                <c:pt idx="29">
                  <c:v>183.68839753655476</c:v>
                </c:pt>
                <c:pt idx="30">
                  <c:v>202.83056103428481</c:v>
                </c:pt>
                <c:pt idx="31">
                  <c:v>200.87807248262689</c:v>
                </c:pt>
                <c:pt idx="32">
                  <c:v>184.64966414247399</c:v>
                </c:pt>
                <c:pt idx="33">
                  <c:v>159.44467076373792</c:v>
                </c:pt>
                <c:pt idx="34">
                  <c:v>141.29168898174754</c:v>
                </c:pt>
                <c:pt idx="35">
                  <c:v>167.18533776283391</c:v>
                </c:pt>
                <c:pt idx="36">
                  <c:v>168.94168808466321</c:v>
                </c:pt>
                <c:pt idx="37">
                  <c:v>178.83715911908692</c:v>
                </c:pt>
                <c:pt idx="38">
                  <c:v>205.49813773274204</c:v>
                </c:pt>
                <c:pt idx="39">
                  <c:v>193.88889475763114</c:v>
                </c:pt>
                <c:pt idx="40">
                  <c:v>191.18529870865308</c:v>
                </c:pt>
                <c:pt idx="41">
                  <c:v>209.61107868161054</c:v>
                </c:pt>
                <c:pt idx="42">
                  <c:v>234.88231914829623</c:v>
                </c:pt>
                <c:pt idx="43">
                  <c:v>234.76424429213458</c:v>
                </c:pt>
                <c:pt idx="44">
                  <c:v>216.79620802705895</c:v>
                </c:pt>
                <c:pt idx="45">
                  <c:v>187.53165151476563</c:v>
                </c:pt>
                <c:pt idx="46">
                  <c:v>164.71836665236233</c:v>
                </c:pt>
                <c:pt idx="47">
                  <c:v>191.27069378435633</c:v>
                </c:pt>
                <c:pt idx="48">
                  <c:v>193.6795165834825</c:v>
                </c:pt>
                <c:pt idx="49">
                  <c:v>204.70827527077881</c:v>
                </c:pt>
                <c:pt idx="50">
                  <c:v>234.87200125122681</c:v>
                </c:pt>
                <c:pt idx="51">
                  <c:v>221.27709667691443</c:v>
                </c:pt>
                <c:pt idx="52">
                  <c:v>217.87739401156702</c:v>
                </c:pt>
                <c:pt idx="53">
                  <c:v>238.53910361967456</c:v>
                </c:pt>
                <c:pt idx="54">
                  <c:v>266.92941652536751</c:v>
                </c:pt>
                <c:pt idx="55">
                  <c:v>266.43513638348605</c:v>
                </c:pt>
                <c:pt idx="56">
                  <c:v>245.71797933791379</c:v>
                </c:pt>
                <c:pt idx="57">
                  <c:v>212.27430791682707</c:v>
                </c:pt>
                <c:pt idx="58">
                  <c:v>186.21472121644035</c:v>
                </c:pt>
                <c:pt idx="59">
                  <c:v>215.96368117220865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676160"/>
        <c:axId val="265788160"/>
      </c:lineChart>
      <c:catAx>
        <c:axId val="259676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65788160"/>
        <c:crosses val="autoZero"/>
        <c:auto val="1"/>
        <c:lblAlgn val="ctr"/>
        <c:lblOffset val="100"/>
        <c:noMultiLvlLbl val="0"/>
      </c:catAx>
      <c:valAx>
        <c:axId val="26578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676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12</xdr:row>
      <xdr:rowOff>0</xdr:rowOff>
    </xdr:from>
    <xdr:to>
      <xdr:col>10</xdr:col>
      <xdr:colOff>419100</xdr:colOff>
      <xdr:row>27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12</xdr:row>
      <xdr:rowOff>0</xdr:rowOff>
    </xdr:from>
    <xdr:to>
      <xdr:col>22</xdr:col>
      <xdr:colOff>419100</xdr:colOff>
      <xdr:row>27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lancaster.ac.uk/lums/forecasting/" TargetMode="External"/><Relationship Id="rId2" Type="http://schemas.openxmlformats.org/officeDocument/2006/relationships/hyperlink" Target="http://nikolaos.kourentzes.com/" TargetMode="External"/><Relationship Id="rId1" Type="http://schemas.openxmlformats.org/officeDocument/2006/relationships/hyperlink" Target="mailto:nikolaos@kourentzes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D10" sqref="D10"/>
    </sheetView>
  </sheetViews>
  <sheetFormatPr defaultRowHeight="14.4" x14ac:dyDescent="0.3"/>
  <sheetData>
    <row r="1" spans="1:2" x14ac:dyDescent="0.3">
      <c r="A1" s="10" t="s">
        <v>64</v>
      </c>
    </row>
    <row r="2" spans="1:2" x14ac:dyDescent="0.3">
      <c r="A2" s="10"/>
    </row>
    <row r="3" spans="1:2" x14ac:dyDescent="0.3">
      <c r="A3" t="s">
        <v>65</v>
      </c>
    </row>
    <row r="4" spans="1:2" x14ac:dyDescent="0.3">
      <c r="A4" s="3" t="s">
        <v>66</v>
      </c>
      <c r="B4" t="s">
        <v>68</v>
      </c>
    </row>
    <row r="5" spans="1:2" x14ac:dyDescent="0.3">
      <c r="B5" t="s">
        <v>69</v>
      </c>
    </row>
    <row r="6" spans="1:2" x14ac:dyDescent="0.3">
      <c r="A6" s="3" t="s">
        <v>67</v>
      </c>
      <c r="B6" t="s">
        <v>70</v>
      </c>
    </row>
    <row r="7" spans="1:2" x14ac:dyDescent="0.3">
      <c r="B7" t="s">
        <v>71</v>
      </c>
    </row>
    <row r="8" spans="1:2" x14ac:dyDescent="0.3">
      <c r="B8" t="s">
        <v>72</v>
      </c>
    </row>
    <row r="9" spans="1:2" x14ac:dyDescent="0.3">
      <c r="B9" t="s">
        <v>73</v>
      </c>
    </row>
    <row r="11" spans="1:2" x14ac:dyDescent="0.3">
      <c r="A11" t="s">
        <v>74</v>
      </c>
    </row>
    <row r="12" spans="1:2" x14ac:dyDescent="0.3">
      <c r="A12" t="s">
        <v>77</v>
      </c>
      <c r="B12" s="15" t="s">
        <v>76</v>
      </c>
    </row>
    <row r="13" spans="1:2" x14ac:dyDescent="0.3">
      <c r="A13" t="s">
        <v>78</v>
      </c>
      <c r="B13" s="15" t="s">
        <v>75</v>
      </c>
    </row>
    <row r="15" spans="1:2" x14ac:dyDescent="0.3">
      <c r="A15" t="s">
        <v>79</v>
      </c>
    </row>
    <row r="16" spans="1:2" x14ac:dyDescent="0.3">
      <c r="A16" t="s">
        <v>81</v>
      </c>
      <c r="B16" s="15" t="s">
        <v>80</v>
      </c>
    </row>
  </sheetData>
  <hyperlinks>
    <hyperlink ref="B13" r:id="rId1"/>
    <hyperlink ref="B12" r:id="rId2"/>
    <hyperlink ref="B16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J10"/>
  <sheetViews>
    <sheetView workbookViewId="0">
      <selection activeCell="A17" sqref="A17"/>
    </sheetView>
  </sheetViews>
  <sheetFormatPr defaultRowHeight="14.4" x14ac:dyDescent="0.3"/>
  <cols>
    <col min="2" max="2" width="10.33203125" bestFit="1" customWidth="1"/>
    <col min="3" max="8" width="9.5546875" bestFit="1" customWidth="1"/>
    <col min="9" max="9" width="10.77734375" customWidth="1"/>
    <col min="10" max="15" width="9.5546875" bestFit="1" customWidth="1"/>
  </cols>
  <sheetData>
    <row r="1" spans="1:62" x14ac:dyDescent="0.3">
      <c r="C1" s="7" t="s">
        <v>33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8" t="s">
        <v>34</v>
      </c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</row>
    <row r="2" spans="1:62" x14ac:dyDescent="0.3">
      <c r="B2" t="s">
        <v>32</v>
      </c>
      <c r="C2" s="1">
        <v>41275</v>
      </c>
      <c r="D2" s="1">
        <v>41306</v>
      </c>
      <c r="E2" s="1">
        <v>41334</v>
      </c>
      <c r="F2" s="1">
        <v>41365</v>
      </c>
      <c r="G2" s="1">
        <v>41395</v>
      </c>
      <c r="H2" s="1">
        <v>41426</v>
      </c>
      <c r="I2" s="1">
        <v>41456</v>
      </c>
      <c r="J2" s="1">
        <v>41487</v>
      </c>
      <c r="K2" s="1">
        <v>41518</v>
      </c>
      <c r="L2" s="1">
        <v>41548</v>
      </c>
      <c r="M2" s="1">
        <v>41579</v>
      </c>
      <c r="N2" s="1">
        <v>41609</v>
      </c>
      <c r="O2" s="1">
        <v>41640</v>
      </c>
      <c r="P2" s="1">
        <v>41671</v>
      </c>
      <c r="Q2" s="1">
        <v>41699</v>
      </c>
      <c r="R2" s="1">
        <v>41730</v>
      </c>
      <c r="S2" s="1">
        <v>41760</v>
      </c>
      <c r="T2" s="1">
        <v>41791</v>
      </c>
      <c r="U2" s="1">
        <v>41821</v>
      </c>
      <c r="V2" s="1">
        <v>41852</v>
      </c>
      <c r="W2" s="1">
        <v>41883</v>
      </c>
      <c r="X2" s="1">
        <v>41913</v>
      </c>
      <c r="Y2" s="1">
        <v>41944</v>
      </c>
      <c r="Z2" s="1">
        <v>41974</v>
      </c>
      <c r="AA2" s="1">
        <v>42005</v>
      </c>
      <c r="AB2" s="1">
        <v>42036</v>
      </c>
      <c r="AC2" s="1">
        <v>42064</v>
      </c>
      <c r="AD2" s="1">
        <v>42095</v>
      </c>
      <c r="AE2" s="1">
        <v>42125</v>
      </c>
      <c r="AF2" s="1">
        <v>42156</v>
      </c>
      <c r="AG2" s="1">
        <v>42186</v>
      </c>
      <c r="AH2" s="1">
        <v>42217</v>
      </c>
      <c r="AI2" s="1">
        <v>42248</v>
      </c>
      <c r="AJ2" s="1">
        <v>42278</v>
      </c>
      <c r="AK2" s="1">
        <v>42309</v>
      </c>
      <c r="AL2" s="1">
        <v>42339</v>
      </c>
      <c r="AM2" s="5" t="s">
        <v>4</v>
      </c>
      <c r="AN2" t="s">
        <v>5</v>
      </c>
      <c r="AO2" s="1" t="s">
        <v>6</v>
      </c>
      <c r="AP2" s="1" t="s">
        <v>7</v>
      </c>
      <c r="AQ2" t="s">
        <v>8</v>
      </c>
      <c r="AR2" t="s">
        <v>9</v>
      </c>
      <c r="AS2" s="1" t="s">
        <v>10</v>
      </c>
      <c r="AT2" s="1" t="s">
        <v>11</v>
      </c>
      <c r="AU2" t="s">
        <v>12</v>
      </c>
      <c r="AV2" t="s">
        <v>13</v>
      </c>
      <c r="AW2" s="1" t="s">
        <v>14</v>
      </c>
      <c r="AX2" s="1" t="s">
        <v>15</v>
      </c>
      <c r="AY2" t="s">
        <v>16</v>
      </c>
      <c r="AZ2" t="s">
        <v>17</v>
      </c>
      <c r="BA2" s="1" t="s">
        <v>18</v>
      </c>
      <c r="BB2" s="1" t="s">
        <v>19</v>
      </c>
      <c r="BC2" t="s">
        <v>20</v>
      </c>
      <c r="BD2" t="s">
        <v>21</v>
      </c>
      <c r="BE2" s="1" t="s">
        <v>22</v>
      </c>
      <c r="BF2" s="1" t="s">
        <v>23</v>
      </c>
      <c r="BG2" t="s">
        <v>24</v>
      </c>
      <c r="BH2" t="s">
        <v>25</v>
      </c>
      <c r="BI2" s="1" t="s">
        <v>26</v>
      </c>
      <c r="BJ2" s="1" t="s">
        <v>27</v>
      </c>
    </row>
    <row r="3" spans="1:62" x14ac:dyDescent="0.3">
      <c r="A3" t="s">
        <v>0</v>
      </c>
      <c r="C3">
        <v>112</v>
      </c>
      <c r="D3">
        <v>118</v>
      </c>
      <c r="E3">
        <v>132</v>
      </c>
      <c r="F3">
        <v>129</v>
      </c>
      <c r="G3">
        <v>121</v>
      </c>
      <c r="H3">
        <v>135</v>
      </c>
      <c r="I3">
        <v>148</v>
      </c>
      <c r="J3">
        <v>148</v>
      </c>
      <c r="K3">
        <v>136</v>
      </c>
      <c r="L3">
        <v>119</v>
      </c>
      <c r="M3">
        <v>104</v>
      </c>
      <c r="N3">
        <v>118</v>
      </c>
      <c r="O3">
        <v>115</v>
      </c>
      <c r="P3">
        <v>126</v>
      </c>
      <c r="Q3">
        <v>141</v>
      </c>
      <c r="R3">
        <v>135</v>
      </c>
      <c r="S3">
        <v>125</v>
      </c>
      <c r="T3">
        <v>149</v>
      </c>
      <c r="U3">
        <v>170</v>
      </c>
      <c r="V3">
        <v>170</v>
      </c>
      <c r="W3">
        <v>158</v>
      </c>
      <c r="X3">
        <v>133</v>
      </c>
      <c r="Y3">
        <v>114</v>
      </c>
      <c r="Z3">
        <v>140</v>
      </c>
      <c r="AA3">
        <v>145</v>
      </c>
      <c r="AB3">
        <v>150</v>
      </c>
      <c r="AC3">
        <v>178</v>
      </c>
      <c r="AD3">
        <v>163</v>
      </c>
      <c r="AE3">
        <v>172</v>
      </c>
      <c r="AF3">
        <v>178</v>
      </c>
      <c r="AG3">
        <v>199</v>
      </c>
      <c r="AH3">
        <v>199</v>
      </c>
      <c r="AI3">
        <v>184</v>
      </c>
      <c r="AJ3">
        <v>162</v>
      </c>
      <c r="AK3">
        <v>146</v>
      </c>
      <c r="AL3">
        <v>166</v>
      </c>
      <c r="AM3" s="5"/>
    </row>
    <row r="4" spans="1:62" x14ac:dyDescent="0.3">
      <c r="A4" t="s">
        <v>1</v>
      </c>
      <c r="B4" s="2">
        <v>0.51391929939016734</v>
      </c>
      <c r="C4" s="12">
        <f t="shared" ref="C4:M4" si="0">D4</f>
        <v>126.66666666666667</v>
      </c>
      <c r="D4" s="12">
        <f t="shared" si="0"/>
        <v>126.66666666666667</v>
      </c>
      <c r="E4" s="12">
        <f t="shared" si="0"/>
        <v>126.66666666666667</v>
      </c>
      <c r="F4" s="12">
        <f t="shared" si="0"/>
        <v>126.66666666666667</v>
      </c>
      <c r="G4" s="12">
        <f t="shared" si="0"/>
        <v>126.66666666666667</v>
      </c>
      <c r="H4" s="12">
        <f t="shared" si="0"/>
        <v>126.66666666666667</v>
      </c>
      <c r="I4" s="12">
        <f t="shared" si="0"/>
        <v>126.66666666666667</v>
      </c>
      <c r="J4" s="12">
        <f t="shared" si="0"/>
        <v>126.66666666666667</v>
      </c>
      <c r="K4" s="12">
        <f t="shared" si="0"/>
        <v>126.66666666666667</v>
      </c>
      <c r="L4" s="12">
        <f t="shared" si="0"/>
        <v>126.66666666666667</v>
      </c>
      <c r="M4" s="12">
        <f>N4</f>
        <v>126.66666666666667</v>
      </c>
      <c r="N4" s="12">
        <f>AVERAGE(C3:N3)</f>
        <v>126.66666666666667</v>
      </c>
      <c r="O4" s="2">
        <f>$B$4*(O3/C6)+(1-$B$4)*(N4+N5)</f>
        <v>128.67545636006011</v>
      </c>
      <c r="P4" s="2">
        <f t="shared" ref="P4:AL4" si="1">$B$4*(P3/D6)+(1-$B$4)*(O4+O5)</f>
        <v>132.36528486977369</v>
      </c>
      <c r="Q4" s="2">
        <f t="shared" si="1"/>
        <v>134.27519452156662</v>
      </c>
      <c r="R4" s="2">
        <f t="shared" si="1"/>
        <v>133.82538797752744</v>
      </c>
      <c r="S4" s="2">
        <f t="shared" si="1"/>
        <v>132.69091259532274</v>
      </c>
      <c r="T4" s="2">
        <f t="shared" si="1"/>
        <v>136.68022042785719</v>
      </c>
      <c r="U4" s="2">
        <f t="shared" si="1"/>
        <v>141.6437528915458</v>
      </c>
      <c r="V4" s="2">
        <f t="shared" si="1"/>
        <v>144.17813017098985</v>
      </c>
      <c r="W4" s="2">
        <f t="shared" si="1"/>
        <v>146.30547431901192</v>
      </c>
      <c r="X4" s="2">
        <f t="shared" si="1"/>
        <v>144.49453381693459</v>
      </c>
      <c r="Y4" s="2">
        <f t="shared" si="1"/>
        <v>142.12269170904983</v>
      </c>
      <c r="Z4" s="2">
        <f t="shared" si="1"/>
        <v>146.74361104895232</v>
      </c>
      <c r="AA4" s="2">
        <f t="shared" si="1"/>
        <v>156.14514246913285</v>
      </c>
      <c r="AB4" s="2">
        <f t="shared" si="1"/>
        <v>159.43592264527052</v>
      </c>
      <c r="AC4" s="2">
        <f t="shared" si="1"/>
        <v>166.11731312904732</v>
      </c>
      <c r="AD4" s="2">
        <f t="shared" si="1"/>
        <v>163.98529575657079</v>
      </c>
      <c r="AE4" s="2">
        <f t="shared" si="1"/>
        <v>173.10481839704659</v>
      </c>
      <c r="AF4" s="2">
        <f t="shared" si="1"/>
        <v>171.05432252353418</v>
      </c>
      <c r="AG4" s="2">
        <f t="shared" si="1"/>
        <v>171.62736529711447</v>
      </c>
      <c r="AH4" s="2">
        <f t="shared" si="1"/>
        <v>171.8644547024592</v>
      </c>
      <c r="AI4" s="2">
        <f t="shared" si="1"/>
        <v>172.47408536955015</v>
      </c>
      <c r="AJ4" s="2">
        <f t="shared" si="1"/>
        <v>173.2826397940978</v>
      </c>
      <c r="AK4" s="2">
        <f t="shared" si="1"/>
        <v>176.41564689465207</v>
      </c>
      <c r="AL4" s="2">
        <f t="shared" si="1"/>
        <v>178.17389031499832</v>
      </c>
      <c r="AM4" s="6">
        <f>AL4</f>
        <v>178.17389031499832</v>
      </c>
      <c r="AN4" s="2">
        <f t="shared" ref="AN4:BJ4" si="2">AM4</f>
        <v>178.17389031499832</v>
      </c>
      <c r="AO4" s="2">
        <f t="shared" si="2"/>
        <v>178.17389031499832</v>
      </c>
      <c r="AP4" s="2">
        <f t="shared" si="2"/>
        <v>178.17389031499832</v>
      </c>
      <c r="AQ4" s="2">
        <f t="shared" si="2"/>
        <v>178.17389031499832</v>
      </c>
      <c r="AR4" s="2">
        <f t="shared" si="2"/>
        <v>178.17389031499832</v>
      </c>
      <c r="AS4" s="2">
        <f t="shared" si="2"/>
        <v>178.17389031499832</v>
      </c>
      <c r="AT4" s="2">
        <f t="shared" si="2"/>
        <v>178.17389031499832</v>
      </c>
      <c r="AU4" s="2">
        <f t="shared" si="2"/>
        <v>178.17389031499832</v>
      </c>
      <c r="AV4" s="2">
        <f t="shared" si="2"/>
        <v>178.17389031499832</v>
      </c>
      <c r="AW4" s="2">
        <f t="shared" si="2"/>
        <v>178.17389031499832</v>
      </c>
      <c r="AX4" s="2">
        <f t="shared" si="2"/>
        <v>178.17389031499832</v>
      </c>
      <c r="AY4" s="2">
        <f t="shared" si="2"/>
        <v>178.17389031499832</v>
      </c>
      <c r="AZ4" s="2">
        <f t="shared" si="2"/>
        <v>178.17389031499832</v>
      </c>
      <c r="BA4" s="2">
        <f t="shared" si="2"/>
        <v>178.17389031499832</v>
      </c>
      <c r="BB4" s="2">
        <f t="shared" si="2"/>
        <v>178.17389031499832</v>
      </c>
      <c r="BC4" s="2">
        <f t="shared" si="2"/>
        <v>178.17389031499832</v>
      </c>
      <c r="BD4" s="2">
        <f t="shared" si="2"/>
        <v>178.17389031499832</v>
      </c>
      <c r="BE4" s="2">
        <f t="shared" si="2"/>
        <v>178.17389031499832</v>
      </c>
      <c r="BF4" s="2">
        <f t="shared" si="2"/>
        <v>178.17389031499832</v>
      </c>
      <c r="BG4" s="2">
        <f t="shared" si="2"/>
        <v>178.17389031499832</v>
      </c>
      <c r="BH4" s="2">
        <f t="shared" si="2"/>
        <v>178.17389031499832</v>
      </c>
      <c r="BI4" s="2">
        <f t="shared" si="2"/>
        <v>178.17389031499832</v>
      </c>
      <c r="BJ4" s="2"/>
    </row>
    <row r="5" spans="1:62" x14ac:dyDescent="0.3">
      <c r="A5" t="s">
        <v>2</v>
      </c>
      <c r="B5" s="2">
        <v>6.1480612671501886E-2</v>
      </c>
      <c r="C5" s="12">
        <f t="shared" ref="C5:M5" si="3">D5</f>
        <v>0.54545454545454675</v>
      </c>
      <c r="D5" s="12">
        <f t="shared" si="3"/>
        <v>0.54545454545454675</v>
      </c>
      <c r="E5" s="12">
        <f t="shared" si="3"/>
        <v>0.54545454545454675</v>
      </c>
      <c r="F5" s="12">
        <f t="shared" si="3"/>
        <v>0.54545454545454675</v>
      </c>
      <c r="G5" s="12">
        <f t="shared" si="3"/>
        <v>0.54545454545454675</v>
      </c>
      <c r="H5" s="12">
        <f t="shared" si="3"/>
        <v>0.54545454545454675</v>
      </c>
      <c r="I5" s="12">
        <f t="shared" si="3"/>
        <v>0.54545454545454675</v>
      </c>
      <c r="J5" s="12">
        <f t="shared" si="3"/>
        <v>0.54545454545454675</v>
      </c>
      <c r="K5" s="12">
        <f t="shared" si="3"/>
        <v>0.54545454545454675</v>
      </c>
      <c r="L5" s="12">
        <f t="shared" si="3"/>
        <v>0.54545454545454675</v>
      </c>
      <c r="M5" s="12">
        <f>N5</f>
        <v>0.54545454545454675</v>
      </c>
      <c r="N5" s="12">
        <f>AVERAGE(D3:N3)-AVERAGE(C3:M3)</f>
        <v>0.54545454545454675</v>
      </c>
      <c r="O5" s="2">
        <f>$B$5*(O4-N4)+(1-$B$5)*N5</f>
        <v>0.6354212868935728</v>
      </c>
      <c r="P5" s="2">
        <f t="shared" ref="P5:AL5" si="4">$B$5*(P4-O4)+(1-$B$5)*O5</f>
        <v>0.82320811430080743</v>
      </c>
      <c r="Q5" s="2">
        <f t="shared" si="4"/>
        <v>0.89001919061688617</v>
      </c>
      <c r="R5" s="2">
        <f t="shared" si="4"/>
        <v>0.80764588357718625</v>
      </c>
      <c r="S5" s="2">
        <f t="shared" si="4"/>
        <v>0.68824307827456332</v>
      </c>
      <c r="T5" s="2">
        <f t="shared" si="4"/>
        <v>0.89119456183476209</v>
      </c>
      <c r="U5" s="2">
        <f t="shared" si="4"/>
        <v>1.1415643910461151</v>
      </c>
      <c r="V5" s="2">
        <f t="shared" si="4"/>
        <v>1.2271953807615841</v>
      </c>
      <c r="W5" s="2">
        <f t="shared" si="4"/>
        <v>1.2825370784682564</v>
      </c>
      <c r="X5" s="2">
        <f t="shared" si="4"/>
        <v>1.0923481815307583</v>
      </c>
      <c r="Y5" s="2">
        <f t="shared" si="4"/>
        <v>0.87936764012682478</v>
      </c>
      <c r="Z5" s="2">
        <f t="shared" si="4"/>
        <v>1.1094005309711317</v>
      </c>
      <c r="AA5" s="2">
        <f t="shared" si="4"/>
        <v>1.6192058183920115</v>
      </c>
      <c r="AB5" s="2">
        <f t="shared" si="4"/>
        <v>1.7219752340321872</v>
      </c>
      <c r="AC5" s="2">
        <f t="shared" si="4"/>
        <v>2.0268831220788752</v>
      </c>
      <c r="AD5" s="2">
        <f t="shared" si="4"/>
        <v>1.771191371633797</v>
      </c>
      <c r="AE5" s="2">
        <f t="shared" si="4"/>
        <v>2.2229712801553578</v>
      </c>
      <c r="AF5" s="2">
        <f t="shared" si="4"/>
        <v>1.9602359013163246</v>
      </c>
      <c r="AG5" s="2">
        <f t="shared" si="4"/>
        <v>1.8749504179294161</v>
      </c>
      <c r="AH5" s="2">
        <f t="shared" si="4"/>
        <v>1.7742537194049433</v>
      </c>
      <c r="AI5" s="2">
        <f t="shared" si="4"/>
        <v>1.7026519806173246</v>
      </c>
      <c r="AJ5" s="2">
        <f t="shared" si="4"/>
        <v>1.6476823150820687</v>
      </c>
      <c r="AK5" s="2">
        <f t="shared" si="4"/>
        <v>1.7390009929090666</v>
      </c>
      <c r="AL5" s="2">
        <f t="shared" si="4"/>
        <v>1.7401840291371915</v>
      </c>
      <c r="AM5" s="6">
        <f>AL5</f>
        <v>1.7401840291371915</v>
      </c>
      <c r="AN5" s="2">
        <f t="shared" ref="AN5:BJ5" si="5">AM5</f>
        <v>1.7401840291371915</v>
      </c>
      <c r="AO5" s="2">
        <f t="shared" si="5"/>
        <v>1.7401840291371915</v>
      </c>
      <c r="AP5" s="2">
        <f t="shared" si="5"/>
        <v>1.7401840291371915</v>
      </c>
      <c r="AQ5" s="2">
        <f t="shared" si="5"/>
        <v>1.7401840291371915</v>
      </c>
      <c r="AR5" s="2">
        <f t="shared" si="5"/>
        <v>1.7401840291371915</v>
      </c>
      <c r="AS5" s="2">
        <f t="shared" si="5"/>
        <v>1.7401840291371915</v>
      </c>
      <c r="AT5" s="2">
        <f t="shared" si="5"/>
        <v>1.7401840291371915</v>
      </c>
      <c r="AU5" s="2">
        <f t="shared" si="5"/>
        <v>1.7401840291371915</v>
      </c>
      <c r="AV5" s="2">
        <f t="shared" si="5"/>
        <v>1.7401840291371915</v>
      </c>
      <c r="AW5" s="2">
        <f t="shared" si="5"/>
        <v>1.7401840291371915</v>
      </c>
      <c r="AX5" s="2">
        <f t="shared" si="5"/>
        <v>1.7401840291371915</v>
      </c>
      <c r="AY5" s="2">
        <f t="shared" si="5"/>
        <v>1.7401840291371915</v>
      </c>
      <c r="AZ5" s="2">
        <f t="shared" si="5"/>
        <v>1.7401840291371915</v>
      </c>
      <c r="BA5" s="2">
        <f t="shared" si="5"/>
        <v>1.7401840291371915</v>
      </c>
      <c r="BB5" s="2">
        <f t="shared" si="5"/>
        <v>1.7401840291371915</v>
      </c>
      <c r="BC5" s="2">
        <f t="shared" si="5"/>
        <v>1.7401840291371915</v>
      </c>
      <c r="BD5" s="2">
        <f t="shared" si="5"/>
        <v>1.7401840291371915</v>
      </c>
      <c r="BE5" s="2">
        <f t="shared" si="5"/>
        <v>1.7401840291371915</v>
      </c>
      <c r="BF5" s="2">
        <f t="shared" si="5"/>
        <v>1.7401840291371915</v>
      </c>
      <c r="BG5" s="2">
        <f t="shared" si="5"/>
        <v>1.7401840291371915</v>
      </c>
      <c r="BH5" s="2">
        <f t="shared" si="5"/>
        <v>1.7401840291371915</v>
      </c>
      <c r="BI5" s="2">
        <f t="shared" si="5"/>
        <v>1.7401840291371915</v>
      </c>
      <c r="BJ5" s="2"/>
    </row>
    <row r="6" spans="1:62" x14ac:dyDescent="0.3">
      <c r="A6" t="s">
        <v>3</v>
      </c>
      <c r="B6" s="2">
        <v>0</v>
      </c>
      <c r="C6" s="12">
        <f>C3/C4</f>
        <v>0.88421052631578945</v>
      </c>
      <c r="D6" s="12">
        <f t="shared" ref="D6:O6" si="6">D3/D4</f>
        <v>0.93157894736842106</v>
      </c>
      <c r="E6" s="12">
        <f t="shared" si="6"/>
        <v>1.0421052631578946</v>
      </c>
      <c r="F6" s="12">
        <f t="shared" si="6"/>
        <v>1.0184210526315789</v>
      </c>
      <c r="G6" s="12">
        <f t="shared" si="6"/>
        <v>0.95526315789473681</v>
      </c>
      <c r="H6" s="12">
        <f t="shared" si="6"/>
        <v>1.0657894736842104</v>
      </c>
      <c r="I6" s="12">
        <f t="shared" si="6"/>
        <v>1.1684210526315788</v>
      </c>
      <c r="J6" s="12">
        <f t="shared" si="6"/>
        <v>1.1684210526315788</v>
      </c>
      <c r="K6" s="12">
        <f t="shared" si="6"/>
        <v>1.0736842105263158</v>
      </c>
      <c r="L6" s="12">
        <f t="shared" si="6"/>
        <v>0.93947368421052624</v>
      </c>
      <c r="M6" s="12">
        <f t="shared" si="6"/>
        <v>0.82105263157894737</v>
      </c>
      <c r="N6" s="12">
        <f t="shared" si="6"/>
        <v>0.93157894736842106</v>
      </c>
      <c r="O6" s="2">
        <f>$B$6*(O3/O4)+(1-$B$6)*C6</f>
        <v>0.88421052631578945</v>
      </c>
      <c r="P6" s="2">
        <f t="shared" ref="P6:AL6" si="7">$B$6*(P3/P4)+(1-$B$6)*D6</f>
        <v>0.93157894736842106</v>
      </c>
      <c r="Q6" s="2">
        <f t="shared" si="7"/>
        <v>1.0421052631578946</v>
      </c>
      <c r="R6" s="2">
        <f t="shared" si="7"/>
        <v>1.0184210526315789</v>
      </c>
      <c r="S6" s="2">
        <f t="shared" si="7"/>
        <v>0.95526315789473681</v>
      </c>
      <c r="T6" s="2">
        <f t="shared" si="7"/>
        <v>1.0657894736842104</v>
      </c>
      <c r="U6" s="2">
        <f t="shared" si="7"/>
        <v>1.1684210526315788</v>
      </c>
      <c r="V6" s="2">
        <f t="shared" si="7"/>
        <v>1.1684210526315788</v>
      </c>
      <c r="W6" s="2">
        <f t="shared" si="7"/>
        <v>1.0736842105263158</v>
      </c>
      <c r="X6" s="2">
        <f t="shared" si="7"/>
        <v>0.93947368421052624</v>
      </c>
      <c r="Y6" s="2">
        <f t="shared" si="7"/>
        <v>0.82105263157894737</v>
      </c>
      <c r="Z6" s="2">
        <f t="shared" si="7"/>
        <v>0.93157894736842106</v>
      </c>
      <c r="AA6" s="2">
        <f t="shared" si="7"/>
        <v>0.88421052631578945</v>
      </c>
      <c r="AB6" s="2">
        <f t="shared" si="7"/>
        <v>0.93157894736842106</v>
      </c>
      <c r="AC6" s="2">
        <f t="shared" si="7"/>
        <v>1.0421052631578946</v>
      </c>
      <c r="AD6" s="2">
        <f t="shared" si="7"/>
        <v>1.0184210526315789</v>
      </c>
      <c r="AE6" s="2">
        <f t="shared" si="7"/>
        <v>0.95526315789473681</v>
      </c>
      <c r="AF6" s="2">
        <f t="shared" si="7"/>
        <v>1.0657894736842104</v>
      </c>
      <c r="AG6" s="2">
        <f t="shared" si="7"/>
        <v>1.1684210526315788</v>
      </c>
      <c r="AH6" s="2">
        <f t="shared" si="7"/>
        <v>1.1684210526315788</v>
      </c>
      <c r="AI6" s="2">
        <f t="shared" si="7"/>
        <v>1.0736842105263158</v>
      </c>
      <c r="AJ6" s="2">
        <f t="shared" si="7"/>
        <v>0.93947368421052624</v>
      </c>
      <c r="AK6" s="2">
        <f t="shared" si="7"/>
        <v>0.82105263157894737</v>
      </c>
      <c r="AL6" s="2">
        <f t="shared" si="7"/>
        <v>0.93157894736842106</v>
      </c>
      <c r="AM6" s="6">
        <f>AA6</f>
        <v>0.88421052631578945</v>
      </c>
      <c r="AN6" s="2">
        <f t="shared" ref="AN6:BI6" si="8">AB6</f>
        <v>0.93157894736842106</v>
      </c>
      <c r="AO6" s="2">
        <f t="shared" si="8"/>
        <v>1.0421052631578946</v>
      </c>
      <c r="AP6" s="2">
        <f t="shared" si="8"/>
        <v>1.0184210526315789</v>
      </c>
      <c r="AQ6" s="2">
        <f t="shared" si="8"/>
        <v>0.95526315789473681</v>
      </c>
      <c r="AR6" s="2">
        <f t="shared" si="8"/>
        <v>1.0657894736842104</v>
      </c>
      <c r="AS6" s="2">
        <f t="shared" si="8"/>
        <v>1.1684210526315788</v>
      </c>
      <c r="AT6" s="2">
        <f t="shared" si="8"/>
        <v>1.1684210526315788</v>
      </c>
      <c r="AU6" s="2">
        <f t="shared" si="8"/>
        <v>1.0736842105263158</v>
      </c>
      <c r="AV6" s="2">
        <f t="shared" si="8"/>
        <v>0.93947368421052624</v>
      </c>
      <c r="AW6" s="2">
        <f t="shared" si="8"/>
        <v>0.82105263157894737</v>
      </c>
      <c r="AX6" s="2">
        <f t="shared" si="8"/>
        <v>0.93157894736842106</v>
      </c>
      <c r="AY6" s="2">
        <f t="shared" si="8"/>
        <v>0.88421052631578945</v>
      </c>
      <c r="AZ6" s="2">
        <f t="shared" si="8"/>
        <v>0.93157894736842106</v>
      </c>
      <c r="BA6" s="2">
        <f t="shared" si="8"/>
        <v>1.0421052631578946</v>
      </c>
      <c r="BB6" s="2">
        <f t="shared" si="8"/>
        <v>1.0184210526315789</v>
      </c>
      <c r="BC6" s="2">
        <f t="shared" si="8"/>
        <v>0.95526315789473681</v>
      </c>
      <c r="BD6" s="2">
        <f t="shared" si="8"/>
        <v>1.0657894736842104</v>
      </c>
      <c r="BE6" s="2">
        <f t="shared" si="8"/>
        <v>1.1684210526315788</v>
      </c>
      <c r="BF6" s="2">
        <f t="shared" si="8"/>
        <v>1.1684210526315788</v>
      </c>
      <c r="BG6" s="2">
        <f t="shared" si="8"/>
        <v>1.0736842105263158</v>
      </c>
      <c r="BH6" s="2">
        <f t="shared" si="8"/>
        <v>0.93947368421052624</v>
      </c>
      <c r="BI6" s="2">
        <f t="shared" si="8"/>
        <v>0.82105263157894737</v>
      </c>
      <c r="BJ6" s="2"/>
    </row>
    <row r="7" spans="1:62" x14ac:dyDescent="0.3">
      <c r="A7" t="s">
        <v>29</v>
      </c>
      <c r="C7" s="13" t="s">
        <v>35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 s="5">
        <v>2</v>
      </c>
      <c r="AN7">
        <v>3</v>
      </c>
      <c r="AO7">
        <v>4</v>
      </c>
      <c r="AP7">
        <v>5</v>
      </c>
      <c r="AQ7">
        <v>6</v>
      </c>
      <c r="AR7">
        <v>7</v>
      </c>
      <c r="AS7">
        <v>8</v>
      </c>
      <c r="AT7">
        <v>9</v>
      </c>
      <c r="AU7">
        <v>10</v>
      </c>
      <c r="AV7">
        <v>11</v>
      </c>
      <c r="AW7">
        <v>12</v>
      </c>
      <c r="AX7">
        <v>13</v>
      </c>
      <c r="AY7">
        <v>14</v>
      </c>
      <c r="AZ7">
        <v>15</v>
      </c>
      <c r="BA7">
        <v>16</v>
      </c>
      <c r="BB7">
        <v>17</v>
      </c>
      <c r="BC7">
        <v>18</v>
      </c>
      <c r="BD7">
        <v>19</v>
      </c>
      <c r="BE7">
        <v>20</v>
      </c>
      <c r="BF7">
        <v>21</v>
      </c>
      <c r="BG7">
        <v>22</v>
      </c>
      <c r="BH7">
        <v>23</v>
      </c>
      <c r="BI7">
        <v>24</v>
      </c>
    </row>
    <row r="8" spans="1:62" x14ac:dyDescent="0.3">
      <c r="A8" s="11" t="s">
        <v>28</v>
      </c>
      <c r="C8" s="13" t="s">
        <v>36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2">
        <f>(N4+N7*N5)*C6</f>
        <v>112.4822966507177</v>
      </c>
      <c r="P8" s="2">
        <f t="shared" ref="P8:AL8" si="9">(O4+O7*O5)*D6</f>
        <v>120.4632912816358</v>
      </c>
      <c r="Q8" s="2">
        <f t="shared" si="9"/>
        <v>138.79642953077234</v>
      </c>
      <c r="R8" s="2">
        <f t="shared" si="9"/>
        <v>137.65509922793424</v>
      </c>
      <c r="S8" s="2">
        <f t="shared" si="9"/>
        <v>128.60997708310782</v>
      </c>
      <c r="T8" s="2">
        <f t="shared" si="9"/>
        <v>142.15410012580762</v>
      </c>
      <c r="U8" s="2">
        <f t="shared" si="9"/>
        <v>160.74133751427163</v>
      </c>
      <c r="V8" s="2">
        <f t="shared" si="9"/>
        <v>166.83337071966</v>
      </c>
      <c r="W8" s="2">
        <f t="shared" si="9"/>
        <v>156.11940217135415</v>
      </c>
      <c r="X8" s="2">
        <f t="shared" si="9"/>
        <v>138.65505281289586</v>
      </c>
      <c r="Y8" s="2">
        <f t="shared" si="9"/>
        <v>119.53449258821365</v>
      </c>
      <c r="Z8" s="2">
        <f t="shared" si="9"/>
        <v>133.21770792002246</v>
      </c>
      <c r="AA8" s="2">
        <f t="shared" si="9"/>
        <v>130.73318918645862</v>
      </c>
      <c r="AB8" s="2">
        <f t="shared" si="9"/>
        <v>146.96994550995737</v>
      </c>
      <c r="AC8" s="2">
        <f t="shared" si="9"/>
        <v>167.94349357948386</v>
      </c>
      <c r="AD8" s="2">
        <f t="shared" si="9"/>
        <v>171.24158933996273</v>
      </c>
      <c r="AE8" s="2">
        <f t="shared" si="9"/>
        <v>158.34106533562701</v>
      </c>
      <c r="AF8" s="2">
        <f t="shared" si="9"/>
        <v>186.86251268228099</v>
      </c>
      <c r="AG8" s="2">
        <f t="shared" si="9"/>
        <v>202.15385247535164</v>
      </c>
      <c r="AH8" s="2">
        <f t="shared" si="9"/>
        <v>202.7237583617881</v>
      </c>
      <c r="AI8" s="2">
        <f t="shared" si="9"/>
        <v>186.43313956873834</v>
      </c>
      <c r="AJ8" s="2">
        <f t="shared" si="9"/>
        <v>163.63446114213102</v>
      </c>
      <c r="AK8" s="2">
        <f t="shared" si="9"/>
        <v>143.62700131069505</v>
      </c>
      <c r="AL8" s="2">
        <f t="shared" si="9"/>
        <v>165.96511934788592</v>
      </c>
      <c r="AM8" s="6">
        <f>(AL4+AL7*AL5)*AA6</f>
        <v>159.08191836744612</v>
      </c>
      <c r="AN8" s="2">
        <f>(AM4+AM7*AM5)*AB6</f>
        <v>169.22528280036457</v>
      </c>
      <c r="AO8" s="2">
        <f t="shared" ref="AO8" si="10">(AN4+AN7*AN5)*AC6</f>
        <v>191.11631366145869</v>
      </c>
      <c r="AP8" s="2">
        <f t="shared" ref="AP8" si="11">(AO4+AO7*AO5)*AD6</f>
        <v>188.54500112897031</v>
      </c>
      <c r="AQ8" s="2">
        <f t="shared" ref="AQ8" si="12">(AP4+AP7*AP5)*AE6</f>
        <v>178.51462157165366</v>
      </c>
      <c r="AR8" s="2">
        <f t="shared" ref="AR8" si="13">(AQ4+AQ7*AQ5)*AF6</f>
        <v>201.02387570625706</v>
      </c>
      <c r="AS8" s="2">
        <f t="shared" ref="AS8" si="14">(AR4+AR7*AR5)*AG6</f>
        <v>222.41499805899377</v>
      </c>
      <c r="AT8" s="2">
        <f t="shared" ref="AT8" si="15">(AS4+AS7*AS5)*AH6</f>
        <v>224.44826571409092</v>
      </c>
      <c r="AU8" s="2">
        <f t="shared" ref="AU8" si="16">(AT4+AT7*AT5)*AI6</f>
        <v>208.11816579871336</v>
      </c>
      <c r="AV8" s="2">
        <f t="shared" ref="AV8" si="17">(AU4+AU7*AU5)*AJ6</f>
        <v>183.73825217493203</v>
      </c>
      <c r="AW8" s="2">
        <f t="shared" ref="AW8" si="18">(AV4+AV7*AV5)*AK6</f>
        <v>162.00675096389031</v>
      </c>
      <c r="AX8" s="2">
        <f t="shared" ref="AX8" si="19">(AW4+AW7*AW5)*AL6</f>
        <v>185.43647086127422</v>
      </c>
      <c r="AY8" s="2">
        <f t="shared" ref="AY8" si="20">(AX4+AX7*AX5)*AM6</f>
        <v>177.54618680292285</v>
      </c>
      <c r="AZ8" s="2">
        <f t="shared" ref="AZ8" si="21">(AY4+AY7*AY5)*AN6</f>
        <v>188.67870847345611</v>
      </c>
      <c r="BA8" s="2">
        <f t="shared" ref="BA8" si="22">(AZ4+AZ7*AZ5)*AO6</f>
        <v>212.87777288898485</v>
      </c>
      <c r="BB8" s="2">
        <f t="shared" ref="BB8" si="23">(BA4+BA7*BA5)*AP6</f>
        <v>209.81188173768905</v>
      </c>
      <c r="BC8" s="2">
        <f t="shared" ref="BC8" si="24">(BB4+BB7*BB5)*AQ6</f>
        <v>198.46262586355263</v>
      </c>
      <c r="BD8" s="2">
        <f t="shared" ref="BD8" si="25">(BC4+BC7*BC5)*AR6</f>
        <v>223.27991355259064</v>
      </c>
      <c r="BE8" s="2">
        <f t="shared" ref="BE8" si="26">(BD4+BD7*BD5)*AS6</f>
        <v>246.81420992015947</v>
      </c>
      <c r="BF8" s="2">
        <f t="shared" ref="BF8" si="27">(BE4+BE7*BE5)*AT6</f>
        <v>248.84747757525656</v>
      </c>
      <c r="BG8" s="2">
        <f t="shared" ref="BG8" si="28">(BF4+BF7*BF5)*AU6</f>
        <v>230.53906318464939</v>
      </c>
      <c r="BH8" s="2">
        <f t="shared" ref="BH8" si="29">(BG4+BG7*BG5)*AV6</f>
        <v>203.35653738762605</v>
      </c>
      <c r="BI8" s="2">
        <f t="shared" ref="BI8" si="30">(BH4+BH7*BH5)*AW6</f>
        <v>179.15214308254727</v>
      </c>
      <c r="BJ8" s="2">
        <f>(BI4+BI7*BI5)*AX6</f>
        <v>204.88989653436573</v>
      </c>
    </row>
    <row r="9" spans="1:62" x14ac:dyDescent="0.3">
      <c r="A9" t="s">
        <v>30</v>
      </c>
      <c r="C9" s="13" t="s">
        <v>37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2">
        <f>(O3-O8)^2</f>
        <v>6.3388301549873107</v>
      </c>
      <c r="P9" s="2">
        <f t="shared" ref="P9:AL9" si="31">(P3-P8)^2</f>
        <v>30.655143432010092</v>
      </c>
      <c r="Q9" s="2">
        <f t="shared" si="31"/>
        <v>4.8557228128521954</v>
      </c>
      <c r="R9" s="2">
        <f t="shared" si="31"/>
        <v>7.0495519101770174</v>
      </c>
      <c r="S9" s="2">
        <f t="shared" si="31"/>
        <v>13.031934540563658</v>
      </c>
      <c r="T9" s="2">
        <f t="shared" si="31"/>
        <v>46.866345087467295</v>
      </c>
      <c r="U9" s="2">
        <f t="shared" si="31"/>
        <v>85.722831024633749</v>
      </c>
      <c r="V9" s="2">
        <f t="shared" si="31"/>
        <v>10.027540999106652</v>
      </c>
      <c r="W9" s="2">
        <f t="shared" si="31"/>
        <v>3.536648193107474</v>
      </c>
      <c r="X9" s="2">
        <f t="shared" si="31"/>
        <v>31.979622316641382</v>
      </c>
      <c r="Y9" s="2">
        <f t="shared" si="31"/>
        <v>30.630608208991852</v>
      </c>
      <c r="Z9" s="2">
        <f t="shared" si="31"/>
        <v>45.999485858126029</v>
      </c>
      <c r="AA9" s="2">
        <f t="shared" si="31"/>
        <v>203.54189078938134</v>
      </c>
      <c r="AB9" s="2">
        <f t="shared" si="31"/>
        <v>9.1812302126275043</v>
      </c>
      <c r="AC9" s="2">
        <f t="shared" si="31"/>
        <v>101.13332138588241</v>
      </c>
      <c r="AD9" s="2">
        <f t="shared" si="31"/>
        <v>67.923794848587292</v>
      </c>
      <c r="AE9" s="2">
        <f t="shared" si="31"/>
        <v>186.56649616561015</v>
      </c>
      <c r="AF9" s="2">
        <f t="shared" si="31"/>
        <v>78.544131043591449</v>
      </c>
      <c r="AG9" s="2">
        <f t="shared" si="31"/>
        <v>9.9467854362816741</v>
      </c>
      <c r="AH9" s="2">
        <f t="shared" si="31"/>
        <v>13.866376336986795</v>
      </c>
      <c r="AI9" s="2">
        <f t="shared" si="31"/>
        <v>5.9201681609601984</v>
      </c>
      <c r="AJ9" s="2">
        <f t="shared" si="31"/>
        <v>2.6714632251362262</v>
      </c>
      <c r="AK9" s="2">
        <f t="shared" si="31"/>
        <v>5.6311227794430101</v>
      </c>
      <c r="AL9" s="2">
        <f t="shared" si="31"/>
        <v>1.2166598919036813E-3</v>
      </c>
      <c r="AM9" s="5"/>
    </row>
    <row r="10" spans="1:62" x14ac:dyDescent="0.3">
      <c r="A10" t="s">
        <v>31</v>
      </c>
      <c r="B10" s="2">
        <f>SUM(O9:AL9)</f>
        <v>1001.6222615830447</v>
      </c>
      <c r="C10" s="4"/>
    </row>
  </sheetData>
  <mergeCells count="2">
    <mergeCell ref="C1:AL1"/>
    <mergeCell ref="AM1:BJ1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V29"/>
  <sheetViews>
    <sheetView workbookViewId="0">
      <selection activeCell="D19" sqref="D19"/>
    </sheetView>
  </sheetViews>
  <sheetFormatPr defaultRowHeight="14.4" x14ac:dyDescent="0.3"/>
  <cols>
    <col min="1" max="1" width="14.88671875" customWidth="1"/>
    <col min="2" max="2" width="10.33203125" bestFit="1" customWidth="1"/>
    <col min="3" max="14" width="10.33203125" customWidth="1"/>
    <col min="15" max="20" width="9.5546875" bestFit="1" customWidth="1"/>
    <col min="21" max="21" width="10.77734375" customWidth="1"/>
    <col min="22" max="27" width="9.5546875" bestFit="1" customWidth="1"/>
  </cols>
  <sheetData>
    <row r="1" spans="1:74" x14ac:dyDescent="0.3">
      <c r="B1" s="13"/>
      <c r="C1" s="14" t="s">
        <v>38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7" t="s">
        <v>33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8" t="s">
        <v>34</v>
      </c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</row>
    <row r="2" spans="1:74" x14ac:dyDescent="0.3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">
        <v>41275</v>
      </c>
      <c r="P2" s="1">
        <v>41306</v>
      </c>
      <c r="Q2" s="1">
        <v>41334</v>
      </c>
      <c r="R2" s="1">
        <v>41365</v>
      </c>
      <c r="S2" s="1">
        <v>41395</v>
      </c>
      <c r="T2" s="1">
        <v>41426</v>
      </c>
      <c r="U2" s="1">
        <v>41456</v>
      </c>
      <c r="V2" s="1">
        <v>41487</v>
      </c>
      <c r="W2" s="1">
        <v>41518</v>
      </c>
      <c r="X2" s="1">
        <v>41548</v>
      </c>
      <c r="Y2" s="1">
        <v>41579</v>
      </c>
      <c r="Z2" s="1">
        <v>41609</v>
      </c>
      <c r="AA2" s="1">
        <v>41640</v>
      </c>
      <c r="AB2" s="1">
        <v>41671</v>
      </c>
      <c r="AC2" s="1">
        <v>41699</v>
      </c>
      <c r="AD2" s="1">
        <v>41730</v>
      </c>
      <c r="AE2" s="1">
        <v>41760</v>
      </c>
      <c r="AF2" s="1">
        <v>41791</v>
      </c>
      <c r="AG2" s="1">
        <v>41821</v>
      </c>
      <c r="AH2" s="1">
        <v>41852</v>
      </c>
      <c r="AI2" s="1">
        <v>41883</v>
      </c>
      <c r="AJ2" s="1">
        <v>41913</v>
      </c>
      <c r="AK2" s="1">
        <v>41944</v>
      </c>
      <c r="AL2" s="1">
        <v>41974</v>
      </c>
      <c r="AM2" s="1">
        <v>42005</v>
      </c>
      <c r="AN2" s="1">
        <v>42036</v>
      </c>
      <c r="AO2" s="1">
        <v>42064</v>
      </c>
      <c r="AP2" s="1">
        <v>42095</v>
      </c>
      <c r="AQ2" s="1">
        <v>42125</v>
      </c>
      <c r="AR2" s="1">
        <v>42156</v>
      </c>
      <c r="AS2" s="1">
        <v>42186</v>
      </c>
      <c r="AT2" s="1">
        <v>42217</v>
      </c>
      <c r="AU2" s="1">
        <v>42248</v>
      </c>
      <c r="AV2" s="1">
        <v>42278</v>
      </c>
      <c r="AW2" s="1">
        <v>42309</v>
      </c>
      <c r="AX2" s="1">
        <v>42339</v>
      </c>
      <c r="AY2" s="5" t="s">
        <v>4</v>
      </c>
      <c r="AZ2" t="s">
        <v>5</v>
      </c>
      <c r="BA2" s="1" t="s">
        <v>6</v>
      </c>
      <c r="BB2" s="1" t="s">
        <v>7</v>
      </c>
      <c r="BC2" t="s">
        <v>8</v>
      </c>
      <c r="BD2" t="s">
        <v>9</v>
      </c>
      <c r="BE2" s="1" t="s">
        <v>10</v>
      </c>
      <c r="BF2" s="1" t="s">
        <v>11</v>
      </c>
      <c r="BG2" t="s">
        <v>12</v>
      </c>
      <c r="BH2" t="s">
        <v>13</v>
      </c>
      <c r="BI2" s="1" t="s">
        <v>14</v>
      </c>
      <c r="BJ2" s="1" t="s">
        <v>15</v>
      </c>
      <c r="BK2" t="s">
        <v>16</v>
      </c>
      <c r="BL2" t="s">
        <v>17</v>
      </c>
      <c r="BM2" s="1" t="s">
        <v>18</v>
      </c>
      <c r="BN2" s="1" t="s">
        <v>19</v>
      </c>
      <c r="BO2" t="s">
        <v>20</v>
      </c>
      <c r="BP2" t="s">
        <v>21</v>
      </c>
      <c r="BQ2" s="1" t="s">
        <v>22</v>
      </c>
      <c r="BR2" s="1" t="s">
        <v>23</v>
      </c>
      <c r="BS2" t="s">
        <v>24</v>
      </c>
      <c r="BT2" t="s">
        <v>25</v>
      </c>
      <c r="BU2" s="1" t="s">
        <v>26</v>
      </c>
      <c r="BV2" s="1" t="s">
        <v>27</v>
      </c>
    </row>
    <row r="3" spans="1:74" x14ac:dyDescent="0.3">
      <c r="A3" t="s">
        <v>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>
        <v>112</v>
      </c>
      <c r="P3">
        <v>118</v>
      </c>
      <c r="Q3">
        <v>132</v>
      </c>
      <c r="R3">
        <v>129</v>
      </c>
      <c r="S3">
        <v>121</v>
      </c>
      <c r="T3">
        <v>135</v>
      </c>
      <c r="U3">
        <v>148</v>
      </c>
      <c r="V3">
        <v>148</v>
      </c>
      <c r="W3">
        <v>136</v>
      </c>
      <c r="X3">
        <v>119</v>
      </c>
      <c r="Y3">
        <v>104</v>
      </c>
      <c r="Z3">
        <v>118</v>
      </c>
      <c r="AA3">
        <v>115</v>
      </c>
      <c r="AB3">
        <v>126</v>
      </c>
      <c r="AC3">
        <v>141</v>
      </c>
      <c r="AD3">
        <v>135</v>
      </c>
      <c r="AE3">
        <v>125</v>
      </c>
      <c r="AF3">
        <v>149</v>
      </c>
      <c r="AG3">
        <v>170</v>
      </c>
      <c r="AH3">
        <v>170</v>
      </c>
      <c r="AI3">
        <v>158</v>
      </c>
      <c r="AJ3">
        <v>133</v>
      </c>
      <c r="AK3">
        <v>114</v>
      </c>
      <c r="AL3">
        <v>140</v>
      </c>
      <c r="AM3">
        <v>145</v>
      </c>
      <c r="AN3">
        <v>150</v>
      </c>
      <c r="AO3">
        <v>178</v>
      </c>
      <c r="AP3">
        <v>163</v>
      </c>
      <c r="AQ3">
        <v>172</v>
      </c>
      <c r="AR3">
        <v>178</v>
      </c>
      <c r="AS3">
        <v>199</v>
      </c>
      <c r="AT3">
        <v>199</v>
      </c>
      <c r="AU3">
        <v>184</v>
      </c>
      <c r="AV3">
        <v>162</v>
      </c>
      <c r="AW3">
        <v>146</v>
      </c>
      <c r="AX3">
        <v>166</v>
      </c>
      <c r="AY3" s="5"/>
    </row>
    <row r="4" spans="1:74" x14ac:dyDescent="0.3">
      <c r="A4" t="s">
        <v>1</v>
      </c>
      <c r="B4" s="12">
        <f>B13</f>
        <v>0.51262297159687809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>
        <f>B16</f>
        <v>109.35182339802851</v>
      </c>
      <c r="O4" s="2">
        <f t="shared" ref="O4:Z4" si="0">$B$4*(O3/C6)+(1-$B$4)*(N4+N5)</f>
        <v>110.7771456901761</v>
      </c>
      <c r="P4" s="2">
        <f t="shared" si="0"/>
        <v>111.91452110336195</v>
      </c>
      <c r="Q4" s="2">
        <f t="shared" si="0"/>
        <v>111.62744406169239</v>
      </c>
      <c r="R4" s="2">
        <f t="shared" si="0"/>
        <v>114.15634142837614</v>
      </c>
      <c r="S4" s="2">
        <f t="shared" si="0"/>
        <v>113.23008053849543</v>
      </c>
      <c r="T4" s="2">
        <f t="shared" si="0"/>
        <v>114.37802190727646</v>
      </c>
      <c r="U4" s="2">
        <f t="shared" si="0"/>
        <v>114.33781928008941</v>
      </c>
      <c r="V4" s="2">
        <f t="shared" si="0"/>
        <v>114.96973439991575</v>
      </c>
      <c r="W4" s="2">
        <f t="shared" si="0"/>
        <v>115.63881500084923</v>
      </c>
      <c r="X4" s="2">
        <f t="shared" si="0"/>
        <v>117.30908639600233</v>
      </c>
      <c r="Y4" s="2">
        <f t="shared" si="0"/>
        <v>118.51954925207377</v>
      </c>
      <c r="Z4" s="2">
        <f t="shared" si="0"/>
        <v>118.37682318109887</v>
      </c>
      <c r="AA4" s="2">
        <f>$B$4*(AA3/O6)+(1-$B$4)*(Z4+Z5)</f>
        <v>116.62740494765865</v>
      </c>
      <c r="AB4" s="2">
        <f t="shared" ref="AB4:AX4" si="1">$B$4*(AB3/P6)+(1-$B$4)*(AA4+AA5)</f>
        <v>118.45721846140768</v>
      </c>
      <c r="AC4" s="2">
        <f t="shared" si="1"/>
        <v>118.51864809406106</v>
      </c>
      <c r="AD4" s="2">
        <f t="shared" si="1"/>
        <v>120.14590067789639</v>
      </c>
      <c r="AE4" s="2">
        <f t="shared" si="1"/>
        <v>117.88164461009869</v>
      </c>
      <c r="AF4" s="2">
        <f t="shared" si="1"/>
        <v>122.54187035278434</v>
      </c>
      <c r="AG4" s="2">
        <f t="shared" si="1"/>
        <v>126.92893129733692</v>
      </c>
      <c r="AH4" s="2">
        <f t="shared" si="1"/>
        <v>130.01055019118149</v>
      </c>
      <c r="AI4" s="2">
        <f t="shared" si="1"/>
        <v>132.79469487146903</v>
      </c>
      <c r="AJ4" s="2">
        <f t="shared" si="1"/>
        <v>133.10986986690796</v>
      </c>
      <c r="AK4" s="2">
        <f t="shared" si="1"/>
        <v>132.3084700927418</v>
      </c>
      <c r="AL4" s="2">
        <f t="shared" si="1"/>
        <v>136.44206659593769</v>
      </c>
      <c r="AM4" s="2">
        <f t="shared" si="1"/>
        <v>140.9982341102583</v>
      </c>
      <c r="AN4" s="2">
        <f t="shared" si="1"/>
        <v>142.55179542440533</v>
      </c>
      <c r="AO4" s="2">
        <f t="shared" si="1"/>
        <v>146.60099336004194</v>
      </c>
      <c r="AP4" s="2">
        <f t="shared" si="1"/>
        <v>147.31039188693285</v>
      </c>
      <c r="AQ4" s="2">
        <f t="shared" si="1"/>
        <v>153.80773855616064</v>
      </c>
      <c r="AR4" s="2">
        <f t="shared" si="1"/>
        <v>153.51312493709696</v>
      </c>
      <c r="AS4" s="2">
        <f t="shared" si="1"/>
        <v>153.97560593128748</v>
      </c>
      <c r="AT4" s="2">
        <f t="shared" si="1"/>
        <v>155.06650038238001</v>
      </c>
      <c r="AU4" s="2">
        <f t="shared" si="1"/>
        <v>156.55675901396074</v>
      </c>
      <c r="AV4" s="2">
        <f t="shared" si="1"/>
        <v>159.6060121390974</v>
      </c>
      <c r="AW4" s="2">
        <f t="shared" si="1"/>
        <v>164.22530828660746</v>
      </c>
      <c r="AX4" s="2">
        <f t="shared" si="1"/>
        <v>165.72019237027354</v>
      </c>
      <c r="AY4" s="6">
        <f>AX4</f>
        <v>165.72019237027354</v>
      </c>
      <c r="AZ4" s="2">
        <f t="shared" ref="AZ4:BV5" si="2">AY4</f>
        <v>165.72019237027354</v>
      </c>
      <c r="BA4" s="2">
        <f t="shared" si="2"/>
        <v>165.72019237027354</v>
      </c>
      <c r="BB4" s="2">
        <f t="shared" si="2"/>
        <v>165.72019237027354</v>
      </c>
      <c r="BC4" s="2">
        <f t="shared" si="2"/>
        <v>165.72019237027354</v>
      </c>
      <c r="BD4" s="2">
        <f t="shared" si="2"/>
        <v>165.72019237027354</v>
      </c>
      <c r="BE4" s="2">
        <f t="shared" si="2"/>
        <v>165.72019237027354</v>
      </c>
      <c r="BF4" s="2">
        <f t="shared" si="2"/>
        <v>165.72019237027354</v>
      </c>
      <c r="BG4" s="2">
        <f t="shared" si="2"/>
        <v>165.72019237027354</v>
      </c>
      <c r="BH4" s="2">
        <f t="shared" si="2"/>
        <v>165.72019237027354</v>
      </c>
      <c r="BI4" s="2">
        <f t="shared" si="2"/>
        <v>165.72019237027354</v>
      </c>
      <c r="BJ4" s="2">
        <f t="shared" si="2"/>
        <v>165.72019237027354</v>
      </c>
      <c r="BK4" s="2">
        <f t="shared" si="2"/>
        <v>165.72019237027354</v>
      </c>
      <c r="BL4" s="2">
        <f t="shared" si="2"/>
        <v>165.72019237027354</v>
      </c>
      <c r="BM4" s="2">
        <f t="shared" si="2"/>
        <v>165.72019237027354</v>
      </c>
      <c r="BN4" s="2">
        <f t="shared" si="2"/>
        <v>165.72019237027354</v>
      </c>
      <c r="BO4" s="2">
        <f t="shared" si="2"/>
        <v>165.72019237027354</v>
      </c>
      <c r="BP4" s="2">
        <f t="shared" si="2"/>
        <v>165.72019237027354</v>
      </c>
      <c r="BQ4" s="2">
        <f t="shared" si="2"/>
        <v>165.72019237027354</v>
      </c>
      <c r="BR4" s="2">
        <f t="shared" si="2"/>
        <v>165.72019237027354</v>
      </c>
      <c r="BS4" s="2">
        <f t="shared" si="2"/>
        <v>165.72019237027354</v>
      </c>
      <c r="BT4" s="2">
        <f t="shared" si="2"/>
        <v>165.72019237027354</v>
      </c>
      <c r="BU4" s="2">
        <f t="shared" si="2"/>
        <v>165.72019237027354</v>
      </c>
      <c r="BV4" s="2"/>
    </row>
    <row r="5" spans="1:74" x14ac:dyDescent="0.3">
      <c r="A5" t="s">
        <v>2</v>
      </c>
      <c r="B5" s="12">
        <f>B14</f>
        <v>8.6403921062790087E-2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>
        <f>B17</f>
        <v>0.95798137652803561</v>
      </c>
      <c r="O5" s="2">
        <f t="shared" ref="O5:Z5" si="3">$B$5*(O4-N4)+(1-$B$5)*N5</f>
        <v>0.99836146411063909</v>
      </c>
      <c r="P5" s="2">
        <f t="shared" si="3"/>
        <v>1.0103728143931605</v>
      </c>
      <c r="Q5" s="2">
        <f t="shared" si="3"/>
        <v>0.89826805944698873</v>
      </c>
      <c r="R5" s="2">
        <f t="shared" si="3"/>
        <v>1.039160825392146</v>
      </c>
      <c r="S5" s="2">
        <f t="shared" si="3"/>
        <v>0.86934068265061692</v>
      </c>
      <c r="T5" s="2">
        <f t="shared" si="3"/>
        <v>0.89341287434306871</v>
      </c>
      <c r="U5" s="2">
        <f t="shared" si="3"/>
        <v>0.81274483424586264</v>
      </c>
      <c r="V5" s="2">
        <f t="shared" si="3"/>
        <v>0.79712043787535181</v>
      </c>
      <c r="W5" s="2">
        <f t="shared" si="3"/>
        <v>0.78605729391133417</v>
      </c>
      <c r="X5" s="2">
        <f t="shared" si="3"/>
        <v>0.86245685931763316</v>
      </c>
      <c r="Y5" s="2">
        <f t="shared" si="3"/>
        <v>0.89252594199052715</v>
      </c>
      <c r="Z5" s="2">
        <f t="shared" si="3"/>
        <v>0.80307610878216762</v>
      </c>
      <c r="AA5" s="2">
        <f>$B$5*(AA4-Z4)+(1-$B$5)*Z5</f>
        <v>0.58253058912356592</v>
      </c>
      <c r="AB5" s="2">
        <f t="shared" ref="AB5:AX5" si="4">$B$5*(AB4-AA4)+(1-$B$5)*AA5</f>
        <v>0.69030072448587054</v>
      </c>
      <c r="AC5" s="2">
        <f t="shared" si="4"/>
        <v>0.63596379630850597</v>
      </c>
      <c r="AD5" s="2">
        <f t="shared" si="4"/>
        <v>0.72161503445640252</v>
      </c>
      <c r="AE5" s="2">
        <f t="shared" si="4"/>
        <v>0.46362406343357276</v>
      </c>
      <c r="AF5" s="2">
        <f t="shared" si="4"/>
        <v>0.82622690365964191</v>
      </c>
      <c r="AG5" s="2">
        <f t="shared" si="4"/>
        <v>1.1338969270466506</v>
      </c>
      <c r="AH5" s="2">
        <f t="shared" si="4"/>
        <v>1.3021877421181209</v>
      </c>
      <c r="AI5" s="2">
        <f t="shared" si="4"/>
        <v>1.4302346324221655</v>
      </c>
      <c r="AJ5" s="2">
        <f t="shared" si="4"/>
        <v>1.333889107567962</v>
      </c>
      <c r="AK5" s="2">
        <f t="shared" si="4"/>
        <v>1.1493917755843539</v>
      </c>
      <c r="AL5" s="2">
        <f t="shared" si="4"/>
        <v>1.4072387653041061</v>
      </c>
      <c r="AM5" s="2">
        <f t="shared" si="4"/>
        <v>1.6793185563664781</v>
      </c>
      <c r="AN5" s="2">
        <f t="shared" si="4"/>
        <v>1.6684526375366751</v>
      </c>
      <c r="AO5" s="2">
        <f t="shared" si="4"/>
        <v>1.8741583663443109</v>
      </c>
      <c r="AP5" s="2">
        <f t="shared" si="4"/>
        <v>1.773518549119071</v>
      </c>
      <c r="AQ5" s="2">
        <f t="shared" si="4"/>
        <v>2.1816758211231333</v>
      </c>
      <c r="AR5" s="2">
        <f t="shared" si="4"/>
        <v>1.9677147038046112</v>
      </c>
      <c r="AS5" s="2">
        <f t="shared" si="4"/>
        <v>1.8376566091780642</v>
      </c>
      <c r="AT5" s="2">
        <f t="shared" si="4"/>
        <v>1.7731334306181636</v>
      </c>
      <c r="AU5" s="2">
        <f t="shared" si="4"/>
        <v>1.7486919388114808</v>
      </c>
      <c r="AV5" s="2">
        <f t="shared" si="4"/>
        <v>1.8610655248920502</v>
      </c>
      <c r="AW5" s="2">
        <f t="shared" si="4"/>
        <v>2.0993874658817067</v>
      </c>
      <c r="AX5" s="2">
        <f t="shared" si="4"/>
        <v>2.047156003362558</v>
      </c>
      <c r="AY5" s="6">
        <f>AX5</f>
        <v>2.047156003362558</v>
      </c>
      <c r="AZ5" s="2">
        <f t="shared" si="2"/>
        <v>2.047156003362558</v>
      </c>
      <c r="BA5" s="2">
        <f t="shared" si="2"/>
        <v>2.047156003362558</v>
      </c>
      <c r="BB5" s="2">
        <f t="shared" si="2"/>
        <v>2.047156003362558</v>
      </c>
      <c r="BC5" s="2">
        <f t="shared" si="2"/>
        <v>2.047156003362558</v>
      </c>
      <c r="BD5" s="2">
        <f t="shared" si="2"/>
        <v>2.047156003362558</v>
      </c>
      <c r="BE5" s="2">
        <f t="shared" si="2"/>
        <v>2.047156003362558</v>
      </c>
      <c r="BF5" s="2">
        <f t="shared" si="2"/>
        <v>2.047156003362558</v>
      </c>
      <c r="BG5" s="2">
        <f t="shared" si="2"/>
        <v>2.047156003362558</v>
      </c>
      <c r="BH5" s="2">
        <f t="shared" si="2"/>
        <v>2.047156003362558</v>
      </c>
      <c r="BI5" s="2">
        <f t="shared" si="2"/>
        <v>2.047156003362558</v>
      </c>
      <c r="BJ5" s="2">
        <f t="shared" si="2"/>
        <v>2.047156003362558</v>
      </c>
      <c r="BK5" s="2">
        <f t="shared" si="2"/>
        <v>2.047156003362558</v>
      </c>
      <c r="BL5" s="2">
        <f t="shared" si="2"/>
        <v>2.047156003362558</v>
      </c>
      <c r="BM5" s="2">
        <f t="shared" si="2"/>
        <v>2.047156003362558</v>
      </c>
      <c r="BN5" s="2">
        <f t="shared" si="2"/>
        <v>2.047156003362558</v>
      </c>
      <c r="BO5" s="2">
        <f t="shared" si="2"/>
        <v>2.047156003362558</v>
      </c>
      <c r="BP5" s="2">
        <f t="shared" si="2"/>
        <v>2.047156003362558</v>
      </c>
      <c r="BQ5" s="2">
        <f t="shared" si="2"/>
        <v>2.047156003362558</v>
      </c>
      <c r="BR5" s="2">
        <f t="shared" si="2"/>
        <v>2.047156003362558</v>
      </c>
      <c r="BS5" s="2">
        <f t="shared" si="2"/>
        <v>2.047156003362558</v>
      </c>
      <c r="BT5" s="2">
        <f t="shared" si="2"/>
        <v>2.047156003362558</v>
      </c>
      <c r="BU5" s="2">
        <f t="shared" si="2"/>
        <v>2.047156003362558</v>
      </c>
      <c r="BV5" s="2"/>
    </row>
    <row r="6" spans="1:74" x14ac:dyDescent="0.3">
      <c r="A6" t="s">
        <v>3</v>
      </c>
      <c r="B6" s="12">
        <f>B15</f>
        <v>0</v>
      </c>
      <c r="C6" s="12">
        <f>B18</f>
        <v>1.0069998108834131</v>
      </c>
      <c r="D6" s="12">
        <f>B19</f>
        <v>1.0531324151325578</v>
      </c>
      <c r="E6" s="12">
        <f>B20</f>
        <v>1.1957183311154866</v>
      </c>
      <c r="F6" s="12">
        <f>B21</f>
        <v>1.1148882430998899</v>
      </c>
      <c r="G6" s="12">
        <f>B22</f>
        <v>1.086551914748672</v>
      </c>
      <c r="H6" s="12">
        <f>B23</f>
        <v>1.1775696336180663</v>
      </c>
      <c r="I6" s="12">
        <f>B24</f>
        <v>1.3045373404384883</v>
      </c>
      <c r="J6" s="12">
        <f>B25</f>
        <v>1.2892231970976014</v>
      </c>
      <c r="K6" s="12">
        <f>B26</f>
        <v>1.1773150679670297</v>
      </c>
      <c r="L6" s="12">
        <f>B27</f>
        <v>1.007196339760313</v>
      </c>
      <c r="M6" s="12">
        <f>B28</f>
        <v>0.87504952109044432</v>
      </c>
      <c r="N6" s="12">
        <f>B29</f>
        <v>1.0051744691697828</v>
      </c>
      <c r="O6" s="2">
        <f t="shared" ref="O6:Z6" si="5">$B$6*(O3/O4)+(1-$B$6)*C6</f>
        <v>1.0069998108834131</v>
      </c>
      <c r="P6" s="2">
        <f t="shared" si="5"/>
        <v>1.0531324151325578</v>
      </c>
      <c r="Q6" s="2">
        <f t="shared" si="5"/>
        <v>1.1957183311154866</v>
      </c>
      <c r="R6" s="2">
        <f t="shared" si="5"/>
        <v>1.1148882430998899</v>
      </c>
      <c r="S6" s="2">
        <f t="shared" si="5"/>
        <v>1.086551914748672</v>
      </c>
      <c r="T6" s="2">
        <f t="shared" si="5"/>
        <v>1.1775696336180663</v>
      </c>
      <c r="U6" s="2">
        <f t="shared" si="5"/>
        <v>1.3045373404384883</v>
      </c>
      <c r="V6" s="2">
        <f t="shared" si="5"/>
        <v>1.2892231970976014</v>
      </c>
      <c r="W6" s="2">
        <f t="shared" si="5"/>
        <v>1.1773150679670297</v>
      </c>
      <c r="X6" s="2">
        <f t="shared" si="5"/>
        <v>1.007196339760313</v>
      </c>
      <c r="Y6" s="2">
        <f t="shared" si="5"/>
        <v>0.87504952109044432</v>
      </c>
      <c r="Z6" s="2">
        <f t="shared" si="5"/>
        <v>1.0051744691697828</v>
      </c>
      <c r="AA6" s="2">
        <f>$B$6*(AA3/AA4)+(1-$B$6)*O6</f>
        <v>1.0069998108834131</v>
      </c>
      <c r="AB6" s="2">
        <f t="shared" ref="AB6:AX6" si="6">$B$6*(AB3/AB4)+(1-$B$6)*P6</f>
        <v>1.0531324151325578</v>
      </c>
      <c r="AC6" s="2">
        <f t="shared" si="6"/>
        <v>1.1957183311154866</v>
      </c>
      <c r="AD6" s="2">
        <f t="shared" si="6"/>
        <v>1.1148882430998899</v>
      </c>
      <c r="AE6" s="2">
        <f t="shared" si="6"/>
        <v>1.086551914748672</v>
      </c>
      <c r="AF6" s="2">
        <f t="shared" si="6"/>
        <v>1.1775696336180663</v>
      </c>
      <c r="AG6" s="2">
        <f t="shared" si="6"/>
        <v>1.3045373404384883</v>
      </c>
      <c r="AH6" s="2">
        <f t="shared" si="6"/>
        <v>1.2892231970976014</v>
      </c>
      <c r="AI6" s="2">
        <f t="shared" si="6"/>
        <v>1.1773150679670297</v>
      </c>
      <c r="AJ6" s="2">
        <f t="shared" si="6"/>
        <v>1.007196339760313</v>
      </c>
      <c r="AK6" s="2">
        <f t="shared" si="6"/>
        <v>0.87504952109044432</v>
      </c>
      <c r="AL6" s="2">
        <f t="shared" si="6"/>
        <v>1.0051744691697828</v>
      </c>
      <c r="AM6" s="2">
        <f t="shared" si="6"/>
        <v>1.0069998108834131</v>
      </c>
      <c r="AN6" s="2">
        <f t="shared" si="6"/>
        <v>1.0531324151325578</v>
      </c>
      <c r="AO6" s="2">
        <f t="shared" si="6"/>
        <v>1.1957183311154866</v>
      </c>
      <c r="AP6" s="2">
        <f t="shared" si="6"/>
        <v>1.1148882430998899</v>
      </c>
      <c r="AQ6" s="2">
        <f t="shared" si="6"/>
        <v>1.086551914748672</v>
      </c>
      <c r="AR6" s="2">
        <f t="shared" si="6"/>
        <v>1.1775696336180663</v>
      </c>
      <c r="AS6" s="2">
        <f t="shared" si="6"/>
        <v>1.3045373404384883</v>
      </c>
      <c r="AT6" s="2">
        <f t="shared" si="6"/>
        <v>1.2892231970976014</v>
      </c>
      <c r="AU6" s="2">
        <f t="shared" si="6"/>
        <v>1.1773150679670297</v>
      </c>
      <c r="AV6" s="2">
        <f t="shared" si="6"/>
        <v>1.007196339760313</v>
      </c>
      <c r="AW6" s="2">
        <f t="shared" si="6"/>
        <v>0.87504952109044432</v>
      </c>
      <c r="AX6" s="2">
        <f t="shared" si="6"/>
        <v>1.0051744691697828</v>
      </c>
      <c r="AY6" s="6">
        <f>AM6</f>
        <v>1.0069998108834131</v>
      </c>
      <c r="AZ6" s="2">
        <f t="shared" ref="AZ6:BU6" si="7">AN6</f>
        <v>1.0531324151325578</v>
      </c>
      <c r="BA6" s="2">
        <f t="shared" si="7"/>
        <v>1.1957183311154866</v>
      </c>
      <c r="BB6" s="2">
        <f t="shared" si="7"/>
        <v>1.1148882430998899</v>
      </c>
      <c r="BC6" s="2">
        <f t="shared" si="7"/>
        <v>1.086551914748672</v>
      </c>
      <c r="BD6" s="2">
        <f t="shared" si="7"/>
        <v>1.1775696336180663</v>
      </c>
      <c r="BE6" s="2">
        <f t="shared" si="7"/>
        <v>1.3045373404384883</v>
      </c>
      <c r="BF6" s="2">
        <f t="shared" si="7"/>
        <v>1.2892231970976014</v>
      </c>
      <c r="BG6" s="2">
        <f t="shared" si="7"/>
        <v>1.1773150679670297</v>
      </c>
      <c r="BH6" s="2">
        <f t="shared" si="7"/>
        <v>1.007196339760313</v>
      </c>
      <c r="BI6" s="2">
        <f t="shared" si="7"/>
        <v>0.87504952109044432</v>
      </c>
      <c r="BJ6" s="2">
        <f t="shared" si="7"/>
        <v>1.0051744691697828</v>
      </c>
      <c r="BK6" s="2">
        <f t="shared" si="7"/>
        <v>1.0069998108834131</v>
      </c>
      <c r="BL6" s="2">
        <f t="shared" si="7"/>
        <v>1.0531324151325578</v>
      </c>
      <c r="BM6" s="2">
        <f t="shared" si="7"/>
        <v>1.1957183311154866</v>
      </c>
      <c r="BN6" s="2">
        <f t="shared" si="7"/>
        <v>1.1148882430998899</v>
      </c>
      <c r="BO6" s="2">
        <f t="shared" si="7"/>
        <v>1.086551914748672</v>
      </c>
      <c r="BP6" s="2">
        <f t="shared" si="7"/>
        <v>1.1775696336180663</v>
      </c>
      <c r="BQ6" s="2">
        <f t="shared" si="7"/>
        <v>1.3045373404384883</v>
      </c>
      <c r="BR6" s="2">
        <f t="shared" si="7"/>
        <v>1.2892231970976014</v>
      </c>
      <c r="BS6" s="2">
        <f t="shared" si="7"/>
        <v>1.1773150679670297</v>
      </c>
      <c r="BT6" s="2">
        <f t="shared" si="7"/>
        <v>1.007196339760313</v>
      </c>
      <c r="BU6" s="2">
        <f t="shared" si="7"/>
        <v>0.87504952109044432</v>
      </c>
      <c r="BV6" s="2"/>
    </row>
    <row r="7" spans="1:74" x14ac:dyDescent="0.3">
      <c r="A7" t="s">
        <v>29</v>
      </c>
      <c r="B7" s="13"/>
      <c r="C7" s="13" t="s">
        <v>57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 s="5">
        <v>2</v>
      </c>
      <c r="AZ7">
        <v>3</v>
      </c>
      <c r="BA7">
        <v>4</v>
      </c>
      <c r="BB7">
        <v>5</v>
      </c>
      <c r="BC7">
        <v>6</v>
      </c>
      <c r="BD7">
        <v>7</v>
      </c>
      <c r="BE7">
        <v>8</v>
      </c>
      <c r="BF7">
        <v>9</v>
      </c>
      <c r="BG7">
        <v>10</v>
      </c>
      <c r="BH7">
        <v>11</v>
      </c>
      <c r="BI7">
        <v>12</v>
      </c>
      <c r="BJ7">
        <v>13</v>
      </c>
      <c r="BK7">
        <v>14</v>
      </c>
      <c r="BL7">
        <v>15</v>
      </c>
      <c r="BM7">
        <v>16</v>
      </c>
      <c r="BN7">
        <v>17</v>
      </c>
      <c r="BO7">
        <v>18</v>
      </c>
      <c r="BP7">
        <v>19</v>
      </c>
      <c r="BQ7">
        <v>20</v>
      </c>
      <c r="BR7">
        <v>21</v>
      </c>
      <c r="BS7">
        <v>22</v>
      </c>
      <c r="BT7">
        <v>23</v>
      </c>
      <c r="BU7">
        <v>24</v>
      </c>
    </row>
    <row r="8" spans="1:74" x14ac:dyDescent="0.3">
      <c r="A8" s="11" t="s">
        <v>28</v>
      </c>
      <c r="O8" s="2">
        <f t="shared" ref="O8:Z8" si="8">(N4+N7*N5)*C6</f>
        <v>111.08195254656466</v>
      </c>
      <c r="P8" s="2">
        <f t="shared" si="8"/>
        <v>117.7144098020605</v>
      </c>
      <c r="Q8" s="2">
        <f t="shared" si="8"/>
        <v>135.02636569673152</v>
      </c>
      <c r="R8" s="2">
        <f t="shared" si="8"/>
        <v>125.45359349030106</v>
      </c>
      <c r="S8" s="2">
        <f t="shared" si="8"/>
        <v>125.16589354426688</v>
      </c>
      <c r="T8" s="2">
        <f t="shared" si="8"/>
        <v>134.36001364341837</v>
      </c>
      <c r="U8" s="2">
        <f t="shared" si="8"/>
        <v>150.37589095854261</v>
      </c>
      <c r="V8" s="2">
        <f t="shared" si="8"/>
        <v>148.45477841507565</v>
      </c>
      <c r="W8" s="2">
        <f t="shared" si="8"/>
        <v>136.2940625716833</v>
      </c>
      <c r="X8" s="2">
        <f t="shared" si="8"/>
        <v>117.26270523234473</v>
      </c>
      <c r="Y8" s="2">
        <f t="shared" si="8"/>
        <v>103.40595233208646</v>
      </c>
      <c r="Z8" s="2">
        <f t="shared" si="8"/>
        <v>120.02996929565577</v>
      </c>
      <c r="AA8" s="2">
        <f>(Z4+Z7*Z5)*O6</f>
        <v>120.01413604601441</v>
      </c>
      <c r="AB8" s="2">
        <f t="shared" ref="AB8:AX8" si="9">(AA4+AA7*AA5)*P6</f>
        <v>123.43758248938286</v>
      </c>
      <c r="AC8" s="2">
        <f t="shared" si="9"/>
        <v>142.46687279750705</v>
      </c>
      <c r="AD8" s="2">
        <f t="shared" si="9"/>
        <v>132.84407590770337</v>
      </c>
      <c r="AE8" s="2">
        <f t="shared" si="9"/>
        <v>131.32883062817211</v>
      </c>
      <c r="AF8" s="2">
        <f t="shared" si="9"/>
        <v>139.35979467232301</v>
      </c>
      <c r="AG8" s="2">
        <f t="shared" si="9"/>
        <v>160.9382894898782</v>
      </c>
      <c r="AH8" s="2">
        <f t="shared" si="9"/>
        <v>165.10156883280072</v>
      </c>
      <c r="AI8" s="2">
        <f t="shared" si="9"/>
        <v>154.59646498487939</v>
      </c>
      <c r="AJ8" s="2">
        <f t="shared" si="9"/>
        <v>135.19085770090524</v>
      </c>
      <c r="AK8" s="2">
        <f t="shared" si="9"/>
        <v>117.64494690421427</v>
      </c>
      <c r="AL8" s="2">
        <f t="shared" si="9"/>
        <v>134.14843546002894</v>
      </c>
      <c r="AM8" s="2">
        <f t="shared" si="9"/>
        <v>138.81422442918034</v>
      </c>
      <c r="AN8" s="2">
        <f t="shared" si="9"/>
        <v>150.25835562500527</v>
      </c>
      <c r="AO8" s="2">
        <f t="shared" si="9"/>
        <v>172.4467943256868</v>
      </c>
      <c r="AP8" s="2">
        <f t="shared" si="9"/>
        <v>165.53320105222036</v>
      </c>
      <c r="AQ8" s="2">
        <f t="shared" si="9"/>
        <v>161.98740834251174</v>
      </c>
      <c r="AR8" s="2">
        <f t="shared" si="9"/>
        <v>183.68839753655476</v>
      </c>
      <c r="AS8" s="2">
        <f t="shared" si="9"/>
        <v>202.83056103428481</v>
      </c>
      <c r="AT8" s="2">
        <f t="shared" si="9"/>
        <v>200.87807248262689</v>
      </c>
      <c r="AU8" s="2">
        <f t="shared" si="9"/>
        <v>184.64966414247399</v>
      </c>
      <c r="AV8" s="2">
        <f t="shared" si="9"/>
        <v>159.44467076373792</v>
      </c>
      <c r="AW8" s="2">
        <f t="shared" si="9"/>
        <v>141.29168898174754</v>
      </c>
      <c r="AX8" s="2">
        <f t="shared" si="9"/>
        <v>167.18533776283391</v>
      </c>
      <c r="AY8" s="6">
        <f>(AX4+AX7*AX5)*AM6</f>
        <v>168.94168808466321</v>
      </c>
      <c r="AZ8" s="2">
        <f>(AY4+AY7*AY5)*AN6</f>
        <v>178.83715911908692</v>
      </c>
      <c r="BA8" s="2">
        <f t="shared" ref="BA8:BU8" si="10">(AZ4+AZ7*AZ5)*AO6</f>
        <v>205.49813773274204</v>
      </c>
      <c r="BB8" s="2">
        <f t="shared" si="10"/>
        <v>193.88889475763114</v>
      </c>
      <c r="BC8" s="2">
        <f t="shared" si="10"/>
        <v>191.18529870865308</v>
      </c>
      <c r="BD8" s="2">
        <f t="shared" si="10"/>
        <v>209.61107868161054</v>
      </c>
      <c r="BE8" s="2">
        <f t="shared" si="10"/>
        <v>234.88231914829623</v>
      </c>
      <c r="BF8" s="2">
        <f t="shared" si="10"/>
        <v>234.76424429213458</v>
      </c>
      <c r="BG8" s="2">
        <f t="shared" si="10"/>
        <v>216.79620802705895</v>
      </c>
      <c r="BH8" s="2">
        <f t="shared" si="10"/>
        <v>187.53165151476563</v>
      </c>
      <c r="BI8" s="2">
        <f t="shared" si="10"/>
        <v>164.71836665236233</v>
      </c>
      <c r="BJ8" s="2">
        <f t="shared" si="10"/>
        <v>191.27069378435633</v>
      </c>
      <c r="BK8" s="2">
        <f t="shared" si="10"/>
        <v>193.6795165834825</v>
      </c>
      <c r="BL8" s="2">
        <f t="shared" si="10"/>
        <v>204.70827527077881</v>
      </c>
      <c r="BM8" s="2">
        <f t="shared" si="10"/>
        <v>234.87200125122681</v>
      </c>
      <c r="BN8" s="2">
        <f t="shared" si="10"/>
        <v>221.27709667691443</v>
      </c>
      <c r="BO8" s="2">
        <f t="shared" si="10"/>
        <v>217.87739401156702</v>
      </c>
      <c r="BP8" s="2">
        <f t="shared" si="10"/>
        <v>238.53910361967456</v>
      </c>
      <c r="BQ8" s="2">
        <f t="shared" si="10"/>
        <v>266.92941652536751</v>
      </c>
      <c r="BR8" s="2">
        <f t="shared" si="10"/>
        <v>266.43513638348605</v>
      </c>
      <c r="BS8" s="2">
        <f t="shared" si="10"/>
        <v>245.71797933791379</v>
      </c>
      <c r="BT8" s="2">
        <f t="shared" si="10"/>
        <v>212.27430791682707</v>
      </c>
      <c r="BU8" s="2">
        <f t="shared" si="10"/>
        <v>186.21472121644035</v>
      </c>
      <c r="BV8" s="2">
        <f>(BU4+BU7*BU5)*BJ6</f>
        <v>215.96368117220865</v>
      </c>
    </row>
    <row r="9" spans="1:74" x14ac:dyDescent="0.3">
      <c r="A9" t="s">
        <v>30</v>
      </c>
      <c r="O9" s="2">
        <f>(O3-O8)^2</f>
        <v>0.84281112675910375</v>
      </c>
      <c r="P9" s="2">
        <f t="shared" ref="O9:Z9" si="11">(P3-P8)^2</f>
        <v>8.1561761159121976E-2</v>
      </c>
      <c r="Q9" s="2">
        <f t="shared" si="11"/>
        <v>9.1588893303532419</v>
      </c>
      <c r="R9" s="2">
        <f t="shared" si="11"/>
        <v>12.576999132035018</v>
      </c>
      <c r="S9" s="2">
        <f t="shared" si="11"/>
        <v>17.354669022164462</v>
      </c>
      <c r="T9" s="2">
        <f t="shared" si="11"/>
        <v>0.40958253661062977</v>
      </c>
      <c r="U9" s="2">
        <f t="shared" si="11"/>
        <v>5.6448578468845341</v>
      </c>
      <c r="V9" s="2">
        <f t="shared" si="11"/>
        <v>0.20682340681872138</v>
      </c>
      <c r="W9" s="2">
        <f t="shared" si="11"/>
        <v>8.6472796064994958E-2</v>
      </c>
      <c r="X9" s="2">
        <f t="shared" si="11"/>
        <v>3.0181931097223829</v>
      </c>
      <c r="Y9" s="2">
        <f t="shared" si="11"/>
        <v>0.35289263175351898</v>
      </c>
      <c r="Z9" s="2">
        <f t="shared" si="11"/>
        <v>4.1207753413052028</v>
      </c>
      <c r="AA9" s="2">
        <f>(AA3-AA8)^2</f>
        <v>25.141560287941065</v>
      </c>
      <c r="AB9" s="2">
        <f t="shared" ref="AB9:AX9" si="12">(AB3-AB8)^2</f>
        <v>6.5659834987173298</v>
      </c>
      <c r="AC9" s="2">
        <f t="shared" si="12"/>
        <v>2.1517158040661619</v>
      </c>
      <c r="AD9" s="2">
        <f t="shared" si="12"/>
        <v>4.6480086917450461</v>
      </c>
      <c r="AE9" s="2">
        <f t="shared" si="12"/>
        <v>40.05409712008943</v>
      </c>
      <c r="AF9" s="2">
        <f t="shared" si="12"/>
        <v>92.933558759771913</v>
      </c>
      <c r="AG9" s="2">
        <f t="shared" si="12"/>
        <v>82.114597369251868</v>
      </c>
      <c r="AH9" s="2">
        <f t="shared" si="12"/>
        <v>23.994627899789272</v>
      </c>
      <c r="AI9" s="2">
        <f t="shared" si="12"/>
        <v>11.584050599152054</v>
      </c>
      <c r="AJ9" s="2">
        <f t="shared" si="12"/>
        <v>4.7998574656157977</v>
      </c>
      <c r="AK9" s="2">
        <f t="shared" si="12"/>
        <v>13.285637934541157</v>
      </c>
      <c r="AL9" s="2">
        <f t="shared" si="12"/>
        <v>34.240807565446779</v>
      </c>
      <c r="AM9" s="2">
        <f t="shared" si="12"/>
        <v>38.26381941254926</v>
      </c>
      <c r="AN9" s="2">
        <f t="shared" si="12"/>
        <v>6.674762897186122E-2</v>
      </c>
      <c r="AO9" s="2">
        <f t="shared" si="12"/>
        <v>30.838093261224373</v>
      </c>
      <c r="AP9" s="2">
        <f t="shared" si="12"/>
        <v>6.4171075709703551</v>
      </c>
      <c r="AQ9" s="2">
        <f t="shared" si="12"/>
        <v>100.25199169960347</v>
      </c>
      <c r="AR9" s="2">
        <f t="shared" si="12"/>
        <v>32.357866533882259</v>
      </c>
      <c r="AS9" s="2">
        <f t="shared" si="12"/>
        <v>14.673197837381133</v>
      </c>
      <c r="AT9" s="2">
        <f t="shared" si="12"/>
        <v>3.5271562500003331</v>
      </c>
      <c r="AU9" s="2">
        <f t="shared" si="12"/>
        <v>0.42206349801647108</v>
      </c>
      <c r="AV9" s="2">
        <f t="shared" si="12"/>
        <v>6.5297075056957565</v>
      </c>
      <c r="AW9" s="2">
        <f t="shared" si="12"/>
        <v>22.168192644597511</v>
      </c>
      <c r="AX9" s="2">
        <f t="shared" si="12"/>
        <v>1.4050256120000995</v>
      </c>
      <c r="AY9" s="5"/>
    </row>
    <row r="10" spans="1:74" x14ac:dyDescent="0.3">
      <c r="A10" t="s">
        <v>31</v>
      </c>
      <c r="B10" s="2">
        <f>SUM(O9:AX9)</f>
        <v>652.29000049265176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4"/>
    </row>
    <row r="12" spans="1:74" x14ac:dyDescent="0.3">
      <c r="A12" s="10" t="s">
        <v>39</v>
      </c>
    </row>
    <row r="13" spans="1:74" x14ac:dyDescent="0.3">
      <c r="A13" t="s">
        <v>40</v>
      </c>
      <c r="B13" s="2">
        <v>0.51262297159687809</v>
      </c>
      <c r="D13" t="s">
        <v>58</v>
      </c>
    </row>
    <row r="14" spans="1:74" x14ac:dyDescent="0.3">
      <c r="A14" t="s">
        <v>41</v>
      </c>
      <c r="B14" s="2">
        <v>8.6403921062790087E-2</v>
      </c>
      <c r="D14" t="s">
        <v>59</v>
      </c>
    </row>
    <row r="15" spans="1:74" x14ac:dyDescent="0.3">
      <c r="A15" t="s">
        <v>42</v>
      </c>
      <c r="B15" s="2">
        <v>0</v>
      </c>
      <c r="D15" t="s">
        <v>61</v>
      </c>
    </row>
    <row r="16" spans="1:74" x14ac:dyDescent="0.3">
      <c r="A16" t="s">
        <v>43</v>
      </c>
      <c r="B16" s="2">
        <v>109.35182339802851</v>
      </c>
      <c r="D16" t="s">
        <v>60</v>
      </c>
    </row>
    <row r="17" spans="1:4" x14ac:dyDescent="0.3">
      <c r="A17" t="s">
        <v>44</v>
      </c>
      <c r="B17" s="2">
        <v>0.95798137652803561</v>
      </c>
      <c r="D17" t="s">
        <v>62</v>
      </c>
    </row>
    <row r="18" spans="1:4" x14ac:dyDescent="0.3">
      <c r="A18" t="s">
        <v>45</v>
      </c>
      <c r="B18" s="2">
        <v>1.0069998108834131</v>
      </c>
      <c r="D18" t="s">
        <v>63</v>
      </c>
    </row>
    <row r="19" spans="1:4" x14ac:dyDescent="0.3">
      <c r="A19" t="s">
        <v>46</v>
      </c>
      <c r="B19" s="2">
        <v>1.0531324151325578</v>
      </c>
    </row>
    <row r="20" spans="1:4" x14ac:dyDescent="0.3">
      <c r="A20" t="s">
        <v>47</v>
      </c>
      <c r="B20" s="2">
        <v>1.1957183311154866</v>
      </c>
    </row>
    <row r="21" spans="1:4" x14ac:dyDescent="0.3">
      <c r="A21" t="s">
        <v>48</v>
      </c>
      <c r="B21" s="2">
        <v>1.1148882430998899</v>
      </c>
    </row>
    <row r="22" spans="1:4" x14ac:dyDescent="0.3">
      <c r="A22" t="s">
        <v>49</v>
      </c>
      <c r="B22" s="2">
        <v>1.086551914748672</v>
      </c>
    </row>
    <row r="23" spans="1:4" x14ac:dyDescent="0.3">
      <c r="A23" t="s">
        <v>50</v>
      </c>
      <c r="B23" s="2">
        <v>1.1775696336180663</v>
      </c>
    </row>
    <row r="24" spans="1:4" x14ac:dyDescent="0.3">
      <c r="A24" t="s">
        <v>51</v>
      </c>
      <c r="B24" s="2">
        <v>1.3045373404384883</v>
      </c>
    </row>
    <row r="25" spans="1:4" x14ac:dyDescent="0.3">
      <c r="A25" t="s">
        <v>52</v>
      </c>
      <c r="B25" s="2">
        <v>1.2892231970976014</v>
      </c>
    </row>
    <row r="26" spans="1:4" x14ac:dyDescent="0.3">
      <c r="A26" t="s">
        <v>53</v>
      </c>
      <c r="B26" s="2">
        <v>1.1773150679670297</v>
      </c>
    </row>
    <row r="27" spans="1:4" x14ac:dyDescent="0.3">
      <c r="A27" t="s">
        <v>54</v>
      </c>
      <c r="B27" s="2">
        <v>1.007196339760313</v>
      </c>
    </row>
    <row r="28" spans="1:4" x14ac:dyDescent="0.3">
      <c r="A28" t="s">
        <v>55</v>
      </c>
      <c r="B28" s="2">
        <v>0.87504952109044432</v>
      </c>
    </row>
    <row r="29" spans="1:4" x14ac:dyDescent="0.3">
      <c r="A29" t="s">
        <v>56</v>
      </c>
      <c r="B29" s="2">
        <v>1.0051744691697828</v>
      </c>
    </row>
  </sheetData>
  <mergeCells count="3">
    <mergeCell ref="O1:AX1"/>
    <mergeCell ref="AY1:BV1"/>
    <mergeCell ref="C1:N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Option1</vt:lpstr>
      <vt:lpstr>Option2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Nikos</dc:creator>
  <cp:lastModifiedBy>Nikos</cp:lastModifiedBy>
  <dcterms:created xsi:type="dcterms:W3CDTF">2015-05-31T10:59:38Z</dcterms:created>
  <dcterms:modified xsi:type="dcterms:W3CDTF">2015-05-31T12:40:32Z</dcterms:modified>
</cp:coreProperties>
</file>