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ingle Exponential Smoothing" sheetId="1" r:id="rId4"/>
    <sheet name="Single Exponential Smoothing-1" sheetId="2" r:id="rId5"/>
    <sheet name="Double Exponential Smoothing" sheetId="3" r:id="rId6"/>
  </sheets>
</workbook>
</file>

<file path=xl/sharedStrings.xml><?xml version="1.0" encoding="utf-8"?>
<sst xmlns="http://schemas.openxmlformats.org/spreadsheetml/2006/main" uniqueCount="22">
  <si>
    <t>Single Exponential Smoothing</t>
  </si>
  <si>
    <t>sig level</t>
  </si>
  <si>
    <t>Ro</t>
  </si>
  <si>
    <t>t</t>
  </si>
  <si>
    <t>y</t>
  </si>
  <si>
    <t>pred</t>
  </si>
  <si>
    <t>|e|</t>
  </si>
  <si>
    <t>e^2</t>
  </si>
  <si>
    <t>sum(e^2)</t>
  </si>
  <si>
    <t>Count</t>
  </si>
  <si>
    <t>sqrt(sum(e^2)/n+1)</t>
  </si>
  <si>
    <t>Confidence</t>
  </si>
  <si>
    <t>Lower Band</t>
  </si>
  <si>
    <t>Upper band</t>
  </si>
  <si>
    <t>alpha</t>
  </si>
  <si>
    <t>MAE</t>
  </si>
  <si>
    <t>MSE</t>
  </si>
  <si>
    <t>Double Exponential Smoothing</t>
  </si>
  <si>
    <t>u</t>
  </si>
  <si>
    <t>v</t>
  </si>
  <si>
    <t>beta</t>
  </si>
  <si>
    <t>RMSE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</si>
</sst>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6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49" fontId="2" borderId="2" applyNumberFormat="1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0" fontId="2" borderId="4" applyNumberFormat="0" applyFont="1" applyFill="0" applyBorder="1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49" fontId="2" borderId="5" applyNumberFormat="1" applyFont="1" applyFill="0" applyBorder="1" applyAlignment="1" applyProtection="0">
      <alignment vertical="bottom"/>
    </xf>
    <xf numFmtId="59" fontId="2" borderId="6" applyNumberFormat="1" applyFont="1" applyFill="0" applyBorder="1" applyAlignment="1" applyProtection="0">
      <alignment vertical="bottom"/>
    </xf>
    <xf numFmtId="49" fontId="2" borderId="7" applyNumberFormat="1" applyFont="1" applyFill="0" applyBorder="1" applyAlignment="1" applyProtection="0">
      <alignment horizontal="center" vertical="bottom"/>
    </xf>
    <xf numFmtId="49" fontId="2" borderId="1" applyNumberFormat="1" applyFont="1" applyFill="0" applyBorder="1" applyAlignment="1" applyProtection="0">
      <alignment vertical="bottom"/>
    </xf>
    <xf numFmtId="0" fontId="2" borderId="6" applyNumberFormat="1" applyFont="1" applyFill="0" applyBorder="1" applyAlignment="1" applyProtection="0">
      <alignment horizontal="center" vertical="bottom"/>
    </xf>
    <xf numFmtId="59" fontId="2" fillId="2" borderId="6" applyNumberFormat="1" applyFont="1" applyFill="1" applyBorder="1" applyAlignment="1" applyProtection="0">
      <alignment vertical="bottom"/>
    </xf>
    <xf numFmtId="59" fontId="2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center" vertical="bottom"/>
    </xf>
    <xf numFmtId="59" fontId="2" fillId="2" borderId="1" applyNumberFormat="1" applyFont="1" applyFill="1" applyBorder="1" applyAlignment="1" applyProtection="0">
      <alignment vertical="bottom"/>
    </xf>
    <xf numFmtId="59" fontId="2" fillId="3" borderId="1" applyNumberFormat="1" applyFont="1" applyFill="1" applyBorder="1" applyAlignment="1" applyProtection="0">
      <alignment vertical="bottom"/>
    </xf>
    <xf numFmtId="0" fontId="2" borderId="5" applyNumberFormat="1" applyFont="1" applyFill="0" applyBorder="1" applyAlignment="1" applyProtection="0">
      <alignment horizontal="center" vertical="bottom"/>
    </xf>
    <xf numFmtId="59" fontId="2" fillId="2" borderId="5" applyNumberFormat="1" applyFont="1" applyFill="1" applyBorder="1" applyAlignment="1" applyProtection="0">
      <alignment vertical="bottom"/>
    </xf>
    <xf numFmtId="59" fontId="2" borderId="5" applyNumberFormat="1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49" fontId="2" borderId="5" applyNumberFormat="1" applyFont="1" applyFill="0" applyBorder="1" applyAlignment="1" applyProtection="0">
      <alignment horizontal="center" vertical="bottom"/>
    </xf>
    <xf numFmtId="0" fontId="2" borderId="2" applyNumberFormat="0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horizontal="center" vertical="bottom"/>
    </xf>
    <xf numFmtId="0" fontId="2" borderId="8" applyNumberFormat="0" applyFont="1" applyFill="0" applyBorder="1" applyAlignment="1" applyProtection="0">
      <alignment vertical="bottom"/>
    </xf>
    <xf numFmtId="59" fontId="2" borderId="9" applyNumberFormat="1" applyFont="1" applyFill="0" applyBorder="1" applyAlignment="1" applyProtection="0">
      <alignment vertical="bottom"/>
    </xf>
    <xf numFmtId="59" fontId="2" borderId="10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7" applyNumberFormat="0" applyFont="1" applyFill="0" applyBorder="1" applyAlignment="1" applyProtection="0">
      <alignment horizontal="center" vertical="bottom"/>
    </xf>
    <xf numFmtId="59" fontId="2" borderId="6" applyNumberFormat="1" applyFont="1" applyFill="0" applyBorder="1" applyAlignment="1" applyProtection="0">
      <alignment horizontal="right" vertical="bottom"/>
    </xf>
    <xf numFmtId="0" fontId="2" borderId="6" applyNumberFormat="0" applyFont="1" applyFill="0" applyBorder="1" applyAlignment="1" applyProtection="0">
      <alignment horizontal="center" vertical="bottom"/>
    </xf>
    <xf numFmtId="59" fontId="2" borderId="1" applyNumberFormat="1" applyFont="1" applyFill="0" applyBorder="1" applyAlignment="1" applyProtection="0">
      <alignment horizontal="right" vertical="bottom"/>
    </xf>
    <xf numFmtId="2" fontId="2" fillId="3" borderId="1" applyNumberFormat="1" applyFont="1" applyFill="1" applyBorder="1" applyAlignment="1" applyProtection="0">
      <alignment vertical="bottom"/>
    </xf>
    <xf numFmtId="0" fontId="2" borderId="1" applyNumberFormat="0" applyFont="1" applyFill="0" applyBorder="1" applyAlignment="1" applyProtection="0">
      <alignment horizontal="center" vertical="bottom"/>
    </xf>
    <xf numFmtId="59" fontId="2" borderId="5" applyNumberFormat="1" applyFont="1" applyFill="0" applyBorder="1" applyAlignment="1" applyProtection="0">
      <alignment horizontal="right" vertical="bottom"/>
    </xf>
    <xf numFmtId="0" fontId="2" borderId="5" applyNumberFormat="0" applyFont="1" applyFill="0" applyBorder="1" applyAlignment="1" applyProtection="0">
      <alignment horizontal="center" vertical="bottom"/>
    </xf>
    <xf numFmtId="0" fontId="2" borderId="9" applyNumberFormat="1" applyFont="1" applyFill="0" applyBorder="1" applyAlignment="1" applyProtection="0">
      <alignment horizontal="center" vertical="bottom"/>
    </xf>
    <xf numFmtId="0" fontId="2" borderId="10" applyNumberFormat="1" applyFont="1" applyFill="0" applyBorder="1" applyAlignment="1" applyProtection="0">
      <alignment horizontal="center" vertical="bottom"/>
    </xf>
    <xf numFmtId="59" fontId="2" borderId="7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ae232"/>
      <rgbColor rgb="ff72fce9"/>
      <rgbColor rgb="ffb8b8b8"/>
      <rgbColor rgb="ffffffff"/>
      <rgbColor rgb="fffe2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0571"/>
          <c:y val="0.0362758"/>
          <c:w val="0.942033"/>
          <c:h val="0.933086"/>
        </c:manualLayout>
      </c:layout>
      <c:lineChart>
        <c:grouping val="standard"/>
        <c:varyColors val="0"/>
        <c:ser>
          <c:idx val="0"/>
          <c:order val="0"/>
          <c:tx>
            <c:v>Value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Smoothing'!$B$3:$B$18</c:f>
              <c:numCache>
                <c:ptCount val="15"/>
                <c:pt idx="1">
                  <c:v>3.000000</c:v>
                </c:pt>
                <c:pt idx="2">
                  <c:v>5.000000</c:v>
                </c:pt>
                <c:pt idx="3">
                  <c:v>9.000000</c:v>
                </c:pt>
                <c:pt idx="4">
                  <c:v>20.000000</c:v>
                </c:pt>
                <c:pt idx="5">
                  <c:v>12.000000</c:v>
                </c:pt>
                <c:pt idx="6">
                  <c:v>17.000000</c:v>
                </c:pt>
                <c:pt idx="7">
                  <c:v>22.000000</c:v>
                </c:pt>
                <c:pt idx="8">
                  <c:v>23.000000</c:v>
                </c:pt>
                <c:pt idx="9">
                  <c:v>51.000000</c:v>
                </c:pt>
                <c:pt idx="10">
                  <c:v>41.000000</c:v>
                </c:pt>
                <c:pt idx="11">
                  <c:v>56.000000</c:v>
                </c:pt>
                <c:pt idx="12">
                  <c:v>75.000000</c:v>
                </c:pt>
                <c:pt idx="13">
                  <c:v>60.000000</c:v>
                </c:pt>
                <c:pt idx="14">
                  <c:v>75.000000</c:v>
                </c:pt>
                <c:pt idx="15">
                  <c:v>88.000000</c:v>
                </c:pt>
              </c:numCache>
            </c:numRef>
          </c:val>
          <c:smooth val="0"/>
        </c:ser>
        <c:ser>
          <c:idx val="1"/>
          <c:order val="1"/>
          <c:tx>
            <c:v>Prediction</c:v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Smoothing'!$C$3:$C$18</c:f>
              <c:numCache>
                <c:ptCount val="15"/>
                <c:pt idx="1">
                  <c:v>3.000000</c:v>
                </c:pt>
                <c:pt idx="2">
                  <c:v>3.000000</c:v>
                </c:pt>
                <c:pt idx="3">
                  <c:v>3.800000</c:v>
                </c:pt>
                <c:pt idx="4">
                  <c:v>5.880000</c:v>
                </c:pt>
                <c:pt idx="5">
                  <c:v>11.528000</c:v>
                </c:pt>
                <c:pt idx="6">
                  <c:v>11.716800</c:v>
                </c:pt>
                <c:pt idx="7">
                  <c:v>13.830080</c:v>
                </c:pt>
                <c:pt idx="8">
                  <c:v>17.098048</c:v>
                </c:pt>
                <c:pt idx="9">
                  <c:v>19.458829</c:v>
                </c:pt>
                <c:pt idx="10">
                  <c:v>32.075297</c:v>
                </c:pt>
                <c:pt idx="11">
                  <c:v>35.645178</c:v>
                </c:pt>
                <c:pt idx="12">
                  <c:v>43.787107</c:v>
                </c:pt>
                <c:pt idx="13">
                  <c:v>56.272264</c:v>
                </c:pt>
                <c:pt idx="14">
                  <c:v>57.763359</c:v>
                </c:pt>
                <c:pt idx="15">
                  <c:v>64.658015</c:v>
                </c:pt>
              </c:numCache>
            </c:numRef>
          </c:val>
          <c:smooth val="0"/>
        </c:ser>
        <c:ser>
          <c:idx val="2"/>
          <c:order val="2"/>
          <c:tx>
            <c:v>Lower Band</c:v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Smoothing'!$J$3:$J$18</c:f>
              <c:numCache>
                <c:ptCount val="14"/>
                <c:pt idx="2">
                  <c:v>0.369563</c:v>
                </c:pt>
                <c:pt idx="3">
                  <c:v>-2.182920</c:v>
                </c:pt>
                <c:pt idx="4">
                  <c:v>-8.236849</c:v>
                </c:pt>
                <c:pt idx="5">
                  <c:v>-1.104596</c:v>
                </c:pt>
                <c:pt idx="6">
                  <c:v>-0.493015</c:v>
                </c:pt>
                <c:pt idx="7">
                  <c:v>1.150527</c:v>
                </c:pt>
                <c:pt idx="8">
                  <c:v>4.618536</c:v>
                </c:pt>
                <c:pt idx="9">
                  <c:v>-3.363366</c:v>
                </c:pt>
                <c:pt idx="10">
                  <c:v>9.796986</c:v>
                </c:pt>
                <c:pt idx="11">
                  <c:v>11.530662</c:v>
                </c:pt>
                <c:pt idx="12">
                  <c:v>15.257728</c:v>
                </c:pt>
                <c:pt idx="13">
                  <c:v>28.794749</c:v>
                </c:pt>
                <c:pt idx="14">
                  <c:v>29.933475</c:v>
                </c:pt>
                <c:pt idx="15">
                  <c:v>35.528430</c:v>
                </c:pt>
              </c:numCache>
            </c:numRef>
          </c:val>
          <c:smooth val="0"/>
        </c:ser>
        <c:ser>
          <c:idx val="3"/>
          <c:order val="3"/>
          <c:tx>
            <c:v>Upper Band</c:v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Smoothing'!$K$3:$K$18</c:f>
              <c:numCache>
                <c:ptCount val="14"/>
                <c:pt idx="2">
                  <c:v>5.630437</c:v>
                </c:pt>
                <c:pt idx="3">
                  <c:v>9.782920</c:v>
                </c:pt>
                <c:pt idx="4">
                  <c:v>19.996849</c:v>
                </c:pt>
                <c:pt idx="5">
                  <c:v>24.160596</c:v>
                </c:pt>
                <c:pt idx="6">
                  <c:v>23.926615</c:v>
                </c:pt>
                <c:pt idx="7">
                  <c:v>26.509633</c:v>
                </c:pt>
                <c:pt idx="8">
                  <c:v>29.577560</c:v>
                </c:pt>
                <c:pt idx="9">
                  <c:v>42.281024</c:v>
                </c:pt>
                <c:pt idx="10">
                  <c:v>54.353608</c:v>
                </c:pt>
                <c:pt idx="11">
                  <c:v>59.759694</c:v>
                </c:pt>
                <c:pt idx="12">
                  <c:v>72.316486</c:v>
                </c:pt>
                <c:pt idx="13">
                  <c:v>83.749780</c:v>
                </c:pt>
                <c:pt idx="14">
                  <c:v>85.593242</c:v>
                </c:pt>
                <c:pt idx="15">
                  <c:v>93.787600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1.25"/>
        <c:minorUnit val="15.6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506062"/>
          <c:y val="0.00668053"/>
          <c:w val="0.9"/>
          <c:h val="0.061275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0571"/>
          <c:y val="0.0362758"/>
          <c:w val="0.942033"/>
          <c:h val="0.933086"/>
        </c:manualLayout>
      </c:layout>
      <c:lineChart>
        <c:grouping val="standard"/>
        <c:varyColors val="0"/>
        <c:ser>
          <c:idx val="0"/>
          <c:order val="0"/>
          <c:tx>
            <c:v>Value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Smoothing-1'!$B$3:$B$18</c:f>
              <c:numCache>
                <c:ptCount val="15"/>
                <c:pt idx="1">
                  <c:v>3.000000</c:v>
                </c:pt>
                <c:pt idx="2">
                  <c:v>5.000000</c:v>
                </c:pt>
                <c:pt idx="3">
                  <c:v>9.000000</c:v>
                </c:pt>
                <c:pt idx="4">
                  <c:v>20.000000</c:v>
                </c:pt>
                <c:pt idx="5">
                  <c:v>12.000000</c:v>
                </c:pt>
                <c:pt idx="6">
                  <c:v>17.000000</c:v>
                </c:pt>
                <c:pt idx="7">
                  <c:v>22.000000</c:v>
                </c:pt>
                <c:pt idx="8">
                  <c:v>23.000000</c:v>
                </c:pt>
                <c:pt idx="9">
                  <c:v>51.000000</c:v>
                </c:pt>
                <c:pt idx="10">
                  <c:v>41.000000</c:v>
                </c:pt>
                <c:pt idx="11">
                  <c:v>56.000000</c:v>
                </c:pt>
                <c:pt idx="12">
                  <c:v>75.000000</c:v>
                </c:pt>
                <c:pt idx="13">
                  <c:v>60.000000</c:v>
                </c:pt>
                <c:pt idx="14">
                  <c:v>75.000000</c:v>
                </c:pt>
                <c:pt idx="15">
                  <c:v>88.000000</c:v>
                </c:pt>
              </c:numCache>
            </c:numRef>
          </c:val>
          <c:smooth val="0"/>
        </c:ser>
        <c:ser>
          <c:idx val="1"/>
          <c:order val="1"/>
          <c:tx>
            <c:v>Prediction</c:v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Smoothing-1'!$C$3:$C$18</c:f>
              <c:numCache>
                <c:ptCount val="15"/>
                <c:pt idx="1">
                  <c:v>3.000000</c:v>
                </c:pt>
                <c:pt idx="2">
                  <c:v>4.000000</c:v>
                </c:pt>
                <c:pt idx="3">
                  <c:v>6.500000</c:v>
                </c:pt>
                <c:pt idx="4">
                  <c:v>13.250000</c:v>
                </c:pt>
                <c:pt idx="5">
                  <c:v>12.625000</c:v>
                </c:pt>
                <c:pt idx="6">
                  <c:v>14.812500</c:v>
                </c:pt>
                <c:pt idx="7">
                  <c:v>18.406250</c:v>
                </c:pt>
                <c:pt idx="8">
                  <c:v>20.703125</c:v>
                </c:pt>
                <c:pt idx="9">
                  <c:v>35.851562</c:v>
                </c:pt>
                <c:pt idx="10">
                  <c:v>38.425781</c:v>
                </c:pt>
                <c:pt idx="11">
                  <c:v>47.212891</c:v>
                </c:pt>
                <c:pt idx="12">
                  <c:v>61.106445</c:v>
                </c:pt>
                <c:pt idx="13">
                  <c:v>60.553223</c:v>
                </c:pt>
                <c:pt idx="14">
                  <c:v>67.776611</c:v>
                </c:pt>
                <c:pt idx="15">
                  <c:v>77.888306</c:v>
                </c:pt>
              </c:numCache>
            </c:numRef>
          </c:val>
          <c:smooth val="0"/>
        </c:ser>
        <c:ser>
          <c:idx val="2"/>
          <c:order val="2"/>
          <c:tx>
            <c:v>Lower Band</c:v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Smoothing-1'!$J$3:$J$18</c:f>
              <c:numCache>
                <c:ptCount val="14"/>
                <c:pt idx="2">
                  <c:v>2.684781</c:v>
                </c:pt>
                <c:pt idx="3">
                  <c:v>3.608512</c:v>
                </c:pt>
                <c:pt idx="4">
                  <c:v>6.491485</c:v>
                </c:pt>
                <c:pt idx="5">
                  <c:v>6.557685</c:v>
                </c:pt>
                <c:pt idx="6">
                  <c:v>9.030109</c:v>
                </c:pt>
                <c:pt idx="7">
                  <c:v>12.486584</c:v>
                </c:pt>
                <c:pt idx="8">
                  <c:v>14.963474</c:v>
                </c:pt>
                <c:pt idx="9">
                  <c:v>25.012123</c:v>
                </c:pt>
                <c:pt idx="10">
                  <c:v>28.031714</c:v>
                </c:pt>
                <c:pt idx="11">
                  <c:v>36.144946</c:v>
                </c:pt>
                <c:pt idx="12">
                  <c:v>48.147205</c:v>
                </c:pt>
                <c:pt idx="13">
                  <c:v>48.099117</c:v>
                </c:pt>
                <c:pt idx="14">
                  <c:v>55.249855</c:v>
                </c:pt>
                <c:pt idx="15">
                  <c:v>64.848351</c:v>
                </c:pt>
              </c:numCache>
            </c:numRef>
          </c:val>
          <c:smooth val="0"/>
        </c:ser>
        <c:ser>
          <c:idx val="3"/>
          <c:order val="3"/>
          <c:tx>
            <c:v>Upper Band</c:v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'Single Exponential Smoothing-1'!$K$3:$K$18</c:f>
              <c:numCache>
                <c:ptCount val="14"/>
                <c:pt idx="2">
                  <c:v>5.315219</c:v>
                </c:pt>
                <c:pt idx="3">
                  <c:v>9.391488</c:v>
                </c:pt>
                <c:pt idx="4">
                  <c:v>20.008515</c:v>
                </c:pt>
                <c:pt idx="5">
                  <c:v>18.692315</c:v>
                </c:pt>
                <c:pt idx="6">
                  <c:v>20.594891</c:v>
                </c:pt>
                <c:pt idx="7">
                  <c:v>24.325916</c:v>
                </c:pt>
                <c:pt idx="8">
                  <c:v>26.442776</c:v>
                </c:pt>
                <c:pt idx="9">
                  <c:v>46.691002</c:v>
                </c:pt>
                <c:pt idx="10">
                  <c:v>48.819849</c:v>
                </c:pt>
                <c:pt idx="11">
                  <c:v>58.280836</c:v>
                </c:pt>
                <c:pt idx="12">
                  <c:v>74.065686</c:v>
                </c:pt>
                <c:pt idx="13">
                  <c:v>73.007329</c:v>
                </c:pt>
                <c:pt idx="14">
                  <c:v>80.303367</c:v>
                </c:pt>
                <c:pt idx="15">
                  <c:v>90.928260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506062"/>
          <c:y val="0.00668053"/>
          <c:w val="0.9"/>
          <c:h val="0.061275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1786"/>
          <c:y val="0.0397499"/>
          <c:w val="0.960821"/>
          <c:h val="0.927875"/>
        </c:manualLayout>
      </c:layout>
      <c:lineChart>
        <c:grouping val="standard"/>
        <c:varyColors val="0"/>
        <c:ser>
          <c:idx val="0"/>
          <c:order val="0"/>
          <c:tx>
            <c:v>Value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</c:strLit>
          </c:cat>
          <c:val>
            <c:numRef>
              <c:f>'Double Exponential Smoothing'!$B$3:$B$18</c:f>
              <c:numCache>
                <c:ptCount val="15"/>
                <c:pt idx="1">
                  <c:v>3.000000</c:v>
                </c:pt>
                <c:pt idx="2">
                  <c:v>5.000000</c:v>
                </c:pt>
                <c:pt idx="3">
                  <c:v>9.000000</c:v>
                </c:pt>
                <c:pt idx="4">
                  <c:v>20.000000</c:v>
                </c:pt>
                <c:pt idx="5">
                  <c:v>12.000000</c:v>
                </c:pt>
                <c:pt idx="6">
                  <c:v>17.000000</c:v>
                </c:pt>
                <c:pt idx="7">
                  <c:v>22.000000</c:v>
                </c:pt>
                <c:pt idx="8">
                  <c:v>23.000000</c:v>
                </c:pt>
                <c:pt idx="9">
                  <c:v>51.000000</c:v>
                </c:pt>
                <c:pt idx="10">
                  <c:v>41.000000</c:v>
                </c:pt>
                <c:pt idx="11">
                  <c:v>56.000000</c:v>
                </c:pt>
                <c:pt idx="12">
                  <c:v>75.000000</c:v>
                </c:pt>
                <c:pt idx="13">
                  <c:v>60.000000</c:v>
                </c:pt>
                <c:pt idx="14">
                  <c:v>75.000000</c:v>
                </c:pt>
                <c:pt idx="15">
                  <c:v>88.000000</c:v>
                </c:pt>
              </c:numCache>
            </c:numRef>
          </c:val>
          <c:smooth val="0"/>
        </c:ser>
        <c:ser>
          <c:idx val="1"/>
          <c:order val="1"/>
          <c:tx>
            <c:v>Prediction</c:v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</c:strLit>
          </c:cat>
          <c:val>
            <c:numRef>
              <c:f>'Double Exponential Smoothing'!$E$3:$E$18</c:f>
              <c:numCache>
                <c:ptCount val="14"/>
                <c:pt idx="2">
                  <c:v>3.000000</c:v>
                </c:pt>
                <c:pt idx="3">
                  <c:v>6.420000</c:v>
                </c:pt>
                <c:pt idx="4">
                  <c:v>12.451800</c:v>
                </c:pt>
                <c:pt idx="5">
                  <c:v>29.069022</c:v>
                </c:pt>
                <c:pt idx="6">
                  <c:v>9.704836</c:v>
                </c:pt>
                <c:pt idx="7">
                  <c:v>18.177500</c:v>
                </c:pt>
                <c:pt idx="8">
                  <c:v>26.620991</c:v>
                </c:pt>
                <c:pt idx="9">
                  <c:v>25.432337</c:v>
                </c:pt>
                <c:pt idx="10">
                  <c:v>71.223279</c:v>
                </c:pt>
                <c:pt idx="11">
                  <c:v>42.321517</c:v>
                </c:pt>
                <c:pt idx="12">
                  <c:v>64.010912</c:v>
                </c:pt>
                <c:pt idx="13">
                  <c:v>92.181013</c:v>
                </c:pt>
                <c:pt idx="14">
                  <c:v>55.431403</c:v>
                </c:pt>
                <c:pt idx="15">
                  <c:v>81.107005</c:v>
                </c:pt>
              </c:numCache>
            </c:numRef>
          </c:val>
          <c:smooth val="0"/>
        </c:ser>
        <c:ser>
          <c:idx val="2"/>
          <c:order val="2"/>
          <c:tx>
            <c:v>Lower Band</c:v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</c:strLit>
          </c:cat>
          <c:val>
            <c:numRef>
              <c:f>'Double Exponential Smoothing'!$L$3:$L$19</c:f>
              <c:numCache>
                <c:ptCount val="14"/>
                <c:pt idx="2">
                  <c:v>0.228192</c:v>
                </c:pt>
                <c:pt idx="3">
                  <c:v>2.726035</c:v>
                </c:pt>
                <c:pt idx="4">
                  <c:v>4.392574</c:v>
                </c:pt>
                <c:pt idx="5">
                  <c:v>12.461678</c:v>
                </c:pt>
                <c:pt idx="6">
                  <c:v>-6.540468</c:v>
                </c:pt>
                <c:pt idx="7">
                  <c:v>2.873024</c:v>
                </c:pt>
                <c:pt idx="8">
                  <c:v>12.086736</c:v>
                </c:pt>
                <c:pt idx="9">
                  <c:v>3.826940</c:v>
                </c:pt>
                <c:pt idx="10">
                  <c:v>43.456201</c:v>
                </c:pt>
                <c:pt idx="11">
                  <c:v>14.640137</c:v>
                </c:pt>
                <c:pt idx="12">
                  <c:v>36.788462</c:v>
                </c:pt>
                <c:pt idx="13">
                  <c:v>60.715496</c:v>
                </c:pt>
                <c:pt idx="14">
                  <c:v>23.424669</c:v>
                </c:pt>
                <c:pt idx="15">
                  <c:v>49.989428</c:v>
                </c:pt>
              </c:numCache>
            </c:numRef>
          </c:val>
          <c:smooth val="0"/>
        </c:ser>
        <c:ser>
          <c:idx val="3"/>
          <c:order val="3"/>
          <c:tx>
            <c:v>Upper Band</c:v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7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</c:strLit>
          </c:cat>
          <c:val>
            <c:numRef>
              <c:f>'Double Exponential Smoothing'!$M$3:$M$19</c:f>
              <c:numCache>
                <c:ptCount val="14"/>
                <c:pt idx="2">
                  <c:v>5.771808</c:v>
                </c:pt>
                <c:pt idx="3">
                  <c:v>10.113965</c:v>
                </c:pt>
                <c:pt idx="4">
                  <c:v>20.511026</c:v>
                </c:pt>
                <c:pt idx="5">
                  <c:v>45.676366</c:v>
                </c:pt>
                <c:pt idx="6">
                  <c:v>25.950141</c:v>
                </c:pt>
                <c:pt idx="7">
                  <c:v>33.481977</c:v>
                </c:pt>
                <c:pt idx="8">
                  <c:v>41.155247</c:v>
                </c:pt>
                <c:pt idx="9">
                  <c:v>47.037735</c:v>
                </c:pt>
                <c:pt idx="10">
                  <c:v>98.990357</c:v>
                </c:pt>
                <c:pt idx="11">
                  <c:v>70.002897</c:v>
                </c:pt>
                <c:pt idx="12">
                  <c:v>91.233362</c:v>
                </c:pt>
                <c:pt idx="13">
                  <c:v>123.646530</c:v>
                </c:pt>
                <c:pt idx="14">
                  <c:v>87.438136</c:v>
                </c:pt>
                <c:pt idx="15">
                  <c:v>112.224583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3.75"/>
        <c:minorUnit val="21.8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514621"/>
          <c:y val="0.00941785"/>
          <c:w val="0.910669"/>
          <c:h val="0.06474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304800</xdr:colOff>
      <xdr:row>23</xdr:row>
      <xdr:rowOff>65023</xdr:rowOff>
    </xdr:from>
    <xdr:to>
      <xdr:col>13</xdr:col>
      <xdr:colOff>114300</xdr:colOff>
      <xdr:row>45</xdr:row>
      <xdr:rowOff>116839</xdr:rowOff>
    </xdr:to>
    <xdr:graphicFrame>
      <xdr:nvGraphicFramePr>
        <xdr:cNvPr id="2" name="2D Line Chart"/>
        <xdr:cNvGraphicFramePr/>
      </xdr:nvGraphicFramePr>
      <xdr:xfrm>
        <a:off x="977900" y="4300473"/>
        <a:ext cx="8216901" cy="41031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304800</xdr:colOff>
      <xdr:row>23</xdr:row>
      <xdr:rowOff>65023</xdr:rowOff>
    </xdr:from>
    <xdr:to>
      <xdr:col>13</xdr:col>
      <xdr:colOff>114300</xdr:colOff>
      <xdr:row>45</xdr:row>
      <xdr:rowOff>116839</xdr:rowOff>
    </xdr:to>
    <xdr:graphicFrame>
      <xdr:nvGraphicFramePr>
        <xdr:cNvPr id="4" name="2D Line Chart"/>
        <xdr:cNvGraphicFramePr/>
      </xdr:nvGraphicFramePr>
      <xdr:xfrm>
        <a:off x="977900" y="4300473"/>
        <a:ext cx="8216901" cy="41031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174220</xdr:colOff>
      <xdr:row>29</xdr:row>
      <xdr:rowOff>162506</xdr:rowOff>
    </xdr:from>
    <xdr:to>
      <xdr:col>12</xdr:col>
      <xdr:colOff>402828</xdr:colOff>
      <xdr:row>50</xdr:row>
      <xdr:rowOff>39872</xdr:rowOff>
    </xdr:to>
    <xdr:graphicFrame>
      <xdr:nvGraphicFramePr>
        <xdr:cNvPr id="6" name="2D Line Chart"/>
        <xdr:cNvGraphicFramePr/>
      </xdr:nvGraphicFramePr>
      <xdr:xfrm>
        <a:off x="174220" y="5502856"/>
        <a:ext cx="10591809" cy="37445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21"/>
  <sheetViews>
    <sheetView workbookViewId="0" showGridLines="0" defaultGridColor="1"/>
  </sheetViews>
  <sheetFormatPr defaultColWidth="8.83333" defaultRowHeight="14.5" customHeight="1" outlineLevelRow="0" outlineLevelCol="0"/>
  <cols>
    <col min="1" max="9" width="8.85156" style="1" customWidth="1"/>
    <col min="10" max="10" width="13.1016" style="1" customWidth="1"/>
    <col min="11" max="13" width="8.85156" style="1" customWidth="1"/>
    <col min="14" max="16384" width="8.85156" style="1" customWidth="1"/>
  </cols>
  <sheetData>
    <row r="1" ht="14.5" customHeight="1">
      <c r="A1" t="s" s="2">
        <v>0</v>
      </c>
      <c r="B1" s="3"/>
      <c r="C1" s="3"/>
      <c r="D1" s="3"/>
      <c r="E1" t="s" s="4">
        <v>1</v>
      </c>
      <c r="F1" s="5">
        <v>0.05</v>
      </c>
      <c r="G1" s="6"/>
      <c r="H1" s="3"/>
      <c r="I1" s="3"/>
      <c r="J1" s="3"/>
      <c r="K1" s="3"/>
      <c r="L1" s="3"/>
      <c r="M1" s="3"/>
    </row>
    <row r="2" ht="14.5" customHeight="1">
      <c r="A2" s="7"/>
      <c r="B2" s="7"/>
      <c r="C2" s="7"/>
      <c r="D2" s="7"/>
      <c r="E2" t="s" s="8">
        <v>2</v>
      </c>
      <c r="F2" s="9">
        <v>1.86</v>
      </c>
      <c r="G2" s="3"/>
      <c r="H2" s="3"/>
      <c r="I2" s="3"/>
      <c r="J2" s="3"/>
      <c r="K2" s="3"/>
      <c r="L2" s="3"/>
      <c r="M2" s="3"/>
    </row>
    <row r="3" ht="14.5" customHeight="1">
      <c r="A3" t="s" s="10">
        <v>3</v>
      </c>
      <c r="B3" t="s" s="10">
        <v>4</v>
      </c>
      <c r="C3" t="s" s="10">
        <v>5</v>
      </c>
      <c r="D3" t="s" s="10">
        <v>6</v>
      </c>
      <c r="E3" t="s" s="10">
        <v>7</v>
      </c>
      <c r="F3" t="s" s="11">
        <v>8</v>
      </c>
      <c r="G3" t="s" s="11">
        <v>9</v>
      </c>
      <c r="H3" t="s" s="11">
        <v>10</v>
      </c>
      <c r="I3" t="s" s="11">
        <v>11</v>
      </c>
      <c r="J3" t="s" s="11">
        <v>12</v>
      </c>
      <c r="K3" t="s" s="11">
        <v>13</v>
      </c>
      <c r="L3" s="3"/>
      <c r="M3" s="3"/>
    </row>
    <row r="4" ht="14.5" customHeight="1">
      <c r="A4" s="12">
        <v>1</v>
      </c>
      <c r="B4" s="12">
        <v>3</v>
      </c>
      <c r="C4" s="13">
        <f>B4</f>
        <v>3</v>
      </c>
      <c r="D4" s="9"/>
      <c r="E4" s="9"/>
      <c r="F4" s="14"/>
      <c r="G4" s="14"/>
      <c r="H4" s="14"/>
      <c r="I4" s="14"/>
      <c r="J4" s="14"/>
      <c r="K4" s="14"/>
      <c r="L4" s="3"/>
      <c r="M4" s="3"/>
    </row>
    <row r="5" ht="14.5" customHeight="1">
      <c r="A5" s="15">
        <f>A4+1</f>
        <v>2</v>
      </c>
      <c r="B5" s="15">
        <v>5</v>
      </c>
      <c r="C5" s="16">
        <f>C4+B$21*(B4-C4)</f>
        <v>3</v>
      </c>
      <c r="D5" s="14">
        <f>ABS(B5-C5)</f>
        <v>2</v>
      </c>
      <c r="E5" s="14">
        <f>(B5-C5)^2</f>
        <v>4</v>
      </c>
      <c r="F5" s="14">
        <f>SUM(E$4:E5)</f>
        <v>4</v>
      </c>
      <c r="G5" s="17">
        <v>2</v>
      </c>
      <c r="H5" s="14">
        <f>SQRT(F5/G5)</f>
        <v>1.4142135623731</v>
      </c>
      <c r="I5" s="14">
        <f>SQRT(F5/G5)</f>
        <v>1.4142135623731</v>
      </c>
      <c r="J5" s="17">
        <f>$C5-$F$2*$I5</f>
        <v>0.369562773986034</v>
      </c>
      <c r="K5" s="17">
        <f>$C5+$F$2*$I5</f>
        <v>5.63043722601397</v>
      </c>
      <c r="L5" s="3"/>
      <c r="M5" s="3"/>
    </row>
    <row r="6" ht="14.5" customHeight="1">
      <c r="A6" s="15">
        <f>A5+1</f>
        <v>3</v>
      </c>
      <c r="B6" s="15">
        <v>9</v>
      </c>
      <c r="C6" s="16">
        <f>C5+B$21*(B5-C5)</f>
        <v>3.8</v>
      </c>
      <c r="D6" s="14">
        <f>ABS(B6-C6)</f>
        <v>5.2</v>
      </c>
      <c r="E6" s="14">
        <f>(B6-C6)^2</f>
        <v>27.04</v>
      </c>
      <c r="F6" s="14">
        <f>SUM(E$4:E6)</f>
        <v>31.04</v>
      </c>
      <c r="G6" s="17">
        <v>3</v>
      </c>
      <c r="H6" s="14">
        <f>SQRT(F6/G6)</f>
        <v>3.21662348848395</v>
      </c>
      <c r="I6" s="14">
        <f>SQRT(F6/G6)</f>
        <v>3.21662348848395</v>
      </c>
      <c r="J6" s="17">
        <f>$C6-$F$2*$I6</f>
        <v>-2.18291968858015</v>
      </c>
      <c r="K6" s="17">
        <f>$C6+$F$2*$I6</f>
        <v>9.782919688580151</v>
      </c>
      <c r="L6" s="3"/>
      <c r="M6" s="3"/>
    </row>
    <row r="7" ht="14.5" customHeight="1">
      <c r="A7" s="15">
        <f>A6+1</f>
        <v>4</v>
      </c>
      <c r="B7" s="15">
        <v>20</v>
      </c>
      <c r="C7" s="16">
        <f>C6+B$21*(B6-C6)</f>
        <v>5.88</v>
      </c>
      <c r="D7" s="14">
        <f>ABS(B7-C7)</f>
        <v>14.12</v>
      </c>
      <c r="E7" s="14">
        <f>(B7-C7)^2</f>
        <v>199.3744</v>
      </c>
      <c r="F7" s="14">
        <f>SUM(E$4:E7)</f>
        <v>230.4144</v>
      </c>
      <c r="G7" s="17">
        <v>4</v>
      </c>
      <c r="H7" s="14">
        <f>SQRT(F7/G7)</f>
        <v>7.58970355152294</v>
      </c>
      <c r="I7" s="14">
        <f>SQRT(F7/G7)</f>
        <v>7.58970355152294</v>
      </c>
      <c r="J7" s="17">
        <f>$C7-$F$2*$I7</f>
        <v>-8.23684860583267</v>
      </c>
      <c r="K7" s="17">
        <f>$C7+$F$2*$I7</f>
        <v>19.9968486058327</v>
      </c>
      <c r="L7" s="3"/>
      <c r="M7" s="3"/>
    </row>
    <row r="8" ht="14.5" customHeight="1">
      <c r="A8" s="15">
        <f>A7+1</f>
        <v>5</v>
      </c>
      <c r="B8" s="15">
        <v>12</v>
      </c>
      <c r="C8" s="16">
        <f>C7+B$21*(B7-C7)</f>
        <v>11.528</v>
      </c>
      <c r="D8" s="14">
        <f>ABS(B8-C8)</f>
        <v>0.472</v>
      </c>
      <c r="E8" s="14">
        <f>(B8-C8)^2</f>
        <v>0.222784</v>
      </c>
      <c r="F8" s="14">
        <f>SUM(E$4:E8)</f>
        <v>230.637184</v>
      </c>
      <c r="G8" s="17">
        <v>5</v>
      </c>
      <c r="H8" s="14">
        <f>SQRT(F8/G8)</f>
        <v>6.79171825092885</v>
      </c>
      <c r="I8" s="14">
        <f>SQRT(F8/G8)</f>
        <v>6.79171825092885</v>
      </c>
      <c r="J8" s="17">
        <f>$C8-$F$2*$I8</f>
        <v>-1.10459594672766</v>
      </c>
      <c r="K8" s="17">
        <f>$C8+$F$2*$I8</f>
        <v>24.1605959467277</v>
      </c>
      <c r="L8" s="3"/>
      <c r="M8" s="3"/>
    </row>
    <row r="9" ht="14.5" customHeight="1">
      <c r="A9" s="15">
        <f>A8+1</f>
        <v>6</v>
      </c>
      <c r="B9" s="15">
        <v>17</v>
      </c>
      <c r="C9" s="16">
        <f>C8+B$21*(B8-C8)</f>
        <v>11.7168</v>
      </c>
      <c r="D9" s="14">
        <f>ABS(B9-C9)</f>
        <v>5.2832</v>
      </c>
      <c r="E9" s="14">
        <f>(B9-C9)^2</f>
        <v>27.91220224</v>
      </c>
      <c r="F9" s="14">
        <f>SUM(E$4:E9)</f>
        <v>258.54938624</v>
      </c>
      <c r="G9" s="17">
        <v>6</v>
      </c>
      <c r="H9" s="14">
        <f>SQRT(F9/G9)</f>
        <v>6.56441652954269</v>
      </c>
      <c r="I9" s="14">
        <f>SQRT(F9/G9)</f>
        <v>6.56441652954269</v>
      </c>
      <c r="J9" s="17">
        <f>$C9-$F$2*$I9</f>
        <v>-0.493014744949403</v>
      </c>
      <c r="K9" s="17">
        <f>$C9+$F$2*$I9</f>
        <v>23.9266147449494</v>
      </c>
      <c r="L9" s="3"/>
      <c r="M9" s="3"/>
    </row>
    <row r="10" ht="14.5" customHeight="1">
      <c r="A10" s="15">
        <f>A9+1</f>
        <v>7</v>
      </c>
      <c r="B10" s="15">
        <v>22</v>
      </c>
      <c r="C10" s="16">
        <f>C9+B$21*(B9-C9)</f>
        <v>13.83008</v>
      </c>
      <c r="D10" s="14">
        <f>ABS(B10-C10)</f>
        <v>8.169919999999999</v>
      </c>
      <c r="E10" s="14">
        <f>(B10-C10)^2</f>
        <v>66.74759280639999</v>
      </c>
      <c r="F10" s="14">
        <f>SUM(E$4:E10)</f>
        <v>325.2969790464</v>
      </c>
      <c r="G10" s="17">
        <v>7</v>
      </c>
      <c r="H10" s="14">
        <f>SQRT(F10/G10)</f>
        <v>6.81696391413572</v>
      </c>
      <c r="I10" s="14">
        <f>SQRT(F10/G10)</f>
        <v>6.81696391413572</v>
      </c>
      <c r="J10" s="17">
        <f>$C10-$F$2*$I10</f>
        <v>1.15052711970756</v>
      </c>
      <c r="K10" s="17">
        <f>$C10+$F$2*$I10</f>
        <v>26.5096328802924</v>
      </c>
      <c r="L10" s="3"/>
      <c r="M10" s="3"/>
    </row>
    <row r="11" ht="14.5" customHeight="1">
      <c r="A11" s="15">
        <f>A10+1</f>
        <v>8</v>
      </c>
      <c r="B11" s="15">
        <v>23</v>
      </c>
      <c r="C11" s="16">
        <f>C10+B$21*(B10-C10)</f>
        <v>17.098048</v>
      </c>
      <c r="D11" s="14">
        <f>ABS(B11-C11)</f>
        <v>5.901952</v>
      </c>
      <c r="E11" s="14">
        <f>(B11-C11)^2</f>
        <v>34.833037410304</v>
      </c>
      <c r="F11" s="14">
        <f>SUM(E$4:E11)</f>
        <v>360.130016456704</v>
      </c>
      <c r="G11" s="17">
        <v>8</v>
      </c>
      <c r="H11" s="14">
        <f>SQRT(F11/G11)</f>
        <v>6.70941517996077</v>
      </c>
      <c r="I11" s="14">
        <f>SQRT(F11/G11)</f>
        <v>6.70941517996077</v>
      </c>
      <c r="J11" s="17">
        <f>$C11-$F$2*$I11</f>
        <v>4.61853576527297</v>
      </c>
      <c r="K11" s="17">
        <f>$C11+$F$2*$I11</f>
        <v>29.577560234727</v>
      </c>
      <c r="L11" s="3"/>
      <c r="M11" s="3"/>
    </row>
    <row r="12" ht="14.5" customHeight="1">
      <c r="A12" s="15">
        <f>A11+1</f>
        <v>9</v>
      </c>
      <c r="B12" s="15">
        <v>51</v>
      </c>
      <c r="C12" s="16">
        <f>C11+B$21*(B11-C11)</f>
        <v>19.4588288</v>
      </c>
      <c r="D12" s="14">
        <f>ABS(B12-C12)</f>
        <v>31.5411712</v>
      </c>
      <c r="E12" s="14">
        <f>(B12-C12)^2</f>
        <v>994.845480667709</v>
      </c>
      <c r="F12" s="14">
        <f>SUM(E$4:E12)</f>
        <v>1354.975497124410</v>
      </c>
      <c r="G12" s="17">
        <v>9</v>
      </c>
      <c r="H12" s="14">
        <f>SQRT(F12/G12)</f>
        <v>12.2699972703266</v>
      </c>
      <c r="I12" s="14">
        <f>SQRT(F12/G12)</f>
        <v>12.2699972703266</v>
      </c>
      <c r="J12" s="17">
        <f>$C12-$F$2*$I12</f>
        <v>-3.36336612280748</v>
      </c>
      <c r="K12" s="17">
        <f>$C12+$F$2*$I12</f>
        <v>42.2810237228075</v>
      </c>
      <c r="L12" s="3"/>
      <c r="M12" s="3"/>
    </row>
    <row r="13" ht="14.5" customHeight="1">
      <c r="A13" s="15">
        <f>A12+1</f>
        <v>10</v>
      </c>
      <c r="B13" s="15">
        <v>41</v>
      </c>
      <c r="C13" s="16">
        <f>C12+B$21*(B12-C12)</f>
        <v>32.07529728</v>
      </c>
      <c r="D13" s="14">
        <f>ABS(B13-C13)</f>
        <v>8.924702720000001</v>
      </c>
      <c r="E13" s="14">
        <f>(B13-C13)^2</f>
        <v>79.6503186403754</v>
      </c>
      <c r="F13" s="14">
        <f>SUM(E$4:E13)</f>
        <v>1434.625815764790</v>
      </c>
      <c r="G13" s="17">
        <v>10</v>
      </c>
      <c r="H13" s="14">
        <f>SQRT(F13/G13)</f>
        <v>11.9775866340628</v>
      </c>
      <c r="I13" s="14">
        <f>SQRT(F13/G13)</f>
        <v>11.9775866340628</v>
      </c>
      <c r="J13" s="17">
        <f>$C13-$F$2*$I13</f>
        <v>9.79698614064319</v>
      </c>
      <c r="K13" s="17">
        <f>$C13+$F$2*$I13</f>
        <v>54.3536084193568</v>
      </c>
      <c r="L13" s="3"/>
      <c r="M13" s="3"/>
    </row>
    <row r="14" ht="14.5" customHeight="1">
      <c r="A14" s="15">
        <f>A13+1</f>
        <v>11</v>
      </c>
      <c r="B14" s="15">
        <v>56</v>
      </c>
      <c r="C14" s="16">
        <f>C13+B$21*(B13-C13)</f>
        <v>35.645178368</v>
      </c>
      <c r="D14" s="14">
        <f>ABS(B14-C14)</f>
        <v>20.354821632</v>
      </c>
      <c r="E14" s="14">
        <f>(B14-C14)^2</f>
        <v>414.318763670535</v>
      </c>
      <c r="F14" s="14">
        <f>SUM(E$4:E14)</f>
        <v>1848.944579435320</v>
      </c>
      <c r="G14" s="17">
        <v>11</v>
      </c>
      <c r="H14" s="14">
        <f>SQRT(F14/G14)</f>
        <v>12.9647935138882</v>
      </c>
      <c r="I14" s="14">
        <f>SQRT(F14/G14)</f>
        <v>12.9647935138882</v>
      </c>
      <c r="J14" s="17">
        <f>$C14-$F$2*$I14</f>
        <v>11.5306624321679</v>
      </c>
      <c r="K14" s="17">
        <f>$C14+$F$2*$I14</f>
        <v>59.7596943038321</v>
      </c>
      <c r="L14" s="3"/>
      <c r="M14" s="3"/>
    </row>
    <row r="15" ht="14.5" customHeight="1">
      <c r="A15" s="15">
        <f>A14+1</f>
        <v>12</v>
      </c>
      <c r="B15" s="15">
        <v>75</v>
      </c>
      <c r="C15" s="16">
        <f>C14+B$21*(B14-C14)</f>
        <v>43.7871070208</v>
      </c>
      <c r="D15" s="14">
        <f>ABS(B15-C15)</f>
        <v>31.2128929792</v>
      </c>
      <c r="E15" s="14">
        <f>(B15-C15)^2</f>
        <v>974.244688130993</v>
      </c>
      <c r="F15" s="14">
        <f>SUM(E$4:E15)</f>
        <v>2823.189267566320</v>
      </c>
      <c r="G15" s="17">
        <v>12</v>
      </c>
      <c r="H15" s="14">
        <f>SQRT(F15/G15)</f>
        <v>15.3383758037542</v>
      </c>
      <c r="I15" s="14">
        <f>SQRT(F15/G15)</f>
        <v>15.3383758037542</v>
      </c>
      <c r="J15" s="17">
        <f>$C15-$F$2*$I15</f>
        <v>15.2577280258172</v>
      </c>
      <c r="K15" s="17">
        <f>$C15+$F$2*$I15</f>
        <v>72.3164860157828</v>
      </c>
      <c r="L15" s="3"/>
      <c r="M15" s="3"/>
    </row>
    <row r="16" ht="14.5" customHeight="1">
      <c r="A16" s="15">
        <f>A15+1</f>
        <v>13</v>
      </c>
      <c r="B16" s="15">
        <v>60</v>
      </c>
      <c r="C16" s="16">
        <f>C15+B$21*(B15-C15)</f>
        <v>56.272264212480</v>
      </c>
      <c r="D16" s="14">
        <f>ABS(B16-C16)</f>
        <v>3.727735787520</v>
      </c>
      <c r="E16" s="14">
        <f>(B16-C16)^2</f>
        <v>13.8960141015574</v>
      </c>
      <c r="F16" s="14">
        <f>SUM(E$4:E16)</f>
        <v>2837.085281667870</v>
      </c>
      <c r="G16" s="17">
        <v>13</v>
      </c>
      <c r="H16" s="14">
        <f>SQRT(F16/G16)</f>
        <v>14.7728578602472</v>
      </c>
      <c r="I16" s="14">
        <f>SQRT(F16/G16)</f>
        <v>14.7728578602472</v>
      </c>
      <c r="J16" s="17">
        <f>$C16-$F$2*$I16</f>
        <v>28.7947485924202</v>
      </c>
      <c r="K16" s="17">
        <f>$C16+$F$2*$I16</f>
        <v>83.7497798325398</v>
      </c>
      <c r="L16" s="3"/>
      <c r="M16" s="3"/>
    </row>
    <row r="17" ht="14.5" customHeight="1">
      <c r="A17" s="15">
        <f>A16+1</f>
        <v>14</v>
      </c>
      <c r="B17" s="15">
        <v>75</v>
      </c>
      <c r="C17" s="16">
        <f>C16+B$21*(B16-C16)</f>
        <v>57.763358527488</v>
      </c>
      <c r="D17" s="14">
        <f>ABS(B17-C17)</f>
        <v>17.236641472512</v>
      </c>
      <c r="E17" s="14">
        <f>(B17-C17)^2</f>
        <v>297.101809251921</v>
      </c>
      <c r="F17" s="14">
        <f>SUM(E$4:E17)</f>
        <v>3134.187090919790</v>
      </c>
      <c r="G17" s="17">
        <v>14</v>
      </c>
      <c r="H17" s="14">
        <f>SQRT(F17/G17)</f>
        <v>14.9623028472983</v>
      </c>
      <c r="I17" s="14">
        <f>SQRT(F17/G17)</f>
        <v>14.9623028472983</v>
      </c>
      <c r="J17" s="17">
        <f>$C17-$F$2*$I17</f>
        <v>29.9334752315132</v>
      </c>
      <c r="K17" s="17">
        <f>$C17+$F$2*$I17</f>
        <v>85.5932418234628</v>
      </c>
      <c r="L17" s="3"/>
      <c r="M17" s="3"/>
    </row>
    <row r="18" ht="14.5" customHeight="1">
      <c r="A18" s="18">
        <f>A17+1</f>
        <v>15</v>
      </c>
      <c r="B18" s="18">
        <v>88</v>
      </c>
      <c r="C18" s="19">
        <f>C17+B$21*(B17-C17)</f>
        <v>64.65801511649281</v>
      </c>
      <c r="D18" s="20">
        <f>ABS(B18-C18)</f>
        <v>23.3419848835072</v>
      </c>
      <c r="E18" s="20">
        <f>(B18-C18)^2</f>
        <v>544.848258301879</v>
      </c>
      <c r="F18" s="14">
        <f>SUM(E$4:E18)</f>
        <v>3679.035349221670</v>
      </c>
      <c r="G18" s="17">
        <v>15</v>
      </c>
      <c r="H18" s="14">
        <f>SQRT(F18/G18)</f>
        <v>15.6610671182217</v>
      </c>
      <c r="I18" s="14">
        <f>SQRT(F18/G18)</f>
        <v>15.6610671182217</v>
      </c>
      <c r="J18" s="17">
        <f>$C18-$F$2*$I18</f>
        <v>35.5284302766004</v>
      </c>
      <c r="K18" s="17">
        <f>$C18+$F$2*$I18</f>
        <v>93.78759995638519</v>
      </c>
      <c r="L18" s="3"/>
      <c r="M18" s="3"/>
    </row>
    <row r="19" ht="14.5" customHeight="1">
      <c r="A19" s="12">
        <v>16</v>
      </c>
      <c r="B19" s="21"/>
      <c r="C19" s="13">
        <f>C18+B$21*(B18-C18)</f>
        <v>73.99480906989569</v>
      </c>
      <c r="D19" s="21"/>
      <c r="E19" s="21"/>
      <c r="F19" s="3"/>
      <c r="G19" s="3"/>
      <c r="H19" s="3"/>
      <c r="I19" s="3"/>
      <c r="J19" s="3"/>
      <c r="K19" s="3"/>
      <c r="L19" s="3"/>
      <c r="M19" s="3"/>
    </row>
    <row r="20" ht="14.5" customHeight="1">
      <c r="A20" s="3"/>
      <c r="B20" t="s" s="22">
        <v>14</v>
      </c>
      <c r="C20" s="3"/>
      <c r="D20" t="s" s="22">
        <v>15</v>
      </c>
      <c r="E20" t="s" s="22">
        <v>16</v>
      </c>
      <c r="F20" s="3"/>
      <c r="G20" s="3"/>
      <c r="H20" s="3"/>
      <c r="I20" s="3"/>
      <c r="J20" s="3"/>
      <c r="K20" s="3"/>
      <c r="L20" s="3"/>
      <c r="M20" s="3"/>
    </row>
    <row r="21" ht="14.5" customHeight="1">
      <c r="A21" s="23"/>
      <c r="B21" s="24">
        <v>0.4</v>
      </c>
      <c r="C21" s="25"/>
      <c r="D21" s="26">
        <f>AVERAGE(D4:D18)</f>
        <v>12.6776444767671</v>
      </c>
      <c r="E21" s="27">
        <f>AVERAGE(E4:E18)</f>
        <v>262.788239230120</v>
      </c>
      <c r="F21" s="6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21"/>
  <sheetViews>
    <sheetView workbookViewId="0" showGridLines="0" defaultGridColor="1"/>
  </sheetViews>
  <sheetFormatPr defaultColWidth="8.83333" defaultRowHeight="14.5" customHeight="1" outlineLevelRow="0" outlineLevelCol="0"/>
  <cols>
    <col min="1" max="9" width="8.85156" style="28" customWidth="1"/>
    <col min="10" max="10" width="13.1016" style="28" customWidth="1"/>
    <col min="11" max="13" width="8.85156" style="28" customWidth="1"/>
    <col min="14" max="16384" width="8.85156" style="28" customWidth="1"/>
  </cols>
  <sheetData>
    <row r="1" ht="14.5" customHeight="1">
      <c r="A1" t="s" s="2">
        <v>0</v>
      </c>
      <c r="B1" s="3"/>
      <c r="C1" s="3"/>
      <c r="D1" s="3"/>
      <c r="E1" t="s" s="4">
        <v>1</v>
      </c>
      <c r="F1" s="5">
        <v>0.05</v>
      </c>
      <c r="G1" s="6"/>
      <c r="H1" s="3"/>
      <c r="I1" s="3"/>
      <c r="J1" s="3"/>
      <c r="K1" s="3"/>
      <c r="L1" s="3"/>
      <c r="M1" s="3"/>
    </row>
    <row r="2" ht="14.5" customHeight="1">
      <c r="A2" s="7"/>
      <c r="B2" s="7"/>
      <c r="C2" s="7"/>
      <c r="D2" s="7"/>
      <c r="E2" t="s" s="8">
        <v>2</v>
      </c>
      <c r="F2" s="9">
        <v>1.86</v>
      </c>
      <c r="G2" s="3"/>
      <c r="H2" s="3"/>
      <c r="I2" s="3"/>
      <c r="J2" s="3"/>
      <c r="K2" s="3"/>
      <c r="L2" s="3"/>
      <c r="M2" s="3"/>
    </row>
    <row r="3" ht="14.5" customHeight="1">
      <c r="A3" t="s" s="10">
        <v>3</v>
      </c>
      <c r="B3" t="s" s="10">
        <v>4</v>
      </c>
      <c r="C3" t="s" s="10">
        <v>5</v>
      </c>
      <c r="D3" t="s" s="10">
        <v>6</v>
      </c>
      <c r="E3" t="s" s="10">
        <v>7</v>
      </c>
      <c r="F3" t="s" s="11">
        <v>8</v>
      </c>
      <c r="G3" t="s" s="11">
        <v>9</v>
      </c>
      <c r="H3" t="s" s="11">
        <v>10</v>
      </c>
      <c r="I3" t="s" s="11">
        <v>11</v>
      </c>
      <c r="J3" t="s" s="11">
        <v>12</v>
      </c>
      <c r="K3" t="s" s="11">
        <v>13</v>
      </c>
      <c r="L3" s="3"/>
      <c r="M3" s="3"/>
    </row>
    <row r="4" ht="14.5" customHeight="1">
      <c r="A4" s="12">
        <v>1</v>
      </c>
      <c r="B4" s="12">
        <v>3</v>
      </c>
      <c r="C4" s="13">
        <f>B4</f>
        <v>3</v>
      </c>
      <c r="D4" s="9"/>
      <c r="E4" s="9"/>
      <c r="F4" s="14"/>
      <c r="G4" s="14"/>
      <c r="H4" s="14"/>
      <c r="I4" s="14"/>
      <c r="J4" s="14"/>
      <c r="K4" s="14"/>
      <c r="L4" s="3"/>
      <c r="M4" s="3"/>
    </row>
    <row r="5" ht="14.5" customHeight="1">
      <c r="A5" s="15">
        <f>A4+1</f>
        <v>2</v>
      </c>
      <c r="B5" s="15">
        <v>5</v>
      </c>
      <c r="C5" s="16">
        <f>(B5*B$21)+(1-$B$21)*C4</f>
        <v>4</v>
      </c>
      <c r="D5" s="14">
        <f>ABS(B5-C5)</f>
        <v>1</v>
      </c>
      <c r="E5" s="14">
        <f>(B5-C5)^2</f>
        <v>1</v>
      </c>
      <c r="F5" s="14">
        <f>SUM(E$4:E5)</f>
        <v>1</v>
      </c>
      <c r="G5" s="17">
        <v>2</v>
      </c>
      <c r="H5" s="14">
        <f>SQRT(F5/G5)</f>
        <v>0.707106781186548</v>
      </c>
      <c r="I5" s="14">
        <f>SQRT(F5/G5)</f>
        <v>0.707106781186548</v>
      </c>
      <c r="J5" s="17">
        <f>$C5-$F$2*$I5</f>
        <v>2.68478138699302</v>
      </c>
      <c r="K5" s="17">
        <f>$C5+$F$2*$I5</f>
        <v>5.31521861300698</v>
      </c>
      <c r="L5" s="3"/>
      <c r="M5" s="3"/>
    </row>
    <row r="6" ht="14.5" customHeight="1">
      <c r="A6" s="15">
        <f>A5+1</f>
        <v>3</v>
      </c>
      <c r="B6" s="15">
        <v>9</v>
      </c>
      <c r="C6" s="16">
        <f>(B6*B$21)+(1-$B$21)*C5</f>
        <v>6.5</v>
      </c>
      <c r="D6" s="14">
        <f>ABS(B6-C6)</f>
        <v>2.5</v>
      </c>
      <c r="E6" s="14">
        <f>(B6-C6)^2</f>
        <v>6.25</v>
      </c>
      <c r="F6" s="14">
        <f>SUM(E$4:E6)</f>
        <v>7.25</v>
      </c>
      <c r="G6" s="17">
        <v>3</v>
      </c>
      <c r="H6" s="14">
        <f>SQRT(F6/G6)</f>
        <v>1.5545631755148</v>
      </c>
      <c r="I6" s="14">
        <f>SQRT(F6/G6)</f>
        <v>1.5545631755148</v>
      </c>
      <c r="J6" s="17">
        <f>$C6-$F$2*$I6</f>
        <v>3.60851249354247</v>
      </c>
      <c r="K6" s="17">
        <f>$C6+$F$2*$I6</f>
        <v>9.39148750645753</v>
      </c>
      <c r="L6" s="3"/>
      <c r="M6" s="3"/>
    </row>
    <row r="7" ht="14.5" customHeight="1">
      <c r="A7" s="15">
        <f>A6+1</f>
        <v>4</v>
      </c>
      <c r="B7" s="15">
        <v>20</v>
      </c>
      <c r="C7" s="16">
        <f>(B7*B$21)+(1-$B$21)*C6</f>
        <v>13.25</v>
      </c>
      <c r="D7" s="14">
        <f>ABS(B7-C7)</f>
        <v>6.75</v>
      </c>
      <c r="E7" s="14">
        <f>(B7-C7)^2</f>
        <v>45.5625</v>
      </c>
      <c r="F7" s="14">
        <f>SUM(E$4:E7)</f>
        <v>52.8125</v>
      </c>
      <c r="G7" s="17">
        <v>4</v>
      </c>
      <c r="H7" s="14">
        <f>SQRT(F7/G7)</f>
        <v>3.63361046343716</v>
      </c>
      <c r="I7" s="14">
        <f>SQRT(F7/G7)</f>
        <v>3.63361046343716</v>
      </c>
      <c r="J7" s="17">
        <f>$C7-$F$2*$I7</f>
        <v>6.49148453800688</v>
      </c>
      <c r="K7" s="17">
        <f>$C7+$F$2*$I7</f>
        <v>20.0085154619931</v>
      </c>
      <c r="L7" s="3"/>
      <c r="M7" s="3"/>
    </row>
    <row r="8" ht="14.5" customHeight="1">
      <c r="A8" s="15">
        <f>A7+1</f>
        <v>5</v>
      </c>
      <c r="B8" s="15">
        <v>12</v>
      </c>
      <c r="C8" s="16">
        <f>(B8*B$21)+(1-$B$21)*C7</f>
        <v>12.625</v>
      </c>
      <c r="D8" s="14">
        <f>ABS(B8-C8)</f>
        <v>0.625</v>
      </c>
      <c r="E8" s="14">
        <f>(B8-C8)^2</f>
        <v>0.390625</v>
      </c>
      <c r="F8" s="14">
        <f>SUM(E$4:E8)</f>
        <v>53.203125</v>
      </c>
      <c r="G8" s="17">
        <v>5</v>
      </c>
      <c r="H8" s="14">
        <f>SQRT(F8/G8)</f>
        <v>3.26199708767497</v>
      </c>
      <c r="I8" s="14">
        <f>SQRT(F8/G8)</f>
        <v>3.26199708767497</v>
      </c>
      <c r="J8" s="17">
        <f>$C8-$F$2*$I8</f>
        <v>6.55768541692456</v>
      </c>
      <c r="K8" s="17">
        <f>$C8+$F$2*$I8</f>
        <v>18.6923145830754</v>
      </c>
      <c r="L8" s="3"/>
      <c r="M8" s="3"/>
    </row>
    <row r="9" ht="14.5" customHeight="1">
      <c r="A9" s="15">
        <f>A8+1</f>
        <v>6</v>
      </c>
      <c r="B9" s="15">
        <v>17</v>
      </c>
      <c r="C9" s="16">
        <f>(B9*B$21)+(1-$B$21)*C8</f>
        <v>14.8125</v>
      </c>
      <c r="D9" s="14">
        <f>ABS(B9-C9)</f>
        <v>2.1875</v>
      </c>
      <c r="E9" s="14">
        <f>(B9-C9)^2</f>
        <v>4.78515625</v>
      </c>
      <c r="F9" s="14">
        <f>SUM(E$4:E9)</f>
        <v>57.98828125</v>
      </c>
      <c r="G9" s="17">
        <v>6</v>
      </c>
      <c r="H9" s="14">
        <f>SQRT(F9/G9)</f>
        <v>3.10881223969327</v>
      </c>
      <c r="I9" s="14">
        <f>SQRT(F9/G9)</f>
        <v>3.10881223969327</v>
      </c>
      <c r="J9" s="17">
        <f>$C9-$F$2*$I9</f>
        <v>9.030109234170521</v>
      </c>
      <c r="K9" s="17">
        <f>$C9+$F$2*$I9</f>
        <v>20.5948907658295</v>
      </c>
      <c r="L9" s="3"/>
      <c r="M9" s="3"/>
    </row>
    <row r="10" ht="14.5" customHeight="1">
      <c r="A10" s="15">
        <f>A9+1</f>
        <v>7</v>
      </c>
      <c r="B10" s="15">
        <v>22</v>
      </c>
      <c r="C10" s="16">
        <f>(B10*B$21)+(1-$B$21)*C9</f>
        <v>18.40625</v>
      </c>
      <c r="D10" s="14">
        <f>ABS(B10-C10)</f>
        <v>3.59375</v>
      </c>
      <c r="E10" s="14">
        <f>(B10-C10)^2</f>
        <v>12.9150390625</v>
      </c>
      <c r="F10" s="14">
        <f>SUM(E$4:E10)</f>
        <v>70.9033203125</v>
      </c>
      <c r="G10" s="17">
        <v>7</v>
      </c>
      <c r="H10" s="14">
        <f>SQRT(F10/G10)</f>
        <v>3.18261618152874</v>
      </c>
      <c r="I10" s="14">
        <f>SQRT(F10/G10)</f>
        <v>3.18261618152874</v>
      </c>
      <c r="J10" s="17">
        <f>$C10-$F$2*$I10</f>
        <v>12.4865839023565</v>
      </c>
      <c r="K10" s="17">
        <f>$C10+$F$2*$I10</f>
        <v>24.3259160976435</v>
      </c>
      <c r="L10" s="3"/>
      <c r="M10" s="3"/>
    </row>
    <row r="11" ht="14.5" customHeight="1">
      <c r="A11" s="15">
        <f>A10+1</f>
        <v>8</v>
      </c>
      <c r="B11" s="15">
        <v>23</v>
      </c>
      <c r="C11" s="16">
        <f>(B11*B$21)+(1-$B$21)*C10</f>
        <v>20.703125</v>
      </c>
      <c r="D11" s="14">
        <f>ABS(B11-C11)</f>
        <v>2.296875</v>
      </c>
      <c r="E11" s="14">
        <f>(B11-C11)^2</f>
        <v>5.275634765625</v>
      </c>
      <c r="F11" s="14">
        <f>SUM(E$4:E11)</f>
        <v>76.178955078125</v>
      </c>
      <c r="G11" s="17">
        <v>8</v>
      </c>
      <c r="H11" s="14">
        <f>SQRT(F11/G11)</f>
        <v>3.08583366122765</v>
      </c>
      <c r="I11" s="14">
        <f>SQRT(F11/G11)</f>
        <v>3.08583366122765</v>
      </c>
      <c r="J11" s="17">
        <f>$C11-$F$2*$I11</f>
        <v>14.9634743901166</v>
      </c>
      <c r="K11" s="17">
        <f>$C11+$F$2*$I11</f>
        <v>26.4427756098834</v>
      </c>
      <c r="L11" s="3"/>
      <c r="M11" s="3"/>
    </row>
    <row r="12" ht="14.5" customHeight="1">
      <c r="A12" s="15">
        <f>A11+1</f>
        <v>9</v>
      </c>
      <c r="B12" s="15">
        <v>51</v>
      </c>
      <c r="C12" s="16">
        <f>(B12*B$21)+(1-$B$21)*C11</f>
        <v>35.8515625</v>
      </c>
      <c r="D12" s="14">
        <f>ABS(B12-C12)</f>
        <v>15.1484375</v>
      </c>
      <c r="E12" s="14">
        <f>(B12-C12)^2</f>
        <v>229.475158691406</v>
      </c>
      <c r="F12" s="14">
        <f>SUM(E$4:E12)</f>
        <v>305.654113769531</v>
      </c>
      <c r="G12" s="17">
        <v>9</v>
      </c>
      <c r="H12" s="14">
        <f>SQRT(F12/G12)</f>
        <v>5.82765546310131</v>
      </c>
      <c r="I12" s="14">
        <f>SQRT(F12/G12)</f>
        <v>5.82765546310131</v>
      </c>
      <c r="J12" s="17">
        <f>$C12-$F$2*$I12</f>
        <v>25.0121233386316</v>
      </c>
      <c r="K12" s="17">
        <f>$C12+$F$2*$I12</f>
        <v>46.6910016613684</v>
      </c>
      <c r="L12" s="3"/>
      <c r="M12" s="3"/>
    </row>
    <row r="13" ht="14.5" customHeight="1">
      <c r="A13" s="15">
        <f>A12+1</f>
        <v>10</v>
      </c>
      <c r="B13" s="15">
        <v>41</v>
      </c>
      <c r="C13" s="16">
        <f>(B13*B$21)+(1-$B$21)*C12</f>
        <v>38.42578125</v>
      </c>
      <c r="D13" s="14">
        <f>ABS(B13-C13)</f>
        <v>2.57421875</v>
      </c>
      <c r="E13" s="14">
        <f>(B13-C13)^2</f>
        <v>6.62660217285156</v>
      </c>
      <c r="F13" s="14">
        <f>SUM(E$4:E13)</f>
        <v>312.280715942383</v>
      </c>
      <c r="G13" s="17">
        <v>10</v>
      </c>
      <c r="H13" s="14">
        <f>SQRT(F13/G13)</f>
        <v>5.58820826332003</v>
      </c>
      <c r="I13" s="14">
        <f>SQRT(F13/G13)</f>
        <v>5.58820826332003</v>
      </c>
      <c r="J13" s="17">
        <f>$C13-$F$2*$I13</f>
        <v>28.0317138802247</v>
      </c>
      <c r="K13" s="17">
        <f>$C13+$F$2*$I13</f>
        <v>48.8198486197753</v>
      </c>
      <c r="L13" s="3"/>
      <c r="M13" s="3"/>
    </row>
    <row r="14" ht="14.5" customHeight="1">
      <c r="A14" s="15">
        <f>A13+1</f>
        <v>11</v>
      </c>
      <c r="B14" s="15">
        <v>56</v>
      </c>
      <c r="C14" s="16">
        <f>(B14*B$21)+(1-$B$21)*C13</f>
        <v>47.212890625</v>
      </c>
      <c r="D14" s="14">
        <f>ABS(B14-C14)</f>
        <v>8.787109375</v>
      </c>
      <c r="E14" s="14">
        <f>(B14-C14)^2</f>
        <v>77.2132911682129</v>
      </c>
      <c r="F14" s="14">
        <f>SUM(E$4:E14)</f>
        <v>389.494007110595</v>
      </c>
      <c r="G14" s="17">
        <v>11</v>
      </c>
      <c r="H14" s="14">
        <f>SQRT(F14/G14)</f>
        <v>5.95050805402053</v>
      </c>
      <c r="I14" s="14">
        <f>SQRT(F14/G14)</f>
        <v>5.95050805402053</v>
      </c>
      <c r="J14" s="17">
        <f>$C14-$F$2*$I14</f>
        <v>36.1449456445218</v>
      </c>
      <c r="K14" s="17">
        <f>$C14+$F$2*$I14</f>
        <v>58.2808356054782</v>
      </c>
      <c r="L14" s="3"/>
      <c r="M14" s="3"/>
    </row>
    <row r="15" ht="14.5" customHeight="1">
      <c r="A15" s="15">
        <f>A14+1</f>
        <v>12</v>
      </c>
      <c r="B15" s="15">
        <v>75</v>
      </c>
      <c r="C15" s="16">
        <f>(B15*B$21)+(1-$B$21)*C14</f>
        <v>61.1064453125</v>
      </c>
      <c r="D15" s="14">
        <f>ABS(B15-C15)</f>
        <v>13.8935546875</v>
      </c>
      <c r="E15" s="14">
        <f>(B15-C15)^2</f>
        <v>193.030861854553</v>
      </c>
      <c r="F15" s="14">
        <f>SUM(E$4:E15)</f>
        <v>582.524868965148</v>
      </c>
      <c r="G15" s="17">
        <v>12</v>
      </c>
      <c r="H15" s="14">
        <f>SQRT(F15/G15)</f>
        <v>6.96733371386996</v>
      </c>
      <c r="I15" s="14">
        <f>SQRT(F15/G15)</f>
        <v>6.96733371386996</v>
      </c>
      <c r="J15" s="17">
        <f>$C15-$F$2*$I15</f>
        <v>48.1472046047019</v>
      </c>
      <c r="K15" s="17">
        <f>$C15+$F$2*$I15</f>
        <v>74.0656860202981</v>
      </c>
      <c r="L15" s="3"/>
      <c r="M15" s="3"/>
    </row>
    <row r="16" ht="14.5" customHeight="1">
      <c r="A16" s="15">
        <f>A15+1</f>
        <v>13</v>
      </c>
      <c r="B16" s="15">
        <v>60</v>
      </c>
      <c r="C16" s="16">
        <f>(B16*B$21)+(1-$B$21)*C15</f>
        <v>60.553222656250</v>
      </c>
      <c r="D16" s="14">
        <f>ABS(B16-C16)</f>
        <v>0.553222656250</v>
      </c>
      <c r="E16" s="14">
        <f>(B16-C16)^2</f>
        <v>0.306055307388306</v>
      </c>
      <c r="F16" s="14">
        <f>SUM(E$4:E16)</f>
        <v>582.830924272537</v>
      </c>
      <c r="G16" s="17">
        <v>13</v>
      </c>
      <c r="H16" s="14">
        <f>SQRT(F16/G16)</f>
        <v>6.69575597083439</v>
      </c>
      <c r="I16" s="14">
        <f>SQRT(F16/G16)</f>
        <v>6.69575597083439</v>
      </c>
      <c r="J16" s="17">
        <f>$C16-$F$2*$I16</f>
        <v>48.099116550498</v>
      </c>
      <c r="K16" s="17">
        <f>$C16+$F$2*$I16</f>
        <v>73.007328762002</v>
      </c>
      <c r="L16" s="3"/>
      <c r="M16" s="3"/>
    </row>
    <row r="17" ht="14.5" customHeight="1">
      <c r="A17" s="15">
        <f>A16+1</f>
        <v>14</v>
      </c>
      <c r="B17" s="15">
        <v>75</v>
      </c>
      <c r="C17" s="16">
        <f>(B17*B$21)+(1-$B$21)*C16</f>
        <v>67.776611328125</v>
      </c>
      <c r="D17" s="14">
        <f>ABS(B17-C17)</f>
        <v>7.223388671875</v>
      </c>
      <c r="E17" s="14">
        <f>(B17-C17)^2</f>
        <v>52.1773439049721</v>
      </c>
      <c r="F17" s="14">
        <f>SUM(E$4:E17)</f>
        <v>635.008268177509</v>
      </c>
      <c r="G17" s="17">
        <v>14</v>
      </c>
      <c r="H17" s="14">
        <f>SQRT(F17/G17)</f>
        <v>6.73481502650597</v>
      </c>
      <c r="I17" s="14">
        <f>SQRT(F17/G17)</f>
        <v>6.73481502650597</v>
      </c>
      <c r="J17" s="17">
        <f>$C17-$F$2*$I17</f>
        <v>55.2498553788239</v>
      </c>
      <c r="K17" s="17">
        <f>$C17+$F$2*$I17</f>
        <v>80.3033672774261</v>
      </c>
      <c r="L17" s="3"/>
      <c r="M17" s="3"/>
    </row>
    <row r="18" ht="14.5" customHeight="1">
      <c r="A18" s="18">
        <f>A17+1</f>
        <v>15</v>
      </c>
      <c r="B18" s="18">
        <v>88</v>
      </c>
      <c r="C18" s="16">
        <f>(B18*B$21)+(1-$B$21)*C17</f>
        <v>77.8883056640625</v>
      </c>
      <c r="D18" s="20">
        <f>ABS(B18-C18)</f>
        <v>10.1116943359375</v>
      </c>
      <c r="E18" s="20">
        <f>(B18-C18)^2</f>
        <v>102.246362343431</v>
      </c>
      <c r="F18" s="14">
        <f>SUM(E$4:E18)</f>
        <v>737.2546305209401</v>
      </c>
      <c r="G18" s="17">
        <v>15</v>
      </c>
      <c r="H18" s="14">
        <f>SQRT(F18/G18)</f>
        <v>7.01072811492473</v>
      </c>
      <c r="I18" s="14">
        <f>SQRT(F18/G18)</f>
        <v>7.01072811492473</v>
      </c>
      <c r="J18" s="17">
        <f>$C18-$F$2*$I18</f>
        <v>64.8483513703025</v>
      </c>
      <c r="K18" s="17">
        <f>$C18+$F$2*$I18</f>
        <v>90.9282599578225</v>
      </c>
      <c r="L18" s="3"/>
      <c r="M18" s="3"/>
    </row>
    <row r="19" ht="14.5" customHeight="1">
      <c r="A19" s="12">
        <v>16</v>
      </c>
      <c r="B19" s="21"/>
      <c r="C19" s="16">
        <f>(B19*B$21)+(1-$B$21)*C18</f>
        <v>38.9441528320313</v>
      </c>
      <c r="D19" s="21"/>
      <c r="E19" s="21"/>
      <c r="F19" s="3"/>
      <c r="G19" s="3"/>
      <c r="H19" s="3"/>
      <c r="I19" s="3"/>
      <c r="J19" s="3"/>
      <c r="K19" s="3"/>
      <c r="L19" s="3"/>
      <c r="M19" s="3"/>
    </row>
    <row r="20" ht="14.5" customHeight="1">
      <c r="A20" s="3"/>
      <c r="B20" t="s" s="22">
        <v>14</v>
      </c>
      <c r="C20" s="3"/>
      <c r="D20" t="s" s="22">
        <v>15</v>
      </c>
      <c r="E20" t="s" s="22">
        <v>16</v>
      </c>
      <c r="F20" s="3"/>
      <c r="G20" s="3"/>
      <c r="H20" s="3"/>
      <c r="I20" s="3"/>
      <c r="J20" s="3"/>
      <c r="K20" s="3"/>
      <c r="L20" s="3"/>
      <c r="M20" s="3"/>
    </row>
    <row r="21" ht="14.5" customHeight="1">
      <c r="A21" s="23"/>
      <c r="B21" s="24">
        <v>0.5</v>
      </c>
      <c r="C21" s="25"/>
      <c r="D21" s="26">
        <f>AVERAGE(D4:D18)</f>
        <v>5.51748221261161</v>
      </c>
      <c r="E21" s="27">
        <f>AVERAGE(E4:E18)</f>
        <v>52.661045037210</v>
      </c>
      <c r="F21" s="6"/>
      <c r="G21" s="3"/>
      <c r="H21" s="3"/>
      <c r="I21" s="3"/>
      <c r="J21" s="3"/>
      <c r="K21" s="3"/>
      <c r="L21" s="3"/>
      <c r="M2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A23"/>
  <sheetViews>
    <sheetView workbookViewId="0" showGridLines="0" defaultGridColor="1"/>
  </sheetViews>
  <sheetFormatPr defaultColWidth="8.83333" defaultRowHeight="14.5" customHeight="1" outlineLevelRow="0" outlineLevelCol="0"/>
  <cols>
    <col min="1" max="3" width="8.85156" style="29" customWidth="1"/>
    <col min="4" max="4" width="16" style="29" customWidth="1"/>
    <col min="5" max="8" width="8.85156" style="29" customWidth="1"/>
    <col min="9" max="9" width="11.6875" style="29" customWidth="1"/>
    <col min="10" max="10" width="17" style="29" customWidth="1"/>
    <col min="11" max="11" width="10.3516" style="29" customWidth="1"/>
    <col min="12" max="12" width="19.1406" style="29" customWidth="1"/>
    <col min="13" max="13" width="19.5" style="29" customWidth="1"/>
    <col min="14" max="27" width="8.85156" style="29" customWidth="1"/>
    <col min="28" max="16384" width="8.85156" style="29" customWidth="1"/>
  </cols>
  <sheetData>
    <row r="1" ht="14.5" customHeight="1">
      <c r="A1" t="s" s="2">
        <v>17</v>
      </c>
      <c r="B1" s="3"/>
      <c r="C1" s="3"/>
      <c r="D1" s="3"/>
      <c r="E1" s="3"/>
      <c r="F1" s="3"/>
      <c r="G1" s="3"/>
      <c r="H1" s="3"/>
      <c r="I1" t="s" s="4">
        <v>1</v>
      </c>
      <c r="J1" s="5">
        <v>0.05</v>
      </c>
      <c r="K1" s="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5" customHeight="1">
      <c r="A2" s="7"/>
      <c r="B2" s="7"/>
      <c r="C2" s="7"/>
      <c r="D2" s="7"/>
      <c r="E2" s="7"/>
      <c r="F2" s="7"/>
      <c r="G2" s="7"/>
      <c r="H2" s="3"/>
      <c r="I2" t="s" s="11">
        <v>2</v>
      </c>
      <c r="J2" s="9">
        <f>NORMSINV(1-$J$1/2)</f>
        <v>1.95996398454005</v>
      </c>
      <c r="K2" s="3"/>
      <c r="L2" s="3"/>
      <c r="M2" s="3"/>
      <c r="N2" s="3"/>
      <c r="O2" s="3"/>
      <c r="P2" s="3"/>
      <c r="Q2" s="7"/>
      <c r="R2" s="7"/>
      <c r="S2" s="7"/>
      <c r="T2" s="3"/>
      <c r="U2" s="3"/>
      <c r="V2" s="3"/>
      <c r="W2" s="3"/>
      <c r="X2" s="3"/>
      <c r="Y2" s="3"/>
      <c r="Z2" s="3"/>
      <c r="AA2" s="3"/>
    </row>
    <row r="3" ht="14.5" customHeight="1">
      <c r="A3" t="s" s="10">
        <v>3</v>
      </c>
      <c r="B3" t="s" s="10">
        <v>4</v>
      </c>
      <c r="C3" t="s" s="10">
        <v>18</v>
      </c>
      <c r="D3" t="s" s="10">
        <v>19</v>
      </c>
      <c r="E3" t="s" s="10">
        <v>5</v>
      </c>
      <c r="F3" t="s" s="10">
        <v>6</v>
      </c>
      <c r="G3" t="s" s="10">
        <v>7</v>
      </c>
      <c r="H3" t="s" s="11">
        <v>8</v>
      </c>
      <c r="I3" t="s" s="11">
        <v>9</v>
      </c>
      <c r="J3" t="s" s="11">
        <v>10</v>
      </c>
      <c r="K3" t="s" s="11">
        <v>11</v>
      </c>
      <c r="L3" t="s" s="11">
        <v>12</v>
      </c>
      <c r="M3" t="s" s="11">
        <v>13</v>
      </c>
      <c r="N3" s="3"/>
      <c r="O3" s="3"/>
      <c r="P3" s="3"/>
      <c r="Q3" s="30"/>
      <c r="R3" s="30"/>
      <c r="S3" s="30"/>
      <c r="T3" s="3"/>
      <c r="U3" s="3"/>
      <c r="V3" s="3"/>
      <c r="W3" s="3"/>
      <c r="X3" s="3"/>
      <c r="Y3" s="3"/>
      <c r="Z3" s="3"/>
      <c r="AA3" s="3"/>
    </row>
    <row r="4" ht="14.5" customHeight="1">
      <c r="A4" s="12">
        <v>1</v>
      </c>
      <c r="B4" s="12">
        <v>3</v>
      </c>
      <c r="C4" s="31">
        <f>B4</f>
        <v>3</v>
      </c>
      <c r="D4" s="31">
        <v>0</v>
      </c>
      <c r="E4" s="9"/>
      <c r="F4" s="9"/>
      <c r="G4" s="9"/>
      <c r="H4" s="3"/>
      <c r="I4" s="3"/>
      <c r="J4" s="3"/>
      <c r="K4" s="3"/>
      <c r="L4" s="3"/>
      <c r="M4" s="3"/>
      <c r="N4" s="3"/>
      <c r="O4" s="3"/>
      <c r="P4" s="3"/>
      <c r="Q4" s="32"/>
      <c r="R4" s="32"/>
      <c r="S4" s="21"/>
      <c r="T4" s="3"/>
      <c r="U4" s="3"/>
      <c r="V4" s="3"/>
      <c r="W4" s="3"/>
      <c r="X4" s="3"/>
      <c r="Y4" s="3"/>
      <c r="Z4" s="3"/>
      <c r="AA4" s="3"/>
    </row>
    <row r="5" ht="14.5" customHeight="1">
      <c r="A5" s="15">
        <f>A4+1</f>
        <v>2</v>
      </c>
      <c r="B5" s="15">
        <v>5</v>
      </c>
      <c r="C5" s="33">
        <f>B$21*B5+(1-B$21)*(C4+D4)</f>
        <v>4.8</v>
      </c>
      <c r="D5" s="33">
        <f>C$21*(C5-C4)+(1-C$21)*D4</f>
        <v>1.62</v>
      </c>
      <c r="E5" s="16">
        <f>C4+D4</f>
        <v>3</v>
      </c>
      <c r="F5" s="14">
        <f>ABS(B5-E5)</f>
        <v>2</v>
      </c>
      <c r="G5" s="14">
        <f>(B5-E5)^2</f>
        <v>4</v>
      </c>
      <c r="H5" s="14">
        <f>SUM(G$4:G5)</f>
        <v>4</v>
      </c>
      <c r="I5" s="34">
        <v>2</v>
      </c>
      <c r="J5" s="14">
        <f>SQRT(H5/I5)</f>
        <v>1.4142135623731</v>
      </c>
      <c r="K5" s="14">
        <f>SQRT(H5/I5)</f>
        <v>1.4142135623731</v>
      </c>
      <c r="L5" s="34">
        <f>$E5-$J$2*$K5</f>
        <v>0.22819235130064</v>
      </c>
      <c r="M5" s="34">
        <f>$E5+$J$2*$K5</f>
        <v>5.77180764869936</v>
      </c>
      <c r="N5" s="3"/>
      <c r="O5" s="3"/>
      <c r="P5" s="3"/>
      <c r="Q5" s="35"/>
      <c r="R5" s="35"/>
      <c r="S5" s="3"/>
      <c r="T5" s="3"/>
      <c r="U5" s="3"/>
      <c r="V5" s="3"/>
      <c r="W5" s="3"/>
      <c r="X5" s="3"/>
      <c r="Y5" s="3"/>
      <c r="Z5" s="3"/>
      <c r="AA5" s="3"/>
    </row>
    <row r="6" ht="14.5" customHeight="1">
      <c r="A6" s="15">
        <f>A5+1</f>
        <v>3</v>
      </c>
      <c r="B6" s="15">
        <v>9</v>
      </c>
      <c r="C6" s="33">
        <f>B$21*B6+(1-B$21)*(C5+D5)</f>
        <v>8.742000000000001</v>
      </c>
      <c r="D6" s="33">
        <f>C$21*(C6-C5)+(1-C$21)*D5</f>
        <v>3.7098</v>
      </c>
      <c r="E6" s="16">
        <f>C5+D5</f>
        <v>6.42</v>
      </c>
      <c r="F6" s="14">
        <f>ABS(B6-E6)</f>
        <v>2.58</v>
      </c>
      <c r="G6" s="14">
        <f>(B6-E6)^2</f>
        <v>6.6564</v>
      </c>
      <c r="H6" s="14">
        <f>SUM(G$4:G6)</f>
        <v>10.6564</v>
      </c>
      <c r="I6" s="34">
        <v>3</v>
      </c>
      <c r="J6" s="14">
        <f>SQRT(H6/I6)</f>
        <v>1.88471041100041</v>
      </c>
      <c r="K6" s="14">
        <f>SQRT(H6/I6)</f>
        <v>1.88471041100041</v>
      </c>
      <c r="L6" s="34">
        <f>$E6-$J$2*$K6</f>
        <v>2.72603547315152</v>
      </c>
      <c r="M6" s="34">
        <f>$E6+$J$2*$K6</f>
        <v>10.1139645268485</v>
      </c>
      <c r="N6" s="3"/>
      <c r="O6" s="3"/>
      <c r="P6" s="3"/>
      <c r="Q6" s="35"/>
      <c r="R6" s="35"/>
      <c r="S6" s="3"/>
      <c r="T6" s="3"/>
      <c r="U6" s="3"/>
      <c r="V6" s="3"/>
      <c r="W6" s="3"/>
      <c r="X6" s="3"/>
      <c r="Y6" s="3"/>
      <c r="Z6" s="3"/>
      <c r="AA6" s="3"/>
    </row>
    <row r="7" ht="14.5" customHeight="1">
      <c r="A7" s="15">
        <f>A6+1</f>
        <v>4</v>
      </c>
      <c r="B7" s="15">
        <v>20</v>
      </c>
      <c r="C7" s="33">
        <f>B$21*B7+(1-B$21)*(C6+D6)</f>
        <v>19.24518</v>
      </c>
      <c r="D7" s="33">
        <f>C$21*(C7-C6)+(1-C$21)*D6</f>
        <v>9.823842000000001</v>
      </c>
      <c r="E7" s="16">
        <f>C6+D6</f>
        <v>12.4518</v>
      </c>
      <c r="F7" s="14">
        <f>ABS(B7-E7)</f>
        <v>7.5482</v>
      </c>
      <c r="G7" s="14">
        <f>(B7-E7)^2</f>
        <v>56.97532324</v>
      </c>
      <c r="H7" s="14">
        <f>SUM(G$4:G7)</f>
        <v>67.63172324</v>
      </c>
      <c r="I7" s="34">
        <v>4</v>
      </c>
      <c r="J7" s="14">
        <f>SQRT(H7/I7)</f>
        <v>4.11192543828314</v>
      </c>
      <c r="K7" s="14">
        <f>SQRT(H7/I7)</f>
        <v>4.11192543828314</v>
      </c>
      <c r="L7" s="34">
        <f>$E7-$J$2*$K7</f>
        <v>4.39257423385099</v>
      </c>
      <c r="M7" s="34">
        <f>$E7+$J$2*$K7</f>
        <v>20.511025766149</v>
      </c>
      <c r="N7" s="3"/>
      <c r="O7" s="3"/>
      <c r="P7" s="3"/>
      <c r="Q7" s="35"/>
      <c r="R7" s="35"/>
      <c r="S7" s="3"/>
      <c r="T7" s="3"/>
      <c r="U7" s="3"/>
      <c r="V7" s="3"/>
      <c r="W7" s="3"/>
      <c r="X7" s="3"/>
      <c r="Y7" s="3"/>
      <c r="Z7" s="3"/>
      <c r="AA7" s="3"/>
    </row>
    <row r="8" ht="14.5" customHeight="1">
      <c r="A8" s="15">
        <f>A7+1</f>
        <v>5</v>
      </c>
      <c r="B8" s="15">
        <v>12</v>
      </c>
      <c r="C8" s="33">
        <f>B$21*B8+(1-B$21)*(C7+D7)</f>
        <v>13.7069022</v>
      </c>
      <c r="D8" s="33">
        <f>C$21*(C8-C7)+(1-C$21)*D7</f>
        <v>-4.00206582</v>
      </c>
      <c r="E8" s="16">
        <f>C7+D7</f>
        <v>29.069022</v>
      </c>
      <c r="F8" s="14">
        <f>ABS(B8-E8)</f>
        <v>17.069022</v>
      </c>
      <c r="G8" s="14">
        <f>(B8-E8)^2</f>
        <v>291.351512036484</v>
      </c>
      <c r="H8" s="14">
        <f>SUM(G$4:G8)</f>
        <v>358.983235276484</v>
      </c>
      <c r="I8" s="34">
        <v>5</v>
      </c>
      <c r="J8" s="14">
        <f>SQRT(H8/I8)</f>
        <v>8.473290214273129</v>
      </c>
      <c r="K8" s="14">
        <f>SQRT(H8/I8)</f>
        <v>8.473290214273129</v>
      </c>
      <c r="L8" s="34">
        <f>$E8-$J$2*$K8</f>
        <v>12.461678349469</v>
      </c>
      <c r="M8" s="34">
        <f>$E8+$J$2*$K8</f>
        <v>45.676365650531</v>
      </c>
      <c r="N8" s="3"/>
      <c r="O8" s="3"/>
      <c r="P8" s="3"/>
      <c r="Q8" s="35"/>
      <c r="R8" s="35"/>
      <c r="S8" s="3"/>
      <c r="T8" s="3"/>
      <c r="U8" s="3"/>
      <c r="V8" s="3"/>
      <c r="W8" s="3"/>
      <c r="X8" s="3"/>
      <c r="Y8" s="3"/>
      <c r="Z8" s="3"/>
      <c r="AA8" s="3"/>
    </row>
    <row r="9" ht="14.5" customHeight="1">
      <c r="A9" s="15">
        <f>A8+1</f>
        <v>6</v>
      </c>
      <c r="B9" s="15">
        <v>17</v>
      </c>
      <c r="C9" s="33">
        <f>B$21*B9+(1-B$21)*(C8+D8)</f>
        <v>16.270483638</v>
      </c>
      <c r="D9" s="33">
        <f>C$21*(C9-C8)+(1-C$21)*D8</f>
        <v>1.9070167122</v>
      </c>
      <c r="E9" s="16">
        <f>C8+D8</f>
        <v>9.70483638</v>
      </c>
      <c r="F9" s="14">
        <f>ABS(B9-E9)</f>
        <v>7.29516362</v>
      </c>
      <c r="G9" s="14">
        <f>(B9-E9)^2</f>
        <v>53.2194122425715</v>
      </c>
      <c r="H9" s="14">
        <f>SUM(G$4:G9)</f>
        <v>412.202647519056</v>
      </c>
      <c r="I9" s="34">
        <v>6</v>
      </c>
      <c r="J9" s="14">
        <f>SQRT(H9/I9)</f>
        <v>8.2885729322469</v>
      </c>
      <c r="K9" s="14">
        <f>SQRT(H9/I9)</f>
        <v>8.2885729322469</v>
      </c>
      <c r="L9" s="34">
        <f>$E9-$J$2*$K9</f>
        <v>-6.54046805043744</v>
      </c>
      <c r="M9" s="34">
        <f>$E9+$J$2*$K9</f>
        <v>25.9501408104374</v>
      </c>
      <c r="N9" s="3"/>
      <c r="O9" s="3"/>
      <c r="P9" s="3"/>
      <c r="Q9" s="35"/>
      <c r="R9" s="35"/>
      <c r="S9" s="3"/>
      <c r="T9" s="3"/>
      <c r="U9" s="3"/>
      <c r="V9" s="3"/>
      <c r="W9" s="3"/>
      <c r="X9" s="3"/>
      <c r="Y9" s="3"/>
      <c r="Z9" s="3"/>
      <c r="AA9" s="3"/>
    </row>
    <row r="10" ht="14.5" customHeight="1">
      <c r="A10" s="15">
        <f>A9+1</f>
        <v>7</v>
      </c>
      <c r="B10" s="15">
        <v>22</v>
      </c>
      <c r="C10" s="33">
        <f>B$21*B10+(1-B$21)*(C9+D9)</f>
        <v>21.617750035020</v>
      </c>
      <c r="D10" s="33">
        <f>C$21*(C10-C9)+(1-C$21)*D9</f>
        <v>5.003241428538</v>
      </c>
      <c r="E10" s="16">
        <f>C9+D9</f>
        <v>18.1775003502</v>
      </c>
      <c r="F10" s="14">
        <f>ABS(B10-E10)</f>
        <v>3.8224996498</v>
      </c>
      <c r="G10" s="14">
        <f>(B10-E10)^2</f>
        <v>14.6115035727211</v>
      </c>
      <c r="H10" s="14">
        <f>SUM(G$4:G10)</f>
        <v>426.814151091777</v>
      </c>
      <c r="I10" s="34">
        <v>7</v>
      </c>
      <c r="J10" s="14">
        <f>SQRT(H10/I10)</f>
        <v>7.80854981132657</v>
      </c>
      <c r="K10" s="14">
        <f>SQRT(H10/I10)</f>
        <v>7.80854981132657</v>
      </c>
      <c r="L10" s="34">
        <f>$E10-$J$2*$K10</f>
        <v>2.87302394851292</v>
      </c>
      <c r="M10" s="34">
        <f>$E10+$J$2*$K10</f>
        <v>33.4819767518871</v>
      </c>
      <c r="N10" s="3"/>
      <c r="O10" s="3"/>
      <c r="P10" s="3"/>
      <c r="Q10" s="35"/>
      <c r="R10" s="35"/>
      <c r="S10" s="3"/>
      <c r="T10" s="3"/>
      <c r="U10" s="3"/>
      <c r="V10" s="3"/>
      <c r="W10" s="3"/>
      <c r="X10" s="3"/>
      <c r="Y10" s="3"/>
      <c r="Z10" s="3"/>
      <c r="AA10" s="3"/>
    </row>
    <row r="11" ht="14.5" customHeight="1">
      <c r="A11" s="15">
        <f>A10+1</f>
        <v>8</v>
      </c>
      <c r="B11" s="15">
        <v>23</v>
      </c>
      <c r="C11" s="33">
        <f>B$21*B11+(1-B$21)*(C10+D10)</f>
        <v>23.3620991463558</v>
      </c>
      <c r="D11" s="33">
        <f>C$21*(C11-C10)+(1-C$21)*D10</f>
        <v>2.07023834305602</v>
      </c>
      <c r="E11" s="16">
        <f>C10+D10</f>
        <v>26.620991463558</v>
      </c>
      <c r="F11" s="14">
        <f>ABS(B11-E11)</f>
        <v>3.620991463558</v>
      </c>
      <c r="G11" s="14">
        <f>(B11-E11)^2</f>
        <v>13.1115791791599</v>
      </c>
      <c r="H11" s="14">
        <f>SUM(G$4:G11)</f>
        <v>439.925730270937</v>
      </c>
      <c r="I11" s="34">
        <v>8</v>
      </c>
      <c r="J11" s="14">
        <f>SQRT(H11/I11)</f>
        <v>7.41557255266693</v>
      </c>
      <c r="K11" s="14">
        <f>SQRT(H11/I11)</f>
        <v>7.41557255266693</v>
      </c>
      <c r="L11" s="34">
        <f>$E11-$J$2*$K11</f>
        <v>12.0867363355871</v>
      </c>
      <c r="M11" s="34">
        <f>$E11+$J$2*$K11</f>
        <v>41.1552465915289</v>
      </c>
      <c r="N11" s="3"/>
      <c r="O11" s="3"/>
      <c r="P11" s="3"/>
      <c r="Q11" s="35"/>
      <c r="R11" s="35"/>
      <c r="S11" s="3"/>
      <c r="T11" s="3"/>
      <c r="U11" s="3"/>
      <c r="V11" s="3"/>
      <c r="W11" s="3"/>
      <c r="X11" s="3"/>
      <c r="Y11" s="3"/>
      <c r="Z11" s="3"/>
      <c r="AA11" s="3"/>
    </row>
    <row r="12" ht="14.5" customHeight="1">
      <c r="A12" s="15">
        <f>A11+1</f>
        <v>9</v>
      </c>
      <c r="B12" s="15">
        <v>51</v>
      </c>
      <c r="C12" s="33">
        <f>B$21*B12+(1-B$21)*(C11+D11)</f>
        <v>48.4432337489412</v>
      </c>
      <c r="D12" s="33">
        <f>C$21*(C12-C11)+(1-C$21)*D11</f>
        <v>22.7800449766325</v>
      </c>
      <c r="E12" s="16">
        <f>C11+D11</f>
        <v>25.4323374894118</v>
      </c>
      <c r="F12" s="14">
        <f>ABS(B12-E12)</f>
        <v>25.5676625105882</v>
      </c>
      <c r="G12" s="14">
        <f>(B12-E12)^2</f>
        <v>653.705366255337</v>
      </c>
      <c r="H12" s="14">
        <f>SUM(G$4:G12)</f>
        <v>1093.631096526270</v>
      </c>
      <c r="I12" s="34">
        <v>9</v>
      </c>
      <c r="J12" s="14">
        <f>SQRT(H12/I12)</f>
        <v>11.0233645626323</v>
      </c>
      <c r="K12" s="14">
        <f>SQRT(H12/I12)</f>
        <v>11.0233645626323</v>
      </c>
      <c r="L12" s="34">
        <f>$E12-$J$2*$K12</f>
        <v>3.82693995819741</v>
      </c>
      <c r="M12" s="34">
        <f>$E12+$J$2*$K12</f>
        <v>47.0377350206262</v>
      </c>
      <c r="N12" s="3"/>
      <c r="O12" s="3"/>
      <c r="P12" s="3"/>
      <c r="Q12" s="35"/>
      <c r="R12" s="35"/>
      <c r="S12" s="3"/>
      <c r="T12" s="3"/>
      <c r="U12" s="3"/>
      <c r="V12" s="3"/>
      <c r="W12" s="3"/>
      <c r="X12" s="3"/>
      <c r="Y12" s="3"/>
      <c r="Z12" s="3"/>
      <c r="AA12" s="3"/>
    </row>
    <row r="13" ht="14.5" customHeight="1">
      <c r="A13" s="15">
        <f>A12+1</f>
        <v>10</v>
      </c>
      <c r="B13" s="15">
        <v>41</v>
      </c>
      <c r="C13" s="33">
        <f>B$21*B13+(1-B$21)*(C12+D12)</f>
        <v>44.0223278725574</v>
      </c>
      <c r="D13" s="33">
        <f>C$21*(C13-C12)+(1-C$21)*D12</f>
        <v>-1.70081079108217</v>
      </c>
      <c r="E13" s="16">
        <f>C12+D12</f>
        <v>71.22327872557371</v>
      </c>
      <c r="F13" s="14">
        <f>ABS(B13-E13)</f>
        <v>30.2232787255737</v>
      </c>
      <c r="G13" s="14">
        <f>(B13-E13)^2</f>
        <v>913.446576923716</v>
      </c>
      <c r="H13" s="14">
        <f>SUM(G$4:G13)</f>
        <v>2007.077673449990</v>
      </c>
      <c r="I13" s="34">
        <v>10</v>
      </c>
      <c r="J13" s="14">
        <f>SQRT(H13/I13)</f>
        <v>14.1671368788827</v>
      </c>
      <c r="K13" s="14">
        <f>SQRT(H13/I13)</f>
        <v>14.1671368788827</v>
      </c>
      <c r="L13" s="34">
        <f>$E13-$J$2*$K13</f>
        <v>43.4562006789145</v>
      </c>
      <c r="M13" s="34">
        <f>$E13+$J$2*$K13</f>
        <v>98.9903567722329</v>
      </c>
      <c r="N13" s="3"/>
      <c r="O13" s="3"/>
      <c r="P13" s="3"/>
      <c r="Q13" s="35"/>
      <c r="R13" s="35"/>
      <c r="S13" s="3"/>
      <c r="T13" s="3"/>
      <c r="U13" s="3"/>
      <c r="V13" s="3"/>
      <c r="W13" s="3"/>
      <c r="X13" s="3"/>
      <c r="Y13" s="3"/>
      <c r="Z13" s="3"/>
      <c r="AA13" s="3"/>
    </row>
    <row r="14" ht="14.5" customHeight="1">
      <c r="A14" s="15">
        <f>A13+1</f>
        <v>11</v>
      </c>
      <c r="B14" s="15">
        <v>56</v>
      </c>
      <c r="C14" s="33">
        <f>B$21*B14+(1-B$21)*(C13+D13)</f>
        <v>54.6321517081475</v>
      </c>
      <c r="D14" s="33">
        <f>C$21*(C14-C13)+(1-C$21)*D13</f>
        <v>9.378760372922869</v>
      </c>
      <c r="E14" s="16">
        <f>C13+D13</f>
        <v>42.3215170814752</v>
      </c>
      <c r="F14" s="14">
        <f>ABS(B14-E14)</f>
        <v>13.6784829185248</v>
      </c>
      <c r="G14" s="14">
        <f>(B14-E14)^2</f>
        <v>187.100894952375</v>
      </c>
      <c r="H14" s="14">
        <f>SUM(G$4:G14)</f>
        <v>2194.178568402360</v>
      </c>
      <c r="I14" s="34">
        <v>11</v>
      </c>
      <c r="J14" s="14">
        <f>SQRT(H14/I14)</f>
        <v>14.1234124398344</v>
      </c>
      <c r="K14" s="14">
        <f>SQRT(H14/I14)</f>
        <v>14.1234124398344</v>
      </c>
      <c r="L14" s="34">
        <f>$E14-$J$2*$K14</f>
        <v>14.6401373605949</v>
      </c>
      <c r="M14" s="34">
        <f>$E14+$J$2*$K14</f>
        <v>70.00289680235549</v>
      </c>
      <c r="N14" s="3"/>
      <c r="O14" s="3"/>
      <c r="P14" s="3"/>
      <c r="Q14" s="35"/>
      <c r="R14" s="35"/>
      <c r="S14" s="3"/>
      <c r="T14" s="3"/>
      <c r="U14" s="3"/>
      <c r="V14" s="3"/>
      <c r="W14" s="3"/>
      <c r="X14" s="3"/>
      <c r="Y14" s="3"/>
      <c r="Z14" s="3"/>
      <c r="AA14" s="3"/>
    </row>
    <row r="15" ht="14.5" customHeight="1">
      <c r="A15" s="15">
        <f>A14+1</f>
        <v>12</v>
      </c>
      <c r="B15" s="15">
        <v>75</v>
      </c>
      <c r="C15" s="33">
        <f>B$21*B15+(1-B$21)*(C14+D14)</f>
        <v>73.901091208107</v>
      </c>
      <c r="D15" s="33">
        <f>C$21*(C15-C14)+(1-C$21)*D14</f>
        <v>18.2799215872558</v>
      </c>
      <c r="E15" s="16">
        <f>C14+D14</f>
        <v>64.0109120810704</v>
      </c>
      <c r="F15" s="14">
        <f>ABS(B15-E15)</f>
        <v>10.9890879189296</v>
      </c>
      <c r="G15" s="14">
        <f>(B15-E15)^2</f>
        <v>120.760053289965</v>
      </c>
      <c r="H15" s="14">
        <f>SUM(G$4:G15)</f>
        <v>2314.938621692330</v>
      </c>
      <c r="I15" s="34">
        <v>12</v>
      </c>
      <c r="J15" s="14">
        <f>SQRT(H15/I15)</f>
        <v>13.8892603045552</v>
      </c>
      <c r="K15" s="14">
        <f>SQRT(H15/I15)</f>
        <v>13.8892603045552</v>
      </c>
      <c r="L15" s="34">
        <f>$E15-$J$2*$K15</f>
        <v>36.7884621122404</v>
      </c>
      <c r="M15" s="34">
        <f>$E15+$J$2*$K15</f>
        <v>91.23336204990041</v>
      </c>
      <c r="N15" s="3"/>
      <c r="O15" s="3"/>
      <c r="P15" s="3"/>
      <c r="Q15" s="35"/>
      <c r="R15" s="35"/>
      <c r="S15" s="3"/>
      <c r="T15" s="3"/>
      <c r="U15" s="3"/>
      <c r="V15" s="3"/>
      <c r="W15" s="3"/>
      <c r="X15" s="3"/>
      <c r="Y15" s="3"/>
      <c r="Z15" s="3"/>
      <c r="AA15" s="3"/>
    </row>
    <row r="16" ht="14.5" customHeight="1">
      <c r="A16" s="15">
        <f>A15+1</f>
        <v>13</v>
      </c>
      <c r="B16" s="15">
        <v>60</v>
      </c>
      <c r="C16" s="33">
        <f>B$21*B16+(1-B$21)*(C15+D15)</f>
        <v>63.2181012795363</v>
      </c>
      <c r="D16" s="33">
        <f>C$21*(C16-C15)+(1-C$21)*D15</f>
        <v>-7.78669877698805</v>
      </c>
      <c r="E16" s="16">
        <f>C15+D15</f>
        <v>92.1810127953628</v>
      </c>
      <c r="F16" s="14">
        <f>ABS(B16-E16)</f>
        <v>32.1810127953628</v>
      </c>
      <c r="G16" s="14">
        <f>(B16-E16)^2</f>
        <v>1035.6175845353</v>
      </c>
      <c r="H16" s="14">
        <f>SUM(G$4:G16)</f>
        <v>3350.556206227630</v>
      </c>
      <c r="I16" s="34">
        <v>13</v>
      </c>
      <c r="J16" s="14">
        <f>SQRT(H16/I16)</f>
        <v>16.0541300850199</v>
      </c>
      <c r="K16" s="14">
        <f>SQRT(H16/I16)</f>
        <v>16.0541300850199</v>
      </c>
      <c r="L16" s="34">
        <f>$E16-$J$2*$K16</f>
        <v>60.7154960256029</v>
      </c>
      <c r="M16" s="34">
        <f>$E16+$J$2*$K16</f>
        <v>123.646529565123</v>
      </c>
      <c r="N16" s="3"/>
      <c r="O16" s="3"/>
      <c r="P16" s="3"/>
      <c r="Q16" s="35"/>
      <c r="R16" s="35"/>
      <c r="S16" s="3"/>
      <c r="T16" s="3"/>
      <c r="U16" s="3"/>
      <c r="V16" s="3"/>
      <c r="W16" s="3"/>
      <c r="X16" s="3"/>
      <c r="Y16" s="3"/>
      <c r="Z16" s="3"/>
      <c r="AA16" s="3"/>
    </row>
    <row r="17" ht="14.5" customHeight="1">
      <c r="A17" s="15">
        <f>A16+1</f>
        <v>14</v>
      </c>
      <c r="B17" s="15">
        <v>75</v>
      </c>
      <c r="C17" s="33">
        <f>B$21*B17+(1-B$21)*(C16+D16)</f>
        <v>73.04314025025479</v>
      </c>
      <c r="D17" s="33">
        <f>C$21*(C17-C16)+(1-C$21)*D16</f>
        <v>8.06386519594785</v>
      </c>
      <c r="E17" s="16">
        <f>C16+D16</f>
        <v>55.4314025025483</v>
      </c>
      <c r="F17" s="14">
        <f>ABS(B17-E17)</f>
        <v>19.5685974974517</v>
      </c>
      <c r="G17" s="14">
        <f>(B17-E17)^2</f>
        <v>382.930008017273</v>
      </c>
      <c r="H17" s="14">
        <f>SUM(G$4:G17)</f>
        <v>3733.4862142449</v>
      </c>
      <c r="I17" s="34">
        <v>14</v>
      </c>
      <c r="J17" s="14">
        <f>SQRT(H17/I17)</f>
        <v>16.3302659724751</v>
      </c>
      <c r="K17" s="14">
        <f>SQRT(H17/I17)</f>
        <v>16.3302659724751</v>
      </c>
      <c r="L17" s="34">
        <f>$E17-$J$2*$K17</f>
        <v>23.4246693385372</v>
      </c>
      <c r="M17" s="34">
        <f>$E17+$J$2*$K17</f>
        <v>87.4381356665594</v>
      </c>
      <c r="N17" s="3"/>
      <c r="O17" s="3"/>
      <c r="P17" s="3"/>
      <c r="Q17" s="35"/>
      <c r="R17" s="35"/>
      <c r="S17" s="3"/>
      <c r="T17" s="3"/>
      <c r="U17" s="3"/>
      <c r="V17" s="3"/>
      <c r="W17" s="3"/>
      <c r="X17" s="3"/>
      <c r="Y17" s="3"/>
      <c r="Z17" s="3"/>
      <c r="AA17" s="3"/>
    </row>
    <row r="18" ht="14.5" customHeight="1">
      <c r="A18" s="18">
        <f>A17+1</f>
        <v>15</v>
      </c>
      <c r="B18" s="18">
        <v>88</v>
      </c>
      <c r="C18" s="36">
        <f>B$21*B18+(1-B$21)*(C17+D17)</f>
        <v>87.3107005446203</v>
      </c>
      <c r="D18" s="36">
        <f>C$21*(C18-C17)+(1-C$21)*D17</f>
        <v>13.6471907845237</v>
      </c>
      <c r="E18" s="19">
        <f>C17+D17</f>
        <v>81.10700544620271</v>
      </c>
      <c r="F18" s="20">
        <f>ABS(B18-E18)</f>
        <v>6.8929945537973</v>
      </c>
      <c r="G18" s="20">
        <f>(B18-E18)^2</f>
        <v>47.5133739186792</v>
      </c>
      <c r="H18" s="14">
        <f>SUM(G$4:G18)</f>
        <v>3780.999588163580</v>
      </c>
      <c r="I18" s="34">
        <v>15</v>
      </c>
      <c r="J18" s="14">
        <f>SQRT(H18/I18)</f>
        <v>15.876606665497</v>
      </c>
      <c r="K18" s="14">
        <f>SQRT(H18/I18)</f>
        <v>15.876606665497</v>
      </c>
      <c r="L18" s="34">
        <f>$E18-$J$2*$K18</f>
        <v>49.9894281851201</v>
      </c>
      <c r="M18" s="34">
        <f>$E18+$J$2*$K18</f>
        <v>112.224582707285</v>
      </c>
      <c r="N18" s="3"/>
      <c r="O18" s="3"/>
      <c r="P18" s="3"/>
      <c r="Q18" s="37"/>
      <c r="R18" s="37"/>
      <c r="S18" s="7"/>
      <c r="T18" s="3"/>
      <c r="U18" s="3"/>
      <c r="V18" s="3"/>
      <c r="W18" s="3"/>
      <c r="X18" s="3"/>
      <c r="Y18" s="3"/>
      <c r="Z18" s="3"/>
      <c r="AA18" s="3"/>
    </row>
    <row r="19" ht="14.5" customHeight="1">
      <c r="A19" s="21"/>
      <c r="B19" s="21"/>
      <c r="C19" s="21"/>
      <c r="D19" s="21"/>
      <c r="E19" s="21"/>
      <c r="F19" s="21"/>
      <c r="G19" s="21"/>
      <c r="H19" s="3"/>
      <c r="I19" s="3"/>
      <c r="J19" s="3"/>
      <c r="K19" s="3"/>
      <c r="L19" s="3"/>
      <c r="M19" s="3"/>
      <c r="N19" s="3"/>
      <c r="O19" s="3"/>
      <c r="P19" s="3"/>
      <c r="Q19" s="32"/>
      <c r="R19" s="21"/>
      <c r="S19" s="21"/>
      <c r="T19" s="3"/>
      <c r="U19" s="3"/>
      <c r="V19" s="3"/>
      <c r="W19" s="3"/>
      <c r="X19" s="3"/>
      <c r="Y19" s="3"/>
      <c r="Z19" s="3"/>
      <c r="AA19" s="3"/>
    </row>
    <row r="20" ht="14.5" customHeight="1">
      <c r="A20" s="3"/>
      <c r="B20" t="s" s="22">
        <v>14</v>
      </c>
      <c r="C20" t="s" s="22">
        <v>20</v>
      </c>
      <c r="D20" s="3"/>
      <c r="E20" t="s" s="22">
        <v>15</v>
      </c>
      <c r="F20" t="s" s="22">
        <v>16</v>
      </c>
      <c r="G20" t="s" s="22">
        <v>21</v>
      </c>
      <c r="H20" s="3"/>
      <c r="I20" s="3"/>
      <c r="J20" s="3"/>
      <c r="K20" s="3"/>
      <c r="L20" s="3"/>
      <c r="M20" s="3"/>
      <c r="N20" s="3"/>
      <c r="O20" s="3"/>
      <c r="P20" s="3"/>
      <c r="Q20" s="35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5" customHeight="1">
      <c r="A21" s="23"/>
      <c r="B21" s="38">
        <v>0.9</v>
      </c>
      <c r="C21" s="39">
        <v>0.9</v>
      </c>
      <c r="D21" s="25"/>
      <c r="E21" s="26">
        <f>AVERAGE(F4:F18)</f>
        <v>13.0740709752562</v>
      </c>
      <c r="F21" s="40">
        <f>AVERAGE(G4:G18)</f>
        <v>270.071399154542</v>
      </c>
      <c r="G21" s="27">
        <f>SQRT(F21)</f>
        <v>16.4338491886272</v>
      </c>
      <c r="H21" s="6"/>
      <c r="I21" s="3"/>
      <c r="J21" s="3"/>
      <c r="K21" s="3"/>
      <c r="L21" s="3"/>
      <c r="M21" s="3"/>
      <c r="N21" s="3"/>
      <c r="O21" s="3"/>
      <c r="P21" s="3"/>
      <c r="Q21" s="35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5" customHeight="1">
      <c r="A22" s="3"/>
      <c r="B22" s="21"/>
      <c r="C22" s="21"/>
      <c r="D22" s="3"/>
      <c r="E22" s="21"/>
      <c r="F22" s="21"/>
      <c r="G22" s="21"/>
      <c r="H22" s="3"/>
      <c r="I22" s="3"/>
      <c r="J22" s="3"/>
      <c r="K22" s="3"/>
      <c r="L22" s="3"/>
      <c r="M22" s="3"/>
      <c r="N22" s="3"/>
      <c r="O22" s="3"/>
      <c r="P22" s="3"/>
      <c r="Q22" s="35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7"/>
      <c r="R23" s="7"/>
      <c r="S23" s="7"/>
      <c r="T23" s="3"/>
      <c r="U23" s="3"/>
      <c r="V23" s="3"/>
      <c r="W23" s="3"/>
      <c r="X23" s="3"/>
      <c r="Y23" s="3"/>
      <c r="Z23" s="3"/>
      <c r="AA23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