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konstandin-my.sharepoint.com/personal/yak_konstandin_onmicrosoft_com/Documents/Dokumente/Technikum/4. Semester/Project Traversi/"/>
    </mc:Choice>
  </mc:AlternateContent>
  <xr:revisionPtr revIDLastSave="1" documentId="11_C6E47788EC3D41EEF3F79D1D36C23C2D5D8C0231" xr6:coauthVersionLast="47" xr6:coauthVersionMax="47" xr10:uidLastSave="{29204374-F67A-478A-903A-118E978F476F}"/>
  <bookViews>
    <workbookView xWindow="-108" yWindow="-108" windowWidth="23256" windowHeight="14016" xr2:uid="{00000000-000D-0000-FFFF-FFFF00000000}"/>
  </bookViews>
  <sheets>
    <sheet name="GCR" sheetId="1" r:id="rId1"/>
    <sheet name="Md2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2" i="3" l="1"/>
  <c r="V17" i="3"/>
  <c r="U17" i="3"/>
  <c r="T17" i="3"/>
  <c r="X17" i="3" s="1"/>
  <c r="Y16" i="3"/>
  <c r="W16" i="3"/>
  <c r="V16" i="3"/>
  <c r="U16" i="3"/>
  <c r="T16" i="3"/>
  <c r="V15" i="3"/>
  <c r="U15" i="3"/>
  <c r="T15" i="3"/>
  <c r="X14" i="3"/>
  <c r="V14" i="3"/>
  <c r="U14" i="3"/>
  <c r="T14" i="3"/>
  <c r="V13" i="3"/>
  <c r="U13" i="3"/>
  <c r="T13" i="3"/>
  <c r="V12" i="3"/>
  <c r="U12" i="3"/>
  <c r="T12" i="3"/>
  <c r="X11" i="3" s="1"/>
  <c r="V11" i="3"/>
  <c r="U11" i="3"/>
  <c r="T11" i="3"/>
  <c r="V10" i="3"/>
  <c r="U10" i="3"/>
  <c r="T10" i="3"/>
  <c r="V9" i="3"/>
  <c r="U9" i="3"/>
  <c r="T9" i="3"/>
  <c r="X8" i="3" s="1"/>
  <c r="V8" i="3"/>
  <c r="U8" i="3"/>
  <c r="T8" i="3"/>
  <c r="V7" i="3"/>
  <c r="U7" i="3"/>
  <c r="T7" i="3"/>
  <c r="X6" i="3"/>
  <c r="V6" i="3"/>
  <c r="U6" i="3"/>
  <c r="T6" i="3"/>
  <c r="V5" i="3"/>
  <c r="U5" i="3"/>
  <c r="T5" i="3"/>
  <c r="V4" i="3"/>
  <c r="U4" i="3"/>
  <c r="T4" i="3"/>
  <c r="V3" i="3"/>
  <c r="U3" i="3"/>
  <c r="T3" i="3"/>
  <c r="V2" i="3"/>
  <c r="U2" i="3"/>
  <c r="T2" i="3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A326" i="2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D325" i="2"/>
  <c r="C325" i="2"/>
  <c r="A325" i="2"/>
  <c r="D324" i="2"/>
  <c r="C324" i="2"/>
  <c r="A324" i="2"/>
  <c r="D323" i="2"/>
  <c r="C321" i="2"/>
  <c r="C320" i="2"/>
  <c r="C319" i="2"/>
  <c r="C318" i="2"/>
  <c r="C317" i="2"/>
  <c r="C316" i="2"/>
  <c r="C315" i="2"/>
  <c r="E314" i="2"/>
  <c r="C314" i="2"/>
  <c r="C313" i="2"/>
  <c r="C312" i="2"/>
  <c r="C311" i="2"/>
  <c r="C310" i="2"/>
  <c r="C309" i="2"/>
  <c r="C308" i="2"/>
  <c r="C307" i="2"/>
  <c r="C306" i="2"/>
  <c r="C303" i="2"/>
  <c r="C302" i="2"/>
  <c r="C305" i="2" s="1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5" i="2"/>
  <c r="C284" i="2"/>
  <c r="C287" i="2" s="1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1" i="2"/>
  <c r="C230" i="2"/>
  <c r="C233" i="2" s="1"/>
  <c r="C229" i="2"/>
  <c r="C228" i="2"/>
  <c r="C227" i="2"/>
  <c r="C226" i="2"/>
  <c r="C225" i="2"/>
  <c r="C224" i="2"/>
  <c r="B224" i="2"/>
  <c r="B242" i="2" s="1"/>
  <c r="B260" i="2" s="1"/>
  <c r="B278" i="2" s="1"/>
  <c r="B296" i="2" s="1"/>
  <c r="B314" i="2" s="1"/>
  <c r="C223" i="2"/>
  <c r="C222" i="2"/>
  <c r="C221" i="2"/>
  <c r="C220" i="2"/>
  <c r="C219" i="2"/>
  <c r="C218" i="2"/>
  <c r="C217" i="2"/>
  <c r="C216" i="2"/>
  <c r="B215" i="2"/>
  <c r="B233" i="2" s="1"/>
  <c r="B251" i="2" s="1"/>
  <c r="B269" i="2" s="1"/>
  <c r="B287" i="2" s="1"/>
  <c r="B305" i="2" s="1"/>
  <c r="C213" i="2"/>
  <c r="C212" i="2"/>
  <c r="C215" i="2" s="1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5" i="2"/>
  <c r="C194" i="2"/>
  <c r="C193" i="2"/>
  <c r="C192" i="2"/>
  <c r="C191" i="2"/>
  <c r="C190" i="2"/>
  <c r="B190" i="2"/>
  <c r="B208" i="2" s="1"/>
  <c r="B226" i="2" s="1"/>
  <c r="B244" i="2" s="1"/>
  <c r="B262" i="2" s="1"/>
  <c r="B280" i="2" s="1"/>
  <c r="B298" i="2" s="1"/>
  <c r="B316" i="2" s="1"/>
  <c r="C189" i="2"/>
  <c r="C188" i="2"/>
  <c r="C187" i="2"/>
  <c r="C186" i="2"/>
  <c r="C185" i="2"/>
  <c r="B185" i="2"/>
  <c r="B203" i="2" s="1"/>
  <c r="B221" i="2" s="1"/>
  <c r="B239" i="2" s="1"/>
  <c r="B257" i="2" s="1"/>
  <c r="B275" i="2" s="1"/>
  <c r="B293" i="2" s="1"/>
  <c r="B311" i="2" s="1"/>
  <c r="C184" i="2"/>
  <c r="C183" i="2"/>
  <c r="C182" i="2"/>
  <c r="B182" i="2"/>
  <c r="B200" i="2" s="1"/>
  <c r="B218" i="2" s="1"/>
  <c r="B236" i="2" s="1"/>
  <c r="B254" i="2" s="1"/>
  <c r="B272" i="2" s="1"/>
  <c r="B290" i="2" s="1"/>
  <c r="B308" i="2" s="1"/>
  <c r="C181" i="2"/>
  <c r="C180" i="2"/>
  <c r="C177" i="2"/>
  <c r="C176" i="2"/>
  <c r="C179" i="2" s="1"/>
  <c r="C175" i="2"/>
  <c r="C174" i="2"/>
  <c r="C173" i="2"/>
  <c r="E172" i="2"/>
  <c r="E190" i="2" s="1"/>
  <c r="E208" i="2" s="1"/>
  <c r="E226" i="2" s="1"/>
  <c r="E244" i="2" s="1"/>
  <c r="E262" i="2" s="1"/>
  <c r="E280" i="2" s="1"/>
  <c r="E298" i="2" s="1"/>
  <c r="E316" i="2" s="1"/>
  <c r="C172" i="2"/>
  <c r="C171" i="2"/>
  <c r="C170" i="2"/>
  <c r="C169" i="2"/>
  <c r="C168" i="2"/>
  <c r="C167" i="2"/>
  <c r="C166" i="2"/>
  <c r="C165" i="2"/>
  <c r="B165" i="2"/>
  <c r="B183" i="2" s="1"/>
  <c r="B201" i="2" s="1"/>
  <c r="B219" i="2" s="1"/>
  <c r="B237" i="2" s="1"/>
  <c r="B255" i="2" s="1"/>
  <c r="B273" i="2" s="1"/>
  <c r="B291" i="2" s="1"/>
  <c r="B309" i="2" s="1"/>
  <c r="C164" i="2"/>
  <c r="C163" i="2"/>
  <c r="C162" i="2"/>
  <c r="C159" i="2"/>
  <c r="C158" i="2"/>
  <c r="C161" i="2" s="1"/>
  <c r="B158" i="2"/>
  <c r="B176" i="2" s="1"/>
  <c r="B194" i="2" s="1"/>
  <c r="B212" i="2" s="1"/>
  <c r="B230" i="2" s="1"/>
  <c r="B248" i="2" s="1"/>
  <c r="B266" i="2" s="1"/>
  <c r="B284" i="2" s="1"/>
  <c r="B302" i="2" s="1"/>
  <c r="B320" i="2" s="1"/>
  <c r="C157" i="2"/>
  <c r="C156" i="2"/>
  <c r="C155" i="2"/>
  <c r="B155" i="2"/>
  <c r="B173" i="2" s="1"/>
  <c r="B191" i="2" s="1"/>
  <c r="B209" i="2" s="1"/>
  <c r="B227" i="2" s="1"/>
  <c r="B245" i="2" s="1"/>
  <c r="B263" i="2" s="1"/>
  <c r="B281" i="2" s="1"/>
  <c r="B299" i="2" s="1"/>
  <c r="B317" i="2" s="1"/>
  <c r="C154" i="2"/>
  <c r="C153" i="2"/>
  <c r="C152" i="2"/>
  <c r="C151" i="2"/>
  <c r="C150" i="2"/>
  <c r="E149" i="2"/>
  <c r="E167" i="2" s="1"/>
  <c r="E185" i="2" s="1"/>
  <c r="E203" i="2" s="1"/>
  <c r="E221" i="2" s="1"/>
  <c r="E239" i="2" s="1"/>
  <c r="E257" i="2" s="1"/>
  <c r="E275" i="2" s="1"/>
  <c r="E293" i="2" s="1"/>
  <c r="E311" i="2" s="1"/>
  <c r="D149" i="2"/>
  <c r="D167" i="2" s="1"/>
  <c r="D185" i="2" s="1"/>
  <c r="D203" i="2" s="1"/>
  <c r="D221" i="2" s="1"/>
  <c r="D239" i="2" s="1"/>
  <c r="D257" i="2" s="1"/>
  <c r="D275" i="2" s="1"/>
  <c r="D293" i="2" s="1"/>
  <c r="D311" i="2" s="1"/>
  <c r="C149" i="2"/>
  <c r="C148" i="2"/>
  <c r="C147" i="2"/>
  <c r="C146" i="2"/>
  <c r="C145" i="2"/>
  <c r="C144" i="2"/>
  <c r="C141" i="2"/>
  <c r="C140" i="2"/>
  <c r="C143" i="2" s="1"/>
  <c r="E139" i="2"/>
  <c r="E157" i="2" s="1"/>
  <c r="E175" i="2" s="1"/>
  <c r="E193" i="2" s="1"/>
  <c r="E211" i="2" s="1"/>
  <c r="E229" i="2" s="1"/>
  <c r="E247" i="2" s="1"/>
  <c r="E265" i="2" s="1"/>
  <c r="E283" i="2" s="1"/>
  <c r="E301" i="2" s="1"/>
  <c r="E319" i="2" s="1"/>
  <c r="D139" i="2"/>
  <c r="D157" i="2" s="1"/>
  <c r="D175" i="2" s="1"/>
  <c r="D193" i="2" s="1"/>
  <c r="D211" i="2" s="1"/>
  <c r="D229" i="2" s="1"/>
  <c r="D247" i="2" s="1"/>
  <c r="D265" i="2" s="1"/>
  <c r="D283" i="2" s="1"/>
  <c r="D301" i="2" s="1"/>
  <c r="D319" i="2" s="1"/>
  <c r="C139" i="2"/>
  <c r="B139" i="2"/>
  <c r="B157" i="2" s="1"/>
  <c r="B175" i="2" s="1"/>
  <c r="B193" i="2" s="1"/>
  <c r="B211" i="2" s="1"/>
  <c r="B229" i="2" s="1"/>
  <c r="B247" i="2" s="1"/>
  <c r="B265" i="2" s="1"/>
  <c r="B283" i="2" s="1"/>
  <c r="B301" i="2" s="1"/>
  <c r="B319" i="2" s="1"/>
  <c r="C138" i="2"/>
  <c r="C137" i="2"/>
  <c r="C136" i="2"/>
  <c r="C135" i="2"/>
  <c r="C134" i="2"/>
  <c r="C133" i="2"/>
  <c r="C132" i="2"/>
  <c r="C131" i="2"/>
  <c r="B131" i="2"/>
  <c r="B149" i="2" s="1"/>
  <c r="B167" i="2" s="1"/>
  <c r="E130" i="2"/>
  <c r="E148" i="2" s="1"/>
  <c r="E166" i="2" s="1"/>
  <c r="E184" i="2" s="1"/>
  <c r="E202" i="2" s="1"/>
  <c r="E220" i="2" s="1"/>
  <c r="E238" i="2" s="1"/>
  <c r="E256" i="2" s="1"/>
  <c r="E274" i="2" s="1"/>
  <c r="E292" i="2" s="1"/>
  <c r="E310" i="2" s="1"/>
  <c r="C130" i="2"/>
  <c r="C129" i="2"/>
  <c r="C128" i="2"/>
  <c r="C127" i="2"/>
  <c r="C126" i="2"/>
  <c r="C123" i="2"/>
  <c r="C122" i="2"/>
  <c r="C125" i="2" s="1"/>
  <c r="C121" i="2"/>
  <c r="B121" i="2"/>
  <c r="C120" i="2"/>
  <c r="D119" i="2"/>
  <c r="D137" i="2" s="1"/>
  <c r="D155" i="2" s="1"/>
  <c r="D173" i="2" s="1"/>
  <c r="D191" i="2" s="1"/>
  <c r="D209" i="2" s="1"/>
  <c r="D227" i="2" s="1"/>
  <c r="D245" i="2" s="1"/>
  <c r="D263" i="2" s="1"/>
  <c r="D281" i="2" s="1"/>
  <c r="D299" i="2" s="1"/>
  <c r="D317" i="2" s="1"/>
  <c r="C119" i="2"/>
  <c r="E118" i="2"/>
  <c r="E136" i="2" s="1"/>
  <c r="E154" i="2" s="1"/>
  <c r="C118" i="2"/>
  <c r="C117" i="2"/>
  <c r="C116" i="2"/>
  <c r="D115" i="2"/>
  <c r="D133" i="2" s="1"/>
  <c r="D151" i="2" s="1"/>
  <c r="D169" i="2" s="1"/>
  <c r="D187" i="2" s="1"/>
  <c r="D205" i="2" s="1"/>
  <c r="D223" i="2" s="1"/>
  <c r="D241" i="2" s="1"/>
  <c r="D259" i="2" s="1"/>
  <c r="D277" i="2" s="1"/>
  <c r="D295" i="2" s="1"/>
  <c r="D313" i="2" s="1"/>
  <c r="C115" i="2"/>
  <c r="C114" i="2"/>
  <c r="C113" i="2"/>
  <c r="E112" i="2"/>
  <c r="C112" i="2"/>
  <c r="C111" i="2"/>
  <c r="B111" i="2"/>
  <c r="B129" i="2" s="1"/>
  <c r="B147" i="2" s="1"/>
  <c r="C110" i="2"/>
  <c r="C109" i="2"/>
  <c r="B109" i="2"/>
  <c r="B127" i="2" s="1"/>
  <c r="B145" i="2" s="1"/>
  <c r="B163" i="2" s="1"/>
  <c r="B181" i="2" s="1"/>
  <c r="B199" i="2" s="1"/>
  <c r="B217" i="2" s="1"/>
  <c r="B235" i="2" s="1"/>
  <c r="B253" i="2" s="1"/>
  <c r="B271" i="2" s="1"/>
  <c r="B289" i="2" s="1"/>
  <c r="B307" i="2" s="1"/>
  <c r="E108" i="2"/>
  <c r="E126" i="2" s="1"/>
  <c r="E144" i="2" s="1"/>
  <c r="E162" i="2" s="1"/>
  <c r="E180" i="2" s="1"/>
  <c r="E198" i="2" s="1"/>
  <c r="E216" i="2" s="1"/>
  <c r="E234" i="2" s="1"/>
  <c r="E252" i="2" s="1"/>
  <c r="E270" i="2" s="1"/>
  <c r="E288" i="2" s="1"/>
  <c r="E306" i="2" s="1"/>
  <c r="C108" i="2"/>
  <c r="C105" i="2"/>
  <c r="C104" i="2"/>
  <c r="C107" i="2" s="1"/>
  <c r="B104" i="2"/>
  <c r="B122" i="2" s="1"/>
  <c r="B140" i="2" s="1"/>
  <c r="C103" i="2"/>
  <c r="C102" i="2"/>
  <c r="C101" i="2"/>
  <c r="C100" i="2"/>
  <c r="B100" i="2"/>
  <c r="B118" i="2" s="1"/>
  <c r="B136" i="2" s="1"/>
  <c r="B154" i="2" s="1"/>
  <c r="B172" i="2" s="1"/>
  <c r="D99" i="2"/>
  <c r="D117" i="2" s="1"/>
  <c r="D135" i="2" s="1"/>
  <c r="D153" i="2" s="1"/>
  <c r="D171" i="2" s="1"/>
  <c r="D189" i="2" s="1"/>
  <c r="D207" i="2" s="1"/>
  <c r="D225" i="2" s="1"/>
  <c r="D243" i="2" s="1"/>
  <c r="D261" i="2" s="1"/>
  <c r="D279" i="2" s="1"/>
  <c r="D297" i="2" s="1"/>
  <c r="D315" i="2" s="1"/>
  <c r="C99" i="2"/>
  <c r="C98" i="2"/>
  <c r="C97" i="2"/>
  <c r="B97" i="2"/>
  <c r="B115" i="2" s="1"/>
  <c r="B133" i="2" s="1"/>
  <c r="B151" i="2" s="1"/>
  <c r="B169" i="2" s="1"/>
  <c r="B187" i="2" s="1"/>
  <c r="B205" i="2" s="1"/>
  <c r="B223" i="2" s="1"/>
  <c r="B241" i="2" s="1"/>
  <c r="B259" i="2" s="1"/>
  <c r="B277" i="2" s="1"/>
  <c r="B295" i="2" s="1"/>
  <c r="B313" i="2" s="1"/>
  <c r="C96" i="2"/>
  <c r="E95" i="2"/>
  <c r="E113" i="2" s="1"/>
  <c r="E131" i="2" s="1"/>
  <c r="C95" i="2"/>
  <c r="E94" i="2"/>
  <c r="C94" i="2"/>
  <c r="C93" i="2"/>
  <c r="E92" i="2"/>
  <c r="E110" i="2" s="1"/>
  <c r="E128" i="2" s="1"/>
  <c r="E146" i="2" s="1"/>
  <c r="E164" i="2" s="1"/>
  <c r="E182" i="2" s="1"/>
  <c r="E200" i="2" s="1"/>
  <c r="E218" i="2" s="1"/>
  <c r="E236" i="2" s="1"/>
  <c r="E254" i="2" s="1"/>
  <c r="E272" i="2" s="1"/>
  <c r="E290" i="2" s="1"/>
  <c r="E308" i="2" s="1"/>
  <c r="C92" i="2"/>
  <c r="B92" i="2"/>
  <c r="B110" i="2" s="1"/>
  <c r="B128" i="2" s="1"/>
  <c r="B146" i="2" s="1"/>
  <c r="B164" i="2" s="1"/>
  <c r="C91" i="2"/>
  <c r="C90" i="2"/>
  <c r="E89" i="2"/>
  <c r="E107" i="2" s="1"/>
  <c r="E125" i="2" s="1"/>
  <c r="E143" i="2" s="1"/>
  <c r="E161" i="2" s="1"/>
  <c r="E179" i="2" s="1"/>
  <c r="E197" i="2" s="1"/>
  <c r="E215" i="2" s="1"/>
  <c r="E233" i="2" s="1"/>
  <c r="E251" i="2" s="1"/>
  <c r="E269" i="2" s="1"/>
  <c r="E287" i="2" s="1"/>
  <c r="E305" i="2" s="1"/>
  <c r="D87" i="2"/>
  <c r="D105" i="2" s="1"/>
  <c r="D123" i="2" s="1"/>
  <c r="D141" i="2" s="1"/>
  <c r="D159" i="2" s="1"/>
  <c r="D177" i="2" s="1"/>
  <c r="D195" i="2" s="1"/>
  <c r="D213" i="2" s="1"/>
  <c r="D231" i="2" s="1"/>
  <c r="D249" i="2" s="1"/>
  <c r="D267" i="2" s="1"/>
  <c r="D285" i="2" s="1"/>
  <c r="D303" i="2" s="1"/>
  <c r="D321" i="2" s="1"/>
  <c r="C87" i="2"/>
  <c r="B87" i="2"/>
  <c r="B105" i="2" s="1"/>
  <c r="B123" i="2" s="1"/>
  <c r="B141" i="2" s="1"/>
  <c r="B159" i="2" s="1"/>
  <c r="B177" i="2" s="1"/>
  <c r="B195" i="2" s="1"/>
  <c r="B213" i="2" s="1"/>
  <c r="B231" i="2" s="1"/>
  <c r="B249" i="2" s="1"/>
  <c r="B267" i="2" s="1"/>
  <c r="B285" i="2" s="1"/>
  <c r="B303" i="2" s="1"/>
  <c r="B321" i="2" s="1"/>
  <c r="C86" i="2"/>
  <c r="C89" i="2" s="1"/>
  <c r="D85" i="2"/>
  <c r="D103" i="2" s="1"/>
  <c r="D121" i="2" s="1"/>
  <c r="C85" i="2"/>
  <c r="B85" i="2"/>
  <c r="B103" i="2" s="1"/>
  <c r="C84" i="2"/>
  <c r="C83" i="2"/>
  <c r="B83" i="2"/>
  <c r="B101" i="2" s="1"/>
  <c r="B119" i="2" s="1"/>
  <c r="B137" i="2" s="1"/>
  <c r="E82" i="2"/>
  <c r="E100" i="2" s="1"/>
  <c r="C82" i="2"/>
  <c r="D81" i="2"/>
  <c r="C81" i="2"/>
  <c r="E80" i="2"/>
  <c r="E98" i="2" s="1"/>
  <c r="E116" i="2" s="1"/>
  <c r="E134" i="2" s="1"/>
  <c r="E152" i="2" s="1"/>
  <c r="E170" i="2" s="1"/>
  <c r="E188" i="2" s="1"/>
  <c r="E206" i="2" s="1"/>
  <c r="E224" i="2" s="1"/>
  <c r="E242" i="2" s="1"/>
  <c r="E260" i="2" s="1"/>
  <c r="E278" i="2" s="1"/>
  <c r="E296" i="2" s="1"/>
  <c r="C80" i="2"/>
  <c r="C79" i="2"/>
  <c r="B79" i="2"/>
  <c r="C78" i="2"/>
  <c r="C77" i="2"/>
  <c r="B77" i="2"/>
  <c r="B95" i="2" s="1"/>
  <c r="B113" i="2" s="1"/>
  <c r="E76" i="2"/>
  <c r="C76" i="2"/>
  <c r="C75" i="2"/>
  <c r="B75" i="2"/>
  <c r="B93" i="2" s="1"/>
  <c r="C74" i="2"/>
  <c r="D73" i="2"/>
  <c r="D91" i="2" s="1"/>
  <c r="D109" i="2" s="1"/>
  <c r="D127" i="2" s="1"/>
  <c r="D145" i="2" s="1"/>
  <c r="D163" i="2" s="1"/>
  <c r="D181" i="2" s="1"/>
  <c r="D199" i="2" s="1"/>
  <c r="D217" i="2" s="1"/>
  <c r="D235" i="2" s="1"/>
  <c r="D253" i="2" s="1"/>
  <c r="D271" i="2" s="1"/>
  <c r="D289" i="2" s="1"/>
  <c r="D307" i="2" s="1"/>
  <c r="C73" i="2"/>
  <c r="B73" i="2"/>
  <c r="B91" i="2" s="1"/>
  <c r="E72" i="2"/>
  <c r="E90" i="2" s="1"/>
  <c r="C72" i="2"/>
  <c r="C71" i="2"/>
  <c r="B71" i="2"/>
  <c r="B89" i="2" s="1"/>
  <c r="B107" i="2" s="1"/>
  <c r="B125" i="2" s="1"/>
  <c r="B143" i="2" s="1"/>
  <c r="B161" i="2" s="1"/>
  <c r="B179" i="2" s="1"/>
  <c r="B197" i="2" s="1"/>
  <c r="E69" i="2"/>
  <c r="E87" i="2" s="1"/>
  <c r="E105" i="2" s="1"/>
  <c r="E123" i="2" s="1"/>
  <c r="E141" i="2" s="1"/>
  <c r="E159" i="2" s="1"/>
  <c r="E177" i="2" s="1"/>
  <c r="E195" i="2" s="1"/>
  <c r="E213" i="2" s="1"/>
  <c r="E231" i="2" s="1"/>
  <c r="E249" i="2" s="1"/>
  <c r="E267" i="2" s="1"/>
  <c r="E285" i="2" s="1"/>
  <c r="E303" i="2" s="1"/>
  <c r="E321" i="2" s="1"/>
  <c r="C69" i="2"/>
  <c r="B69" i="2"/>
  <c r="E68" i="2"/>
  <c r="E86" i="2" s="1"/>
  <c r="E104" i="2" s="1"/>
  <c r="E122" i="2" s="1"/>
  <c r="E140" i="2" s="1"/>
  <c r="E158" i="2" s="1"/>
  <c r="E176" i="2" s="1"/>
  <c r="E194" i="2" s="1"/>
  <c r="E212" i="2" s="1"/>
  <c r="E230" i="2" s="1"/>
  <c r="E248" i="2" s="1"/>
  <c r="E266" i="2" s="1"/>
  <c r="E284" i="2" s="1"/>
  <c r="E302" i="2" s="1"/>
  <c r="E320" i="2" s="1"/>
  <c r="D68" i="2"/>
  <c r="D86" i="2" s="1"/>
  <c r="D104" i="2" s="1"/>
  <c r="D122" i="2" s="1"/>
  <c r="D140" i="2" s="1"/>
  <c r="D158" i="2" s="1"/>
  <c r="D176" i="2" s="1"/>
  <c r="D194" i="2" s="1"/>
  <c r="D212" i="2" s="1"/>
  <c r="D230" i="2" s="1"/>
  <c r="D248" i="2" s="1"/>
  <c r="D266" i="2" s="1"/>
  <c r="D284" i="2" s="1"/>
  <c r="D302" i="2" s="1"/>
  <c r="D320" i="2" s="1"/>
  <c r="C68" i="2"/>
  <c r="B68" i="2"/>
  <c r="B86" i="2" s="1"/>
  <c r="E67" i="2"/>
  <c r="E85" i="2" s="1"/>
  <c r="E103" i="2" s="1"/>
  <c r="E121" i="2" s="1"/>
  <c r="D67" i="2"/>
  <c r="C67" i="2"/>
  <c r="B67" i="2"/>
  <c r="E66" i="2"/>
  <c r="E84" i="2" s="1"/>
  <c r="E102" i="2" s="1"/>
  <c r="E120" i="2" s="1"/>
  <c r="E138" i="2" s="1"/>
  <c r="E156" i="2" s="1"/>
  <c r="E174" i="2" s="1"/>
  <c r="E192" i="2" s="1"/>
  <c r="E210" i="2" s="1"/>
  <c r="E228" i="2" s="1"/>
  <c r="E246" i="2" s="1"/>
  <c r="E264" i="2" s="1"/>
  <c r="E282" i="2" s="1"/>
  <c r="E300" i="2" s="1"/>
  <c r="E318" i="2" s="1"/>
  <c r="D66" i="2"/>
  <c r="D84" i="2" s="1"/>
  <c r="D102" i="2" s="1"/>
  <c r="D120" i="2" s="1"/>
  <c r="D138" i="2" s="1"/>
  <c r="D156" i="2" s="1"/>
  <c r="D174" i="2" s="1"/>
  <c r="D192" i="2" s="1"/>
  <c r="D210" i="2" s="1"/>
  <c r="D228" i="2" s="1"/>
  <c r="D246" i="2" s="1"/>
  <c r="D264" i="2" s="1"/>
  <c r="D282" i="2" s="1"/>
  <c r="D300" i="2" s="1"/>
  <c r="D318" i="2" s="1"/>
  <c r="C66" i="2"/>
  <c r="B66" i="2"/>
  <c r="B84" i="2" s="1"/>
  <c r="B102" i="2" s="1"/>
  <c r="B120" i="2" s="1"/>
  <c r="B138" i="2" s="1"/>
  <c r="B156" i="2" s="1"/>
  <c r="B174" i="2" s="1"/>
  <c r="B192" i="2" s="1"/>
  <c r="B210" i="2" s="1"/>
  <c r="B228" i="2" s="1"/>
  <c r="B246" i="2" s="1"/>
  <c r="B264" i="2" s="1"/>
  <c r="B282" i="2" s="1"/>
  <c r="B300" i="2" s="1"/>
  <c r="B318" i="2" s="1"/>
  <c r="E65" i="2"/>
  <c r="E83" i="2" s="1"/>
  <c r="E101" i="2" s="1"/>
  <c r="E119" i="2" s="1"/>
  <c r="E137" i="2" s="1"/>
  <c r="E155" i="2" s="1"/>
  <c r="E173" i="2" s="1"/>
  <c r="E191" i="2" s="1"/>
  <c r="E209" i="2" s="1"/>
  <c r="E227" i="2" s="1"/>
  <c r="E245" i="2" s="1"/>
  <c r="E263" i="2" s="1"/>
  <c r="E281" i="2" s="1"/>
  <c r="E299" i="2" s="1"/>
  <c r="E317" i="2" s="1"/>
  <c r="D65" i="2"/>
  <c r="D83" i="2" s="1"/>
  <c r="D101" i="2" s="1"/>
  <c r="C65" i="2"/>
  <c r="B65" i="2"/>
  <c r="E64" i="2"/>
  <c r="C64" i="2"/>
  <c r="B64" i="2"/>
  <c r="B82" i="2" s="1"/>
  <c r="E63" i="2"/>
  <c r="E81" i="2" s="1"/>
  <c r="E99" i="2" s="1"/>
  <c r="E117" i="2" s="1"/>
  <c r="E135" i="2" s="1"/>
  <c r="E153" i="2" s="1"/>
  <c r="E171" i="2" s="1"/>
  <c r="E189" i="2" s="1"/>
  <c r="E207" i="2" s="1"/>
  <c r="E225" i="2" s="1"/>
  <c r="E243" i="2" s="1"/>
  <c r="E261" i="2" s="1"/>
  <c r="E279" i="2" s="1"/>
  <c r="E297" i="2" s="1"/>
  <c r="E315" i="2" s="1"/>
  <c r="C63" i="2"/>
  <c r="B63" i="2"/>
  <c r="B81" i="2" s="1"/>
  <c r="B99" i="2" s="1"/>
  <c r="B117" i="2" s="1"/>
  <c r="B135" i="2" s="1"/>
  <c r="B153" i="2" s="1"/>
  <c r="B171" i="2" s="1"/>
  <c r="B189" i="2" s="1"/>
  <c r="B207" i="2" s="1"/>
  <c r="B225" i="2" s="1"/>
  <c r="B243" i="2" s="1"/>
  <c r="B261" i="2" s="1"/>
  <c r="B279" i="2" s="1"/>
  <c r="B297" i="2" s="1"/>
  <c r="B315" i="2" s="1"/>
  <c r="E62" i="2"/>
  <c r="C62" i="2"/>
  <c r="B62" i="2"/>
  <c r="B80" i="2" s="1"/>
  <c r="B98" i="2" s="1"/>
  <c r="B116" i="2" s="1"/>
  <c r="B134" i="2" s="1"/>
  <c r="B152" i="2" s="1"/>
  <c r="B170" i="2" s="1"/>
  <c r="B188" i="2" s="1"/>
  <c r="B206" i="2" s="1"/>
  <c r="E61" i="2"/>
  <c r="E79" i="2" s="1"/>
  <c r="E97" i="2" s="1"/>
  <c r="E115" i="2" s="1"/>
  <c r="E133" i="2" s="1"/>
  <c r="E151" i="2" s="1"/>
  <c r="E169" i="2" s="1"/>
  <c r="E187" i="2" s="1"/>
  <c r="E205" i="2" s="1"/>
  <c r="E223" i="2" s="1"/>
  <c r="E241" i="2" s="1"/>
  <c r="E259" i="2" s="1"/>
  <c r="E277" i="2" s="1"/>
  <c r="E295" i="2" s="1"/>
  <c r="E313" i="2" s="1"/>
  <c r="D61" i="2"/>
  <c r="D79" i="2" s="1"/>
  <c r="D97" i="2" s="1"/>
  <c r="C61" i="2"/>
  <c r="B61" i="2"/>
  <c r="E60" i="2"/>
  <c r="E78" i="2" s="1"/>
  <c r="E96" i="2" s="1"/>
  <c r="E114" i="2" s="1"/>
  <c r="E132" i="2" s="1"/>
  <c r="E150" i="2" s="1"/>
  <c r="E168" i="2" s="1"/>
  <c r="E186" i="2" s="1"/>
  <c r="E204" i="2" s="1"/>
  <c r="E222" i="2" s="1"/>
  <c r="E240" i="2" s="1"/>
  <c r="E258" i="2" s="1"/>
  <c r="E276" i="2" s="1"/>
  <c r="E294" i="2" s="1"/>
  <c r="E312" i="2" s="1"/>
  <c r="D60" i="2"/>
  <c r="D78" i="2" s="1"/>
  <c r="D96" i="2" s="1"/>
  <c r="D114" i="2" s="1"/>
  <c r="D132" i="2" s="1"/>
  <c r="D150" i="2" s="1"/>
  <c r="D168" i="2" s="1"/>
  <c r="D186" i="2" s="1"/>
  <c r="D204" i="2" s="1"/>
  <c r="D222" i="2" s="1"/>
  <c r="D240" i="2" s="1"/>
  <c r="D258" i="2" s="1"/>
  <c r="D276" i="2" s="1"/>
  <c r="D294" i="2" s="1"/>
  <c r="D312" i="2" s="1"/>
  <c r="C60" i="2"/>
  <c r="B60" i="2"/>
  <c r="B78" i="2" s="1"/>
  <c r="B96" i="2" s="1"/>
  <c r="B114" i="2" s="1"/>
  <c r="B132" i="2" s="1"/>
  <c r="B150" i="2" s="1"/>
  <c r="B168" i="2" s="1"/>
  <c r="B186" i="2" s="1"/>
  <c r="B204" i="2" s="1"/>
  <c r="B222" i="2" s="1"/>
  <c r="B240" i="2" s="1"/>
  <c r="B258" i="2" s="1"/>
  <c r="B276" i="2" s="1"/>
  <c r="B294" i="2" s="1"/>
  <c r="B312" i="2" s="1"/>
  <c r="E59" i="2"/>
  <c r="E77" i="2" s="1"/>
  <c r="D59" i="2"/>
  <c r="D77" i="2" s="1"/>
  <c r="D95" i="2" s="1"/>
  <c r="D113" i="2" s="1"/>
  <c r="D131" i="2" s="1"/>
  <c r="C59" i="2"/>
  <c r="B59" i="2"/>
  <c r="E58" i="2"/>
  <c r="C58" i="2"/>
  <c r="B58" i="2"/>
  <c r="B76" i="2" s="1"/>
  <c r="B94" i="2" s="1"/>
  <c r="B112" i="2" s="1"/>
  <c r="B130" i="2" s="1"/>
  <c r="B148" i="2" s="1"/>
  <c r="B166" i="2" s="1"/>
  <c r="B184" i="2" s="1"/>
  <c r="B202" i="2" s="1"/>
  <c r="B220" i="2" s="1"/>
  <c r="B238" i="2" s="1"/>
  <c r="B256" i="2" s="1"/>
  <c r="B274" i="2" s="1"/>
  <c r="B292" i="2" s="1"/>
  <c r="B310" i="2" s="1"/>
  <c r="E57" i="2"/>
  <c r="E75" i="2" s="1"/>
  <c r="E93" i="2" s="1"/>
  <c r="E111" i="2" s="1"/>
  <c r="E129" i="2" s="1"/>
  <c r="E147" i="2" s="1"/>
  <c r="E165" i="2" s="1"/>
  <c r="E183" i="2" s="1"/>
  <c r="E201" i="2" s="1"/>
  <c r="E219" i="2" s="1"/>
  <c r="E237" i="2" s="1"/>
  <c r="E255" i="2" s="1"/>
  <c r="E273" i="2" s="1"/>
  <c r="E291" i="2" s="1"/>
  <c r="E309" i="2" s="1"/>
  <c r="C57" i="2"/>
  <c r="B57" i="2"/>
  <c r="E56" i="2"/>
  <c r="E74" i="2" s="1"/>
  <c r="D56" i="2"/>
  <c r="D74" i="2" s="1"/>
  <c r="D92" i="2" s="1"/>
  <c r="D110" i="2" s="1"/>
  <c r="D128" i="2" s="1"/>
  <c r="D146" i="2" s="1"/>
  <c r="D164" i="2" s="1"/>
  <c r="D182" i="2" s="1"/>
  <c r="D200" i="2" s="1"/>
  <c r="D218" i="2" s="1"/>
  <c r="D236" i="2" s="1"/>
  <c r="D254" i="2" s="1"/>
  <c r="D272" i="2" s="1"/>
  <c r="D290" i="2" s="1"/>
  <c r="D308" i="2" s="1"/>
  <c r="C56" i="2"/>
  <c r="B56" i="2"/>
  <c r="B74" i="2" s="1"/>
  <c r="E55" i="2"/>
  <c r="E73" i="2" s="1"/>
  <c r="E91" i="2" s="1"/>
  <c r="E109" i="2" s="1"/>
  <c r="E127" i="2" s="1"/>
  <c r="E145" i="2" s="1"/>
  <c r="E163" i="2" s="1"/>
  <c r="E181" i="2" s="1"/>
  <c r="E199" i="2" s="1"/>
  <c r="E217" i="2" s="1"/>
  <c r="E235" i="2" s="1"/>
  <c r="E253" i="2" s="1"/>
  <c r="E271" i="2" s="1"/>
  <c r="E289" i="2" s="1"/>
  <c r="E307" i="2" s="1"/>
  <c r="D55" i="2"/>
  <c r="C55" i="2"/>
  <c r="B55" i="2"/>
  <c r="E54" i="2"/>
  <c r="C54" i="2"/>
  <c r="B54" i="2"/>
  <c r="B72" i="2" s="1"/>
  <c r="B90" i="2" s="1"/>
  <c r="B108" i="2" s="1"/>
  <c r="B126" i="2" s="1"/>
  <c r="B144" i="2" s="1"/>
  <c r="B162" i="2" s="1"/>
  <c r="B180" i="2" s="1"/>
  <c r="B198" i="2" s="1"/>
  <c r="B216" i="2" s="1"/>
  <c r="B234" i="2" s="1"/>
  <c r="B252" i="2" s="1"/>
  <c r="B270" i="2" s="1"/>
  <c r="B288" i="2" s="1"/>
  <c r="B306" i="2" s="1"/>
  <c r="E53" i="2"/>
  <c r="E71" i="2" s="1"/>
  <c r="D53" i="2"/>
  <c r="D71" i="2" s="1"/>
  <c r="D89" i="2" s="1"/>
  <c r="D107" i="2" s="1"/>
  <c r="D125" i="2" s="1"/>
  <c r="D143" i="2" s="1"/>
  <c r="D161" i="2" s="1"/>
  <c r="D179" i="2" s="1"/>
  <c r="D197" i="2" s="1"/>
  <c r="D215" i="2" s="1"/>
  <c r="D233" i="2" s="1"/>
  <c r="D251" i="2" s="1"/>
  <c r="D269" i="2" s="1"/>
  <c r="D287" i="2" s="1"/>
  <c r="D305" i="2" s="1"/>
  <c r="C53" i="2"/>
  <c r="B53" i="2"/>
  <c r="D51" i="2"/>
  <c r="D69" i="2" s="1"/>
  <c r="C51" i="2"/>
  <c r="A51" i="2"/>
  <c r="D50" i="2"/>
  <c r="C50" i="2"/>
  <c r="A50" i="2"/>
  <c r="D49" i="2"/>
  <c r="C49" i="2"/>
  <c r="A49" i="2"/>
  <c r="D48" i="2"/>
  <c r="C48" i="2"/>
  <c r="A48" i="2"/>
  <c r="D47" i="2"/>
  <c r="C47" i="2"/>
  <c r="A47" i="2"/>
  <c r="D46" i="2"/>
  <c r="D64" i="2" s="1"/>
  <c r="D82" i="2" s="1"/>
  <c r="D100" i="2" s="1"/>
  <c r="D118" i="2" s="1"/>
  <c r="D136" i="2" s="1"/>
  <c r="D154" i="2" s="1"/>
  <c r="D172" i="2" s="1"/>
  <c r="D190" i="2" s="1"/>
  <c r="D208" i="2" s="1"/>
  <c r="D226" i="2" s="1"/>
  <c r="D244" i="2" s="1"/>
  <c r="D262" i="2" s="1"/>
  <c r="D280" i="2" s="1"/>
  <c r="D298" i="2" s="1"/>
  <c r="D316" i="2" s="1"/>
  <c r="C46" i="2"/>
  <c r="A46" i="2"/>
  <c r="D45" i="2"/>
  <c r="D63" i="2" s="1"/>
  <c r="C45" i="2"/>
  <c r="A45" i="2"/>
  <c r="D44" i="2"/>
  <c r="D62" i="2" s="1"/>
  <c r="D80" i="2" s="1"/>
  <c r="D98" i="2" s="1"/>
  <c r="D116" i="2" s="1"/>
  <c r="D134" i="2" s="1"/>
  <c r="D152" i="2" s="1"/>
  <c r="D170" i="2" s="1"/>
  <c r="D188" i="2" s="1"/>
  <c r="D206" i="2" s="1"/>
  <c r="D224" i="2" s="1"/>
  <c r="D242" i="2" s="1"/>
  <c r="D260" i="2" s="1"/>
  <c r="D278" i="2" s="1"/>
  <c r="D296" i="2" s="1"/>
  <c r="D314" i="2" s="1"/>
  <c r="C44" i="2"/>
  <c r="A44" i="2"/>
  <c r="D43" i="2"/>
  <c r="C43" i="2"/>
  <c r="A43" i="2"/>
  <c r="D42" i="2"/>
  <c r="C42" i="2"/>
  <c r="A42" i="2"/>
  <c r="D41" i="2"/>
  <c r="C41" i="2"/>
  <c r="A41" i="2"/>
  <c r="D40" i="2"/>
  <c r="D58" i="2" s="1"/>
  <c r="D76" i="2" s="1"/>
  <c r="D94" i="2" s="1"/>
  <c r="D112" i="2" s="1"/>
  <c r="D130" i="2" s="1"/>
  <c r="D148" i="2" s="1"/>
  <c r="D166" i="2" s="1"/>
  <c r="D184" i="2" s="1"/>
  <c r="D202" i="2" s="1"/>
  <c r="D220" i="2" s="1"/>
  <c r="D238" i="2" s="1"/>
  <c r="D256" i="2" s="1"/>
  <c r="D274" i="2" s="1"/>
  <c r="D292" i="2" s="1"/>
  <c r="D310" i="2" s="1"/>
  <c r="C40" i="2"/>
  <c r="A40" i="2"/>
  <c r="D39" i="2"/>
  <c r="D57" i="2" s="1"/>
  <c r="D75" i="2" s="1"/>
  <c r="D93" i="2" s="1"/>
  <c r="D111" i="2" s="1"/>
  <c r="D129" i="2" s="1"/>
  <c r="D147" i="2" s="1"/>
  <c r="D165" i="2" s="1"/>
  <c r="D183" i="2" s="1"/>
  <c r="D201" i="2" s="1"/>
  <c r="D219" i="2" s="1"/>
  <c r="D237" i="2" s="1"/>
  <c r="D255" i="2" s="1"/>
  <c r="D273" i="2" s="1"/>
  <c r="D291" i="2" s="1"/>
  <c r="D309" i="2" s="1"/>
  <c r="C39" i="2"/>
  <c r="A39" i="2"/>
  <c r="D38" i="2"/>
  <c r="C38" i="2"/>
  <c r="A38" i="2"/>
  <c r="D37" i="2"/>
  <c r="C37" i="2"/>
  <c r="A37" i="2"/>
  <c r="D36" i="2"/>
  <c r="D54" i="2" s="1"/>
  <c r="D72" i="2" s="1"/>
  <c r="D90" i="2" s="1"/>
  <c r="D108" i="2" s="1"/>
  <c r="D126" i="2" s="1"/>
  <c r="D144" i="2" s="1"/>
  <c r="D162" i="2" s="1"/>
  <c r="D180" i="2" s="1"/>
  <c r="D198" i="2" s="1"/>
  <c r="D216" i="2" s="1"/>
  <c r="D234" i="2" s="1"/>
  <c r="D252" i="2" s="1"/>
  <c r="D270" i="2" s="1"/>
  <c r="D288" i="2" s="1"/>
  <c r="D306" i="2" s="1"/>
  <c r="C36" i="2"/>
  <c r="A36" i="2"/>
  <c r="A35" i="2"/>
  <c r="D33" i="2"/>
  <c r="D31" i="2"/>
  <c r="D30" i="2"/>
  <c r="D24" i="2"/>
  <c r="D23" i="2"/>
  <c r="D18" i="2"/>
  <c r="C11" i="2"/>
  <c r="D6" i="2"/>
  <c r="D5" i="2"/>
  <c r="D4" i="2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A324" i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D323" i="1"/>
  <c r="C323" i="1"/>
  <c r="A323" i="1"/>
  <c r="D322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2" i="1"/>
  <c r="C301" i="1"/>
  <c r="C304" i="1" s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4" i="1"/>
  <c r="C283" i="1"/>
  <c r="C286" i="1" s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0" i="1"/>
  <c r="C229" i="1"/>
  <c r="C232" i="1" s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2" i="1"/>
  <c r="C211" i="1"/>
  <c r="C214" i="1" s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6" i="1"/>
  <c r="C175" i="1"/>
  <c r="C178" i="1" s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4" i="1"/>
  <c r="C103" i="1"/>
  <c r="E102" i="1"/>
  <c r="E120" i="1" s="1"/>
  <c r="E138" i="1" s="1"/>
  <c r="E156" i="1" s="1"/>
  <c r="E174" i="1" s="1"/>
  <c r="E192" i="1" s="1"/>
  <c r="E210" i="1" s="1"/>
  <c r="E228" i="1" s="1"/>
  <c r="E246" i="1" s="1"/>
  <c r="E264" i="1" s="1"/>
  <c r="E282" i="1" s="1"/>
  <c r="E300" i="1" s="1"/>
  <c r="E318" i="1" s="1"/>
  <c r="C102" i="1"/>
  <c r="C101" i="1"/>
  <c r="C100" i="1"/>
  <c r="C99" i="1"/>
  <c r="C98" i="1"/>
  <c r="C97" i="1"/>
  <c r="C96" i="1"/>
  <c r="C95" i="1"/>
  <c r="C94" i="1"/>
  <c r="C93" i="1"/>
  <c r="B93" i="1"/>
  <c r="B111" i="1" s="1"/>
  <c r="B129" i="1" s="1"/>
  <c r="B147" i="1" s="1"/>
  <c r="B165" i="1" s="1"/>
  <c r="B183" i="1" s="1"/>
  <c r="B201" i="1" s="1"/>
  <c r="B219" i="1" s="1"/>
  <c r="B237" i="1" s="1"/>
  <c r="B255" i="1" s="1"/>
  <c r="B273" i="1" s="1"/>
  <c r="B291" i="1" s="1"/>
  <c r="B309" i="1" s="1"/>
  <c r="C92" i="1"/>
  <c r="C91" i="1"/>
  <c r="C90" i="1"/>
  <c r="C89" i="1"/>
  <c r="C88" i="1"/>
  <c r="C86" i="1"/>
  <c r="B86" i="1"/>
  <c r="B104" i="1" s="1"/>
  <c r="B122" i="1" s="1"/>
  <c r="B140" i="1" s="1"/>
  <c r="B158" i="1" s="1"/>
  <c r="B176" i="1" s="1"/>
  <c r="B194" i="1" s="1"/>
  <c r="B212" i="1" s="1"/>
  <c r="B230" i="1" s="1"/>
  <c r="B248" i="1" s="1"/>
  <c r="B266" i="1" s="1"/>
  <c r="B284" i="1" s="1"/>
  <c r="B302" i="1" s="1"/>
  <c r="B320" i="1" s="1"/>
  <c r="C85" i="1"/>
  <c r="C84" i="1"/>
  <c r="E83" i="1"/>
  <c r="E101" i="1" s="1"/>
  <c r="E119" i="1" s="1"/>
  <c r="E137" i="1" s="1"/>
  <c r="E155" i="1" s="1"/>
  <c r="E173" i="1" s="1"/>
  <c r="E191" i="1" s="1"/>
  <c r="E209" i="1" s="1"/>
  <c r="E227" i="1" s="1"/>
  <c r="E245" i="1" s="1"/>
  <c r="E263" i="1" s="1"/>
  <c r="E281" i="1" s="1"/>
  <c r="E299" i="1" s="1"/>
  <c r="E317" i="1" s="1"/>
  <c r="C83" i="1"/>
  <c r="C82" i="1"/>
  <c r="B82" i="1"/>
  <c r="B100" i="1" s="1"/>
  <c r="B118" i="1" s="1"/>
  <c r="B136" i="1" s="1"/>
  <c r="B154" i="1" s="1"/>
  <c r="B172" i="1" s="1"/>
  <c r="B190" i="1" s="1"/>
  <c r="B208" i="1" s="1"/>
  <c r="B226" i="1" s="1"/>
  <c r="B244" i="1" s="1"/>
  <c r="B262" i="1" s="1"/>
  <c r="B280" i="1" s="1"/>
  <c r="B298" i="1" s="1"/>
  <c r="B316" i="1" s="1"/>
  <c r="C81" i="1"/>
  <c r="C80" i="1"/>
  <c r="B80" i="1"/>
  <c r="B98" i="1" s="1"/>
  <c r="B116" i="1" s="1"/>
  <c r="B134" i="1" s="1"/>
  <c r="B152" i="1" s="1"/>
  <c r="B170" i="1" s="1"/>
  <c r="B188" i="1" s="1"/>
  <c r="B206" i="1" s="1"/>
  <c r="B224" i="1" s="1"/>
  <c r="B242" i="1" s="1"/>
  <c r="B260" i="1" s="1"/>
  <c r="B278" i="1" s="1"/>
  <c r="B296" i="1" s="1"/>
  <c r="B314" i="1" s="1"/>
  <c r="C79" i="1"/>
  <c r="C78" i="1"/>
  <c r="E77" i="1"/>
  <c r="E95" i="1" s="1"/>
  <c r="E113" i="1" s="1"/>
  <c r="E131" i="1" s="1"/>
  <c r="E149" i="1" s="1"/>
  <c r="E167" i="1" s="1"/>
  <c r="E185" i="1" s="1"/>
  <c r="E203" i="1" s="1"/>
  <c r="E221" i="1" s="1"/>
  <c r="E239" i="1" s="1"/>
  <c r="E257" i="1" s="1"/>
  <c r="E275" i="1" s="1"/>
  <c r="E293" i="1" s="1"/>
  <c r="E311" i="1" s="1"/>
  <c r="C77" i="1"/>
  <c r="C76" i="1"/>
  <c r="C75" i="1"/>
  <c r="C74" i="1"/>
  <c r="B74" i="1"/>
  <c r="B92" i="1" s="1"/>
  <c r="B110" i="1" s="1"/>
  <c r="B128" i="1" s="1"/>
  <c r="B146" i="1" s="1"/>
  <c r="B164" i="1" s="1"/>
  <c r="B182" i="1" s="1"/>
  <c r="B200" i="1" s="1"/>
  <c r="B218" i="1" s="1"/>
  <c r="B236" i="1" s="1"/>
  <c r="B254" i="1" s="1"/>
  <c r="B272" i="1" s="1"/>
  <c r="B290" i="1" s="1"/>
  <c r="B308" i="1" s="1"/>
  <c r="C73" i="1"/>
  <c r="C72" i="1"/>
  <c r="E71" i="1"/>
  <c r="E89" i="1" s="1"/>
  <c r="E107" i="1" s="1"/>
  <c r="E125" i="1" s="1"/>
  <c r="E143" i="1" s="1"/>
  <c r="E161" i="1" s="1"/>
  <c r="E179" i="1" s="1"/>
  <c r="E197" i="1" s="1"/>
  <c r="E215" i="1" s="1"/>
  <c r="E233" i="1" s="1"/>
  <c r="E251" i="1" s="1"/>
  <c r="E269" i="1" s="1"/>
  <c r="E287" i="1" s="1"/>
  <c r="E305" i="1" s="1"/>
  <c r="C71" i="1"/>
  <c r="D70" i="1"/>
  <c r="D88" i="1" s="1"/>
  <c r="D106" i="1" s="1"/>
  <c r="D124" i="1" s="1"/>
  <c r="D142" i="1" s="1"/>
  <c r="D160" i="1" s="1"/>
  <c r="D178" i="1" s="1"/>
  <c r="D196" i="1" s="1"/>
  <c r="D214" i="1" s="1"/>
  <c r="D232" i="1" s="1"/>
  <c r="D250" i="1" s="1"/>
  <c r="D268" i="1" s="1"/>
  <c r="D286" i="1" s="1"/>
  <c r="D304" i="1" s="1"/>
  <c r="E68" i="1"/>
  <c r="E86" i="1" s="1"/>
  <c r="E104" i="1" s="1"/>
  <c r="E122" i="1" s="1"/>
  <c r="E140" i="1" s="1"/>
  <c r="E158" i="1" s="1"/>
  <c r="E176" i="1" s="1"/>
  <c r="E194" i="1" s="1"/>
  <c r="E212" i="1" s="1"/>
  <c r="E230" i="1" s="1"/>
  <c r="E248" i="1" s="1"/>
  <c r="E266" i="1" s="1"/>
  <c r="E284" i="1" s="1"/>
  <c r="E302" i="1" s="1"/>
  <c r="E320" i="1" s="1"/>
  <c r="C68" i="1"/>
  <c r="B68" i="1"/>
  <c r="E67" i="1"/>
  <c r="E85" i="1" s="1"/>
  <c r="E103" i="1" s="1"/>
  <c r="E121" i="1" s="1"/>
  <c r="E139" i="1" s="1"/>
  <c r="E157" i="1" s="1"/>
  <c r="E175" i="1" s="1"/>
  <c r="E193" i="1" s="1"/>
  <c r="E211" i="1" s="1"/>
  <c r="E229" i="1" s="1"/>
  <c r="E247" i="1" s="1"/>
  <c r="E265" i="1" s="1"/>
  <c r="E283" i="1" s="1"/>
  <c r="E301" i="1" s="1"/>
  <c r="E319" i="1" s="1"/>
  <c r="D67" i="1"/>
  <c r="D85" i="1" s="1"/>
  <c r="D103" i="1" s="1"/>
  <c r="D121" i="1" s="1"/>
  <c r="D139" i="1" s="1"/>
  <c r="D157" i="1" s="1"/>
  <c r="D175" i="1" s="1"/>
  <c r="D193" i="1" s="1"/>
  <c r="D211" i="1" s="1"/>
  <c r="D229" i="1" s="1"/>
  <c r="D247" i="1" s="1"/>
  <c r="D265" i="1" s="1"/>
  <c r="D283" i="1" s="1"/>
  <c r="D301" i="1" s="1"/>
  <c r="D319" i="1" s="1"/>
  <c r="C67" i="1"/>
  <c r="C70" i="1" s="1"/>
  <c r="B67" i="1"/>
  <c r="B85" i="1" s="1"/>
  <c r="B103" i="1" s="1"/>
  <c r="B121" i="1" s="1"/>
  <c r="B139" i="1" s="1"/>
  <c r="B157" i="1" s="1"/>
  <c r="B175" i="1" s="1"/>
  <c r="B193" i="1" s="1"/>
  <c r="B211" i="1" s="1"/>
  <c r="B229" i="1" s="1"/>
  <c r="B247" i="1" s="1"/>
  <c r="B265" i="1" s="1"/>
  <c r="B283" i="1" s="1"/>
  <c r="B301" i="1" s="1"/>
  <c r="B319" i="1" s="1"/>
  <c r="E66" i="1"/>
  <c r="E84" i="1" s="1"/>
  <c r="C66" i="1"/>
  <c r="B66" i="1"/>
  <c r="B84" i="1" s="1"/>
  <c r="B102" i="1" s="1"/>
  <c r="B120" i="1" s="1"/>
  <c r="B138" i="1" s="1"/>
  <c r="B156" i="1" s="1"/>
  <c r="B174" i="1" s="1"/>
  <c r="B192" i="1" s="1"/>
  <c r="B210" i="1" s="1"/>
  <c r="B228" i="1" s="1"/>
  <c r="B246" i="1" s="1"/>
  <c r="B264" i="1" s="1"/>
  <c r="B282" i="1" s="1"/>
  <c r="B300" i="1" s="1"/>
  <c r="B318" i="1" s="1"/>
  <c r="E65" i="1"/>
  <c r="C65" i="1"/>
  <c r="B65" i="1"/>
  <c r="B83" i="1" s="1"/>
  <c r="B101" i="1" s="1"/>
  <c r="B119" i="1" s="1"/>
  <c r="B137" i="1" s="1"/>
  <c r="B155" i="1" s="1"/>
  <c r="B173" i="1" s="1"/>
  <c r="B191" i="1" s="1"/>
  <c r="B209" i="1" s="1"/>
  <c r="B227" i="1" s="1"/>
  <c r="B245" i="1" s="1"/>
  <c r="B263" i="1" s="1"/>
  <c r="B281" i="1" s="1"/>
  <c r="B299" i="1" s="1"/>
  <c r="B317" i="1" s="1"/>
  <c r="E64" i="1"/>
  <c r="E82" i="1" s="1"/>
  <c r="E100" i="1" s="1"/>
  <c r="E118" i="1" s="1"/>
  <c r="E136" i="1" s="1"/>
  <c r="E154" i="1" s="1"/>
  <c r="E172" i="1" s="1"/>
  <c r="E190" i="1" s="1"/>
  <c r="E208" i="1" s="1"/>
  <c r="E226" i="1" s="1"/>
  <c r="E244" i="1" s="1"/>
  <c r="E262" i="1" s="1"/>
  <c r="E280" i="1" s="1"/>
  <c r="E298" i="1" s="1"/>
  <c r="E316" i="1" s="1"/>
  <c r="C64" i="1"/>
  <c r="B64" i="1"/>
  <c r="E63" i="1"/>
  <c r="E81" i="1" s="1"/>
  <c r="E99" i="1" s="1"/>
  <c r="E117" i="1" s="1"/>
  <c r="E135" i="1" s="1"/>
  <c r="E153" i="1" s="1"/>
  <c r="E171" i="1" s="1"/>
  <c r="E189" i="1" s="1"/>
  <c r="E207" i="1" s="1"/>
  <c r="E225" i="1" s="1"/>
  <c r="E243" i="1" s="1"/>
  <c r="E261" i="1" s="1"/>
  <c r="E279" i="1" s="1"/>
  <c r="E297" i="1" s="1"/>
  <c r="E315" i="1" s="1"/>
  <c r="C63" i="1"/>
  <c r="B63" i="1"/>
  <c r="B81" i="1" s="1"/>
  <c r="B99" i="1" s="1"/>
  <c r="B117" i="1" s="1"/>
  <c r="B135" i="1" s="1"/>
  <c r="B153" i="1" s="1"/>
  <c r="B171" i="1" s="1"/>
  <c r="B189" i="1" s="1"/>
  <c r="B207" i="1" s="1"/>
  <c r="B225" i="1" s="1"/>
  <c r="B243" i="1" s="1"/>
  <c r="B261" i="1" s="1"/>
  <c r="B279" i="1" s="1"/>
  <c r="B297" i="1" s="1"/>
  <c r="B315" i="1" s="1"/>
  <c r="E62" i="1"/>
  <c r="E80" i="1" s="1"/>
  <c r="E98" i="1" s="1"/>
  <c r="E116" i="1" s="1"/>
  <c r="E134" i="1" s="1"/>
  <c r="E152" i="1" s="1"/>
  <c r="E170" i="1" s="1"/>
  <c r="E188" i="1" s="1"/>
  <c r="E206" i="1" s="1"/>
  <c r="E224" i="1" s="1"/>
  <c r="E242" i="1" s="1"/>
  <c r="E260" i="1" s="1"/>
  <c r="E278" i="1" s="1"/>
  <c r="E296" i="1" s="1"/>
  <c r="E314" i="1" s="1"/>
  <c r="C62" i="1"/>
  <c r="B62" i="1"/>
  <c r="E61" i="1"/>
  <c r="E79" i="1" s="1"/>
  <c r="E97" i="1" s="1"/>
  <c r="E115" i="1" s="1"/>
  <c r="E133" i="1" s="1"/>
  <c r="E151" i="1" s="1"/>
  <c r="E169" i="1" s="1"/>
  <c r="E187" i="1" s="1"/>
  <c r="E205" i="1" s="1"/>
  <c r="E223" i="1" s="1"/>
  <c r="E241" i="1" s="1"/>
  <c r="E259" i="1" s="1"/>
  <c r="E277" i="1" s="1"/>
  <c r="E295" i="1" s="1"/>
  <c r="E313" i="1" s="1"/>
  <c r="C61" i="1"/>
  <c r="B61" i="1"/>
  <c r="B79" i="1" s="1"/>
  <c r="B97" i="1" s="1"/>
  <c r="B115" i="1" s="1"/>
  <c r="B133" i="1" s="1"/>
  <c r="B151" i="1" s="1"/>
  <c r="B169" i="1" s="1"/>
  <c r="B187" i="1" s="1"/>
  <c r="B205" i="1" s="1"/>
  <c r="B223" i="1" s="1"/>
  <c r="B241" i="1" s="1"/>
  <c r="B259" i="1" s="1"/>
  <c r="B277" i="1" s="1"/>
  <c r="B295" i="1" s="1"/>
  <c r="B313" i="1" s="1"/>
  <c r="E60" i="1"/>
  <c r="E78" i="1" s="1"/>
  <c r="E96" i="1" s="1"/>
  <c r="E114" i="1" s="1"/>
  <c r="E132" i="1" s="1"/>
  <c r="E150" i="1" s="1"/>
  <c r="E168" i="1" s="1"/>
  <c r="E186" i="1" s="1"/>
  <c r="E204" i="1" s="1"/>
  <c r="E222" i="1" s="1"/>
  <c r="E240" i="1" s="1"/>
  <c r="E258" i="1" s="1"/>
  <c r="E276" i="1" s="1"/>
  <c r="E294" i="1" s="1"/>
  <c r="E312" i="1" s="1"/>
  <c r="D60" i="1"/>
  <c r="D78" i="1" s="1"/>
  <c r="D96" i="1" s="1"/>
  <c r="D114" i="1" s="1"/>
  <c r="D132" i="1" s="1"/>
  <c r="D150" i="1" s="1"/>
  <c r="D168" i="1" s="1"/>
  <c r="D186" i="1" s="1"/>
  <c r="D204" i="1" s="1"/>
  <c r="D222" i="1" s="1"/>
  <c r="D240" i="1" s="1"/>
  <c r="D258" i="1" s="1"/>
  <c r="D276" i="1" s="1"/>
  <c r="D294" i="1" s="1"/>
  <c r="D312" i="1" s="1"/>
  <c r="C60" i="1"/>
  <c r="B60" i="1"/>
  <c r="B78" i="1" s="1"/>
  <c r="B96" i="1" s="1"/>
  <c r="B114" i="1" s="1"/>
  <c r="B132" i="1" s="1"/>
  <c r="B150" i="1" s="1"/>
  <c r="B168" i="1" s="1"/>
  <c r="B186" i="1" s="1"/>
  <c r="B204" i="1" s="1"/>
  <c r="B222" i="1" s="1"/>
  <c r="B240" i="1" s="1"/>
  <c r="B258" i="1" s="1"/>
  <c r="B276" i="1" s="1"/>
  <c r="B294" i="1" s="1"/>
  <c r="B312" i="1" s="1"/>
  <c r="E59" i="1"/>
  <c r="C59" i="1"/>
  <c r="B59" i="1"/>
  <c r="B77" i="1" s="1"/>
  <c r="B95" i="1" s="1"/>
  <c r="B113" i="1" s="1"/>
  <c r="B131" i="1" s="1"/>
  <c r="B149" i="1" s="1"/>
  <c r="B167" i="1" s="1"/>
  <c r="B185" i="1" s="1"/>
  <c r="B203" i="1" s="1"/>
  <c r="B221" i="1" s="1"/>
  <c r="B239" i="1" s="1"/>
  <c r="B257" i="1" s="1"/>
  <c r="B275" i="1" s="1"/>
  <c r="B293" i="1" s="1"/>
  <c r="B311" i="1" s="1"/>
  <c r="E58" i="1"/>
  <c r="E76" i="1" s="1"/>
  <c r="E94" i="1" s="1"/>
  <c r="E112" i="1" s="1"/>
  <c r="E130" i="1" s="1"/>
  <c r="E148" i="1" s="1"/>
  <c r="E166" i="1" s="1"/>
  <c r="E184" i="1" s="1"/>
  <c r="E202" i="1" s="1"/>
  <c r="E220" i="1" s="1"/>
  <c r="E238" i="1" s="1"/>
  <c r="E256" i="1" s="1"/>
  <c r="E274" i="1" s="1"/>
  <c r="E292" i="1" s="1"/>
  <c r="E310" i="1" s="1"/>
  <c r="C58" i="1"/>
  <c r="B58" i="1"/>
  <c r="B76" i="1" s="1"/>
  <c r="B94" i="1" s="1"/>
  <c r="B112" i="1" s="1"/>
  <c r="B130" i="1" s="1"/>
  <c r="B148" i="1" s="1"/>
  <c r="B166" i="1" s="1"/>
  <c r="B184" i="1" s="1"/>
  <c r="B202" i="1" s="1"/>
  <c r="B220" i="1" s="1"/>
  <c r="B238" i="1" s="1"/>
  <c r="B256" i="1" s="1"/>
  <c r="B274" i="1" s="1"/>
  <c r="B292" i="1" s="1"/>
  <c r="B310" i="1" s="1"/>
  <c r="E57" i="1"/>
  <c r="E75" i="1" s="1"/>
  <c r="E93" i="1" s="1"/>
  <c r="E111" i="1" s="1"/>
  <c r="E129" i="1" s="1"/>
  <c r="E147" i="1" s="1"/>
  <c r="E165" i="1" s="1"/>
  <c r="E183" i="1" s="1"/>
  <c r="E201" i="1" s="1"/>
  <c r="E219" i="1" s="1"/>
  <c r="E237" i="1" s="1"/>
  <c r="E255" i="1" s="1"/>
  <c r="E273" i="1" s="1"/>
  <c r="E291" i="1" s="1"/>
  <c r="E309" i="1" s="1"/>
  <c r="D57" i="1"/>
  <c r="D75" i="1" s="1"/>
  <c r="D93" i="1" s="1"/>
  <c r="D111" i="1" s="1"/>
  <c r="D129" i="1" s="1"/>
  <c r="D147" i="1" s="1"/>
  <c r="D165" i="1" s="1"/>
  <c r="D183" i="1" s="1"/>
  <c r="D201" i="1" s="1"/>
  <c r="D219" i="1" s="1"/>
  <c r="D237" i="1" s="1"/>
  <c r="D255" i="1" s="1"/>
  <c r="D273" i="1" s="1"/>
  <c r="D291" i="1" s="1"/>
  <c r="D309" i="1" s="1"/>
  <c r="C57" i="1"/>
  <c r="B57" i="1"/>
  <c r="B75" i="1" s="1"/>
  <c r="E56" i="1"/>
  <c r="E74" i="1" s="1"/>
  <c r="E92" i="1" s="1"/>
  <c r="E110" i="1" s="1"/>
  <c r="E128" i="1" s="1"/>
  <c r="E146" i="1" s="1"/>
  <c r="E164" i="1" s="1"/>
  <c r="E182" i="1" s="1"/>
  <c r="E200" i="1" s="1"/>
  <c r="E218" i="1" s="1"/>
  <c r="E236" i="1" s="1"/>
  <c r="E254" i="1" s="1"/>
  <c r="E272" i="1" s="1"/>
  <c r="E290" i="1" s="1"/>
  <c r="E308" i="1" s="1"/>
  <c r="C56" i="1"/>
  <c r="B56" i="1"/>
  <c r="E55" i="1"/>
  <c r="E73" i="1" s="1"/>
  <c r="E91" i="1" s="1"/>
  <c r="E109" i="1" s="1"/>
  <c r="E127" i="1" s="1"/>
  <c r="E145" i="1" s="1"/>
  <c r="E163" i="1" s="1"/>
  <c r="E181" i="1" s="1"/>
  <c r="E199" i="1" s="1"/>
  <c r="E217" i="1" s="1"/>
  <c r="E235" i="1" s="1"/>
  <c r="E253" i="1" s="1"/>
  <c r="E271" i="1" s="1"/>
  <c r="E289" i="1" s="1"/>
  <c r="E307" i="1" s="1"/>
  <c r="D55" i="1"/>
  <c r="D73" i="1" s="1"/>
  <c r="D91" i="1" s="1"/>
  <c r="D109" i="1" s="1"/>
  <c r="D127" i="1" s="1"/>
  <c r="D145" i="1" s="1"/>
  <c r="D163" i="1" s="1"/>
  <c r="D181" i="1" s="1"/>
  <c r="D199" i="1" s="1"/>
  <c r="D217" i="1" s="1"/>
  <c r="D235" i="1" s="1"/>
  <c r="D253" i="1" s="1"/>
  <c r="D271" i="1" s="1"/>
  <c r="D289" i="1" s="1"/>
  <c r="D307" i="1" s="1"/>
  <c r="C55" i="1"/>
  <c r="B55" i="1"/>
  <c r="B73" i="1" s="1"/>
  <c r="B91" i="1" s="1"/>
  <c r="B109" i="1" s="1"/>
  <c r="B127" i="1" s="1"/>
  <c r="B145" i="1" s="1"/>
  <c r="B163" i="1" s="1"/>
  <c r="B181" i="1" s="1"/>
  <c r="B199" i="1" s="1"/>
  <c r="B217" i="1" s="1"/>
  <c r="B235" i="1" s="1"/>
  <c r="B253" i="1" s="1"/>
  <c r="B271" i="1" s="1"/>
  <c r="B289" i="1" s="1"/>
  <c r="B307" i="1" s="1"/>
  <c r="E54" i="1"/>
  <c r="E72" i="1" s="1"/>
  <c r="E90" i="1" s="1"/>
  <c r="E108" i="1" s="1"/>
  <c r="E126" i="1" s="1"/>
  <c r="E144" i="1" s="1"/>
  <c r="E162" i="1" s="1"/>
  <c r="E180" i="1" s="1"/>
  <c r="E198" i="1" s="1"/>
  <c r="E216" i="1" s="1"/>
  <c r="E234" i="1" s="1"/>
  <c r="E252" i="1" s="1"/>
  <c r="E270" i="1" s="1"/>
  <c r="E288" i="1" s="1"/>
  <c r="E306" i="1" s="1"/>
  <c r="C54" i="1"/>
  <c r="B54" i="1"/>
  <c r="B72" i="1" s="1"/>
  <c r="B90" i="1" s="1"/>
  <c r="B108" i="1" s="1"/>
  <c r="B126" i="1" s="1"/>
  <c r="B144" i="1" s="1"/>
  <c r="B162" i="1" s="1"/>
  <c r="B180" i="1" s="1"/>
  <c r="B198" i="1" s="1"/>
  <c r="B216" i="1" s="1"/>
  <c r="B234" i="1" s="1"/>
  <c r="B252" i="1" s="1"/>
  <c r="B270" i="1" s="1"/>
  <c r="B288" i="1" s="1"/>
  <c r="B306" i="1" s="1"/>
  <c r="E53" i="1"/>
  <c r="C53" i="1"/>
  <c r="B53" i="1"/>
  <c r="B71" i="1" s="1"/>
  <c r="B89" i="1" s="1"/>
  <c r="B107" i="1" s="1"/>
  <c r="B125" i="1" s="1"/>
  <c r="B143" i="1" s="1"/>
  <c r="B161" i="1" s="1"/>
  <c r="B179" i="1" s="1"/>
  <c r="B197" i="1" s="1"/>
  <c r="B215" i="1" s="1"/>
  <c r="B233" i="1" s="1"/>
  <c r="B251" i="1" s="1"/>
  <c r="B269" i="1" s="1"/>
  <c r="B287" i="1" s="1"/>
  <c r="B305" i="1" s="1"/>
  <c r="E52" i="1"/>
  <c r="E70" i="1" s="1"/>
  <c r="E88" i="1" s="1"/>
  <c r="E106" i="1" s="1"/>
  <c r="E124" i="1" s="1"/>
  <c r="E142" i="1" s="1"/>
  <c r="E160" i="1" s="1"/>
  <c r="E178" i="1" s="1"/>
  <c r="E196" i="1" s="1"/>
  <c r="E214" i="1" s="1"/>
  <c r="E232" i="1" s="1"/>
  <c r="E250" i="1" s="1"/>
  <c r="E268" i="1" s="1"/>
  <c r="E286" i="1" s="1"/>
  <c r="E304" i="1" s="1"/>
  <c r="D52" i="1"/>
  <c r="B52" i="1"/>
  <c r="B70" i="1" s="1"/>
  <c r="B88" i="1" s="1"/>
  <c r="B106" i="1" s="1"/>
  <c r="B124" i="1" s="1"/>
  <c r="B142" i="1" s="1"/>
  <c r="B160" i="1" s="1"/>
  <c r="B178" i="1" s="1"/>
  <c r="B196" i="1" s="1"/>
  <c r="B214" i="1" s="1"/>
  <c r="B232" i="1" s="1"/>
  <c r="B250" i="1" s="1"/>
  <c r="B268" i="1" s="1"/>
  <c r="B286" i="1" s="1"/>
  <c r="B304" i="1" s="1"/>
  <c r="D50" i="1"/>
  <c r="D68" i="1" s="1"/>
  <c r="D86" i="1" s="1"/>
  <c r="D104" i="1" s="1"/>
  <c r="D122" i="1" s="1"/>
  <c r="D140" i="1" s="1"/>
  <c r="D158" i="1" s="1"/>
  <c r="D176" i="1" s="1"/>
  <c r="D194" i="1" s="1"/>
  <c r="D212" i="1" s="1"/>
  <c r="D230" i="1" s="1"/>
  <c r="D248" i="1" s="1"/>
  <c r="D266" i="1" s="1"/>
  <c r="D284" i="1" s="1"/>
  <c r="D302" i="1" s="1"/>
  <c r="D320" i="1" s="1"/>
  <c r="C50" i="1"/>
  <c r="A50" i="1"/>
  <c r="D49" i="1"/>
  <c r="C49" i="1"/>
  <c r="C52" i="1" s="1"/>
  <c r="A49" i="1"/>
  <c r="D48" i="1"/>
  <c r="D66" i="1" s="1"/>
  <c r="D84" i="1" s="1"/>
  <c r="D102" i="1" s="1"/>
  <c r="D120" i="1" s="1"/>
  <c r="D138" i="1" s="1"/>
  <c r="D156" i="1" s="1"/>
  <c r="D174" i="1" s="1"/>
  <c r="D192" i="1" s="1"/>
  <c r="D210" i="1" s="1"/>
  <c r="D228" i="1" s="1"/>
  <c r="D246" i="1" s="1"/>
  <c r="D264" i="1" s="1"/>
  <c r="D282" i="1" s="1"/>
  <c r="D300" i="1" s="1"/>
  <c r="D318" i="1" s="1"/>
  <c r="C48" i="1"/>
  <c r="A48" i="1"/>
  <c r="D47" i="1"/>
  <c r="D65" i="1" s="1"/>
  <c r="D83" i="1" s="1"/>
  <c r="D101" i="1" s="1"/>
  <c r="D119" i="1" s="1"/>
  <c r="D137" i="1" s="1"/>
  <c r="D155" i="1" s="1"/>
  <c r="D173" i="1" s="1"/>
  <c r="D191" i="1" s="1"/>
  <c r="D209" i="1" s="1"/>
  <c r="D227" i="1" s="1"/>
  <c r="D245" i="1" s="1"/>
  <c r="D263" i="1" s="1"/>
  <c r="D281" i="1" s="1"/>
  <c r="D299" i="1" s="1"/>
  <c r="D317" i="1" s="1"/>
  <c r="C47" i="1"/>
  <c r="A47" i="1"/>
  <c r="D46" i="1"/>
  <c r="D64" i="1" s="1"/>
  <c r="D82" i="1" s="1"/>
  <c r="D100" i="1" s="1"/>
  <c r="D118" i="1" s="1"/>
  <c r="D136" i="1" s="1"/>
  <c r="D154" i="1" s="1"/>
  <c r="D172" i="1" s="1"/>
  <c r="D190" i="1" s="1"/>
  <c r="D208" i="1" s="1"/>
  <c r="D226" i="1" s="1"/>
  <c r="D244" i="1" s="1"/>
  <c r="D262" i="1" s="1"/>
  <c r="D280" i="1" s="1"/>
  <c r="D298" i="1" s="1"/>
  <c r="D316" i="1" s="1"/>
  <c r="C46" i="1"/>
  <c r="A46" i="1"/>
  <c r="D45" i="1"/>
  <c r="D63" i="1" s="1"/>
  <c r="D81" i="1" s="1"/>
  <c r="D99" i="1" s="1"/>
  <c r="D117" i="1" s="1"/>
  <c r="D135" i="1" s="1"/>
  <c r="D153" i="1" s="1"/>
  <c r="D171" i="1" s="1"/>
  <c r="D189" i="1" s="1"/>
  <c r="D207" i="1" s="1"/>
  <c r="D225" i="1" s="1"/>
  <c r="D243" i="1" s="1"/>
  <c r="D261" i="1" s="1"/>
  <c r="D279" i="1" s="1"/>
  <c r="D297" i="1" s="1"/>
  <c r="D315" i="1" s="1"/>
  <c r="C45" i="1"/>
  <c r="A45" i="1"/>
  <c r="D44" i="1"/>
  <c r="D62" i="1" s="1"/>
  <c r="D80" i="1" s="1"/>
  <c r="D98" i="1" s="1"/>
  <c r="D116" i="1" s="1"/>
  <c r="D134" i="1" s="1"/>
  <c r="D152" i="1" s="1"/>
  <c r="D170" i="1" s="1"/>
  <c r="D188" i="1" s="1"/>
  <c r="D206" i="1" s="1"/>
  <c r="D224" i="1" s="1"/>
  <c r="D242" i="1" s="1"/>
  <c r="D260" i="1" s="1"/>
  <c r="D278" i="1" s="1"/>
  <c r="D296" i="1" s="1"/>
  <c r="D314" i="1" s="1"/>
  <c r="C44" i="1"/>
  <c r="A44" i="1"/>
  <c r="D43" i="1"/>
  <c r="D61" i="1" s="1"/>
  <c r="D79" i="1" s="1"/>
  <c r="D97" i="1" s="1"/>
  <c r="D115" i="1" s="1"/>
  <c r="D133" i="1" s="1"/>
  <c r="D151" i="1" s="1"/>
  <c r="D169" i="1" s="1"/>
  <c r="D187" i="1" s="1"/>
  <c r="D205" i="1" s="1"/>
  <c r="D223" i="1" s="1"/>
  <c r="D241" i="1" s="1"/>
  <c r="D259" i="1" s="1"/>
  <c r="D277" i="1" s="1"/>
  <c r="D295" i="1" s="1"/>
  <c r="D313" i="1" s="1"/>
  <c r="C43" i="1"/>
  <c r="A43" i="1"/>
  <c r="D42" i="1"/>
  <c r="C42" i="1"/>
  <c r="A42" i="1"/>
  <c r="D41" i="1"/>
  <c r="D59" i="1" s="1"/>
  <c r="D77" i="1" s="1"/>
  <c r="D95" i="1" s="1"/>
  <c r="D113" i="1" s="1"/>
  <c r="D131" i="1" s="1"/>
  <c r="D149" i="1" s="1"/>
  <c r="D167" i="1" s="1"/>
  <c r="D185" i="1" s="1"/>
  <c r="D203" i="1" s="1"/>
  <c r="D221" i="1" s="1"/>
  <c r="D239" i="1" s="1"/>
  <c r="D257" i="1" s="1"/>
  <c r="D275" i="1" s="1"/>
  <c r="D293" i="1" s="1"/>
  <c r="D311" i="1" s="1"/>
  <c r="C41" i="1"/>
  <c r="A41" i="1"/>
  <c r="D40" i="1"/>
  <c r="D58" i="1" s="1"/>
  <c r="D76" i="1" s="1"/>
  <c r="D94" i="1" s="1"/>
  <c r="D112" i="1" s="1"/>
  <c r="D130" i="1" s="1"/>
  <c r="D148" i="1" s="1"/>
  <c r="D166" i="1" s="1"/>
  <c r="D184" i="1" s="1"/>
  <c r="D202" i="1" s="1"/>
  <c r="D220" i="1" s="1"/>
  <c r="D238" i="1" s="1"/>
  <c r="D256" i="1" s="1"/>
  <c r="D274" i="1" s="1"/>
  <c r="D292" i="1" s="1"/>
  <c r="D310" i="1" s="1"/>
  <c r="C40" i="1"/>
  <c r="A40" i="1"/>
  <c r="D39" i="1"/>
  <c r="C39" i="1"/>
  <c r="A39" i="1"/>
  <c r="D38" i="1"/>
  <c r="D56" i="1" s="1"/>
  <c r="D74" i="1" s="1"/>
  <c r="D92" i="1" s="1"/>
  <c r="D110" i="1" s="1"/>
  <c r="D128" i="1" s="1"/>
  <c r="D146" i="1" s="1"/>
  <c r="D164" i="1" s="1"/>
  <c r="D182" i="1" s="1"/>
  <c r="D200" i="1" s="1"/>
  <c r="D218" i="1" s="1"/>
  <c r="D236" i="1" s="1"/>
  <c r="D254" i="1" s="1"/>
  <c r="D272" i="1" s="1"/>
  <c r="D290" i="1" s="1"/>
  <c r="D308" i="1" s="1"/>
  <c r="C38" i="1"/>
  <c r="A38" i="1"/>
  <c r="D37" i="1"/>
  <c r="C37" i="1"/>
  <c r="A37" i="1"/>
  <c r="D36" i="1"/>
  <c r="D54" i="1" s="1"/>
  <c r="D72" i="1" s="1"/>
  <c r="D90" i="1" s="1"/>
  <c r="D108" i="1" s="1"/>
  <c r="D126" i="1" s="1"/>
  <c r="D144" i="1" s="1"/>
  <c r="D162" i="1" s="1"/>
  <c r="D180" i="1" s="1"/>
  <c r="D198" i="1" s="1"/>
  <c r="D216" i="1" s="1"/>
  <c r="D234" i="1" s="1"/>
  <c r="D252" i="1" s="1"/>
  <c r="D270" i="1" s="1"/>
  <c r="D288" i="1" s="1"/>
  <c r="D306" i="1" s="1"/>
  <c r="C36" i="1"/>
  <c r="A36" i="1"/>
  <c r="D35" i="1"/>
  <c r="D53" i="1" s="1"/>
  <c r="D71" i="1" s="1"/>
  <c r="D89" i="1" s="1"/>
  <c r="D107" i="1" s="1"/>
  <c r="D125" i="1" s="1"/>
  <c r="D143" i="1" s="1"/>
  <c r="D161" i="1" s="1"/>
  <c r="D179" i="1" s="1"/>
  <c r="D197" i="1" s="1"/>
  <c r="D215" i="1" s="1"/>
  <c r="D233" i="1" s="1"/>
  <c r="D251" i="1" s="1"/>
  <c r="D269" i="1" s="1"/>
  <c r="D287" i="1" s="1"/>
  <c r="D305" i="1" s="1"/>
  <c r="C35" i="1"/>
  <c r="A35" i="1"/>
  <c r="A34" i="1"/>
  <c r="A52" i="1" s="1"/>
  <c r="D32" i="1"/>
  <c r="D31" i="1"/>
  <c r="D29" i="1"/>
  <c r="D28" i="1"/>
  <c r="D23" i="1"/>
  <c r="B23" i="1"/>
  <c r="D18" i="1"/>
  <c r="C11" i="1"/>
  <c r="D6" i="1"/>
  <c r="D5" i="1"/>
  <c r="D4" i="1"/>
  <c r="A53" i="1" l="1"/>
  <c r="A53" i="2"/>
  <c r="W5" i="3"/>
  <c r="AB5" i="3" s="1"/>
  <c r="Y5" i="3"/>
  <c r="Y4" i="3"/>
  <c r="X5" i="3"/>
  <c r="A54" i="1"/>
  <c r="W4" i="3"/>
  <c r="Y3" i="3"/>
  <c r="W3" i="3"/>
  <c r="X4" i="3"/>
  <c r="W7" i="3"/>
  <c r="W2" i="3"/>
  <c r="Y2" i="3"/>
  <c r="Y9" i="3"/>
  <c r="X9" i="3"/>
  <c r="W9" i="3"/>
  <c r="X3" i="3"/>
  <c r="AB3" i="3" s="1"/>
  <c r="Y6" i="3"/>
  <c r="W6" i="3"/>
  <c r="X7" i="3"/>
  <c r="X2" i="3"/>
  <c r="Y7" i="3"/>
  <c r="Y12" i="3"/>
  <c r="X12" i="3"/>
  <c r="AB12" i="3" s="1"/>
  <c r="W12" i="3"/>
  <c r="Y8" i="3"/>
  <c r="Y11" i="3"/>
  <c r="Y14" i="3"/>
  <c r="Y17" i="3"/>
  <c r="W15" i="3"/>
  <c r="X15" i="3"/>
  <c r="Y15" i="3"/>
  <c r="Z15" i="3"/>
  <c r="W10" i="3"/>
  <c r="W13" i="3"/>
  <c r="X10" i="3"/>
  <c r="AA9" i="3" s="1"/>
  <c r="X13" i="3"/>
  <c r="AB15" i="3"/>
  <c r="X16" i="3"/>
  <c r="Y10" i="3"/>
  <c r="Y13" i="3"/>
  <c r="W8" i="3"/>
  <c r="Z8" i="3" s="1"/>
  <c r="W11" i="3"/>
  <c r="W14" i="3"/>
  <c r="Z14" i="3" s="1"/>
  <c r="W17" i="3"/>
  <c r="AA12" i="3" l="1"/>
  <c r="AE11" i="3" s="1"/>
  <c r="AB11" i="3"/>
  <c r="AE15" i="3"/>
  <c r="AA17" i="3"/>
  <c r="Z12" i="3"/>
  <c r="Z7" i="3"/>
  <c r="Z11" i="3"/>
  <c r="Z9" i="3"/>
  <c r="Z3" i="3"/>
  <c r="Z2" i="3"/>
  <c r="AC2" i="3" s="1"/>
  <c r="AB4" i="3"/>
  <c r="AA6" i="3"/>
  <c r="AB9" i="3"/>
  <c r="AA14" i="3"/>
  <c r="AA3" i="3"/>
  <c r="Z16" i="3"/>
  <c r="AA15" i="3"/>
  <c r="AB17" i="3"/>
  <c r="AE17" i="3" s="1"/>
  <c r="AA11" i="3"/>
  <c r="AC10" i="3"/>
  <c r="AA4" i="3"/>
  <c r="AA5" i="3"/>
  <c r="AB7" i="3"/>
  <c r="AA10" i="3"/>
  <c r="AD11" i="3"/>
  <c r="AB14" i="3"/>
  <c r="AA8" i="3"/>
  <c r="AE8" i="3" s="1"/>
  <c r="Z4" i="3"/>
  <c r="Z6" i="3"/>
  <c r="AC6" i="3" s="1"/>
  <c r="Z13" i="3"/>
  <c r="AC13" i="3" s="1"/>
  <c r="AB16" i="3"/>
  <c r="AE16" i="3" s="1"/>
  <c r="AB13" i="3"/>
  <c r="AD13" i="3"/>
  <c r="AD8" i="3"/>
  <c r="Z17" i="3"/>
  <c r="AA7" i="3"/>
  <c r="AA16" i="3"/>
  <c r="AB6" i="3"/>
  <c r="A54" i="2"/>
  <c r="A55" i="1"/>
  <c r="AA2" i="3"/>
  <c r="AD2" i="3" s="1"/>
  <c r="AA13" i="3"/>
  <c r="Z10" i="3"/>
  <c r="AD6" i="3"/>
  <c r="Z5" i="3"/>
  <c r="AD10" i="3"/>
  <c r="AB10" i="3"/>
  <c r="AB8" i="3"/>
  <c r="AE3" i="3" s="1"/>
  <c r="AB2" i="3"/>
  <c r="AD3" i="3"/>
  <c r="AE10" i="3" l="1"/>
  <c r="AD4" i="3"/>
  <c r="AC4" i="3"/>
  <c r="AD9" i="3"/>
  <c r="AE12" i="3"/>
  <c r="AE2" i="3"/>
  <c r="AE14" i="3"/>
  <c r="AC7" i="3"/>
  <c r="AE4" i="3"/>
  <c r="AH4" i="3" s="1"/>
  <c r="AE9" i="3"/>
  <c r="A56" i="1"/>
  <c r="AE5" i="3"/>
  <c r="AD12" i="3"/>
  <c r="AC5" i="3"/>
  <c r="AH5" i="3" s="1"/>
  <c r="AC15" i="3"/>
  <c r="AD16" i="3"/>
  <c r="AG16" i="3" s="1"/>
  <c r="AE13" i="3"/>
  <c r="AH13" i="3" s="1"/>
  <c r="AE7" i="3"/>
  <c r="AD15" i="3"/>
  <c r="AD14" i="3"/>
  <c r="AC11" i="3"/>
  <c r="AF11" i="3" s="1"/>
  <c r="AC16" i="3"/>
  <c r="AC12" i="3"/>
  <c r="AG12" i="3" s="1"/>
  <c r="AC3" i="3"/>
  <c r="AG2" i="3" s="1"/>
  <c r="A57" i="1"/>
  <c r="AD5" i="3"/>
  <c r="AC9" i="3"/>
  <c r="AG6" i="3" s="1"/>
  <c r="AC14" i="3"/>
  <c r="AF13" i="3" s="1"/>
  <c r="A58" i="1"/>
  <c r="AC8" i="3"/>
  <c r="A55" i="2"/>
  <c r="AC17" i="3"/>
  <c r="AF16" i="3" s="1"/>
  <c r="AD17" i="3"/>
  <c r="AG3" i="3" s="1"/>
  <c r="AE6" i="3"/>
  <c r="AD7" i="3"/>
  <c r="A60" i="1" l="1"/>
  <c r="AF2" i="3"/>
  <c r="AH7" i="3"/>
  <c r="AG7" i="3"/>
  <c r="AF15" i="3"/>
  <c r="AI15" i="3" s="1"/>
  <c r="AH11" i="3"/>
  <c r="AH2" i="3"/>
  <c r="AF7" i="3"/>
  <c r="AI7" i="3" s="1"/>
  <c r="AF9" i="3"/>
  <c r="AF4" i="3"/>
  <c r="AH3" i="3"/>
  <c r="AF3" i="3"/>
  <c r="AI3" i="3" s="1"/>
  <c r="AH6" i="3"/>
  <c r="AF12" i="3"/>
  <c r="AI12" i="3" s="1"/>
  <c r="AH12" i="3"/>
  <c r="AG10" i="3"/>
  <c r="A59" i="1"/>
  <c r="AI16" i="3"/>
  <c r="AG15" i="3"/>
  <c r="AG8" i="3"/>
  <c r="AG11" i="3"/>
  <c r="AF14" i="3"/>
  <c r="AI5" i="3" s="1"/>
  <c r="AH8" i="3"/>
  <c r="AH16" i="3"/>
  <c r="AG4" i="3"/>
  <c r="AH10" i="3"/>
  <c r="AH17" i="3"/>
  <c r="AF10" i="3"/>
  <c r="A56" i="2"/>
  <c r="AH9" i="3"/>
  <c r="AF6" i="3"/>
  <c r="AI6" i="3" s="1"/>
  <c r="AI9" i="3"/>
  <c r="AH15" i="3"/>
  <c r="AG17" i="3"/>
  <c r="AG9" i="3"/>
  <c r="AF17" i="3"/>
  <c r="AI14" i="3" s="1"/>
  <c r="AF8" i="3"/>
  <c r="AF5" i="3"/>
  <c r="AI4" i="3" s="1"/>
  <c r="AG5" i="3"/>
  <c r="AG14" i="3"/>
  <c r="AG13" i="3"/>
  <c r="AH14" i="3"/>
  <c r="AI10" i="3" l="1"/>
  <c r="AI13" i="3"/>
  <c r="A61" i="1"/>
  <c r="AI17" i="3"/>
  <c r="AI2" i="3"/>
  <c r="AI8" i="3"/>
  <c r="AI11" i="3"/>
  <c r="A57" i="2"/>
  <c r="A62" i="1" l="1"/>
  <c r="A58" i="2"/>
  <c r="A63" i="1" l="1"/>
  <c r="A59" i="2"/>
  <c r="A64" i="1" l="1"/>
  <c r="A60" i="2"/>
  <c r="A61" i="2" l="1"/>
  <c r="A65" i="1"/>
  <c r="A66" i="1" l="1"/>
  <c r="A62" i="2"/>
  <c r="A63" i="2" l="1"/>
  <c r="A67" i="1"/>
  <c r="A68" i="1" l="1"/>
  <c r="A64" i="2"/>
  <c r="A65" i="2" l="1"/>
  <c r="A70" i="1"/>
  <c r="A66" i="2" l="1"/>
  <c r="A71" i="1"/>
  <c r="A72" i="1" l="1"/>
  <c r="A67" i="2"/>
  <c r="A68" i="2" l="1"/>
  <c r="A73" i="1"/>
  <c r="A74" i="1" l="1"/>
  <c r="A69" i="2"/>
  <c r="A75" i="1" l="1"/>
  <c r="A71" i="2"/>
  <c r="A76" i="1" l="1"/>
  <c r="A72" i="2"/>
  <c r="A73" i="2" l="1"/>
  <c r="A77" i="1"/>
  <c r="A78" i="1" l="1"/>
  <c r="A74" i="2"/>
  <c r="A75" i="2" l="1"/>
  <c r="A79" i="1"/>
  <c r="A80" i="1" l="1"/>
  <c r="A76" i="2"/>
  <c r="A77" i="2" l="1"/>
  <c r="A81" i="1"/>
  <c r="A82" i="1" l="1"/>
  <c r="A78" i="2"/>
  <c r="A79" i="2" l="1"/>
  <c r="A83" i="1"/>
  <c r="A84" i="1" l="1"/>
  <c r="A80" i="2"/>
  <c r="A81" i="2" l="1"/>
  <c r="A85" i="1"/>
  <c r="A86" i="1" l="1"/>
  <c r="A82" i="2"/>
  <c r="A83" i="2" l="1"/>
  <c r="A88" i="1"/>
  <c r="A89" i="1" l="1"/>
  <c r="A84" i="2"/>
  <c r="A85" i="2" l="1"/>
  <c r="A90" i="1"/>
  <c r="A91" i="1" l="1"/>
  <c r="A86" i="2"/>
  <c r="A87" i="2" l="1"/>
  <c r="A92" i="1"/>
  <c r="A93" i="1" l="1"/>
  <c r="A89" i="2"/>
  <c r="A90" i="2" l="1"/>
  <c r="A94" i="1"/>
  <c r="A95" i="1" l="1"/>
  <c r="A91" i="2"/>
  <c r="A92" i="2" l="1"/>
  <c r="A96" i="1"/>
  <c r="A97" i="1" l="1"/>
  <c r="A93" i="2"/>
  <c r="A94" i="2" l="1"/>
  <c r="A98" i="1"/>
  <c r="A99" i="1" l="1"/>
  <c r="A95" i="2"/>
  <c r="A96" i="2" l="1"/>
  <c r="A100" i="1"/>
  <c r="A101" i="1" l="1"/>
  <c r="A97" i="2"/>
  <c r="A98" i="2" l="1"/>
  <c r="A102" i="1"/>
  <c r="A103" i="1" l="1"/>
  <c r="A99" i="2"/>
  <c r="A100" i="2" l="1"/>
  <c r="A104" i="1"/>
  <c r="A106" i="1" l="1"/>
  <c r="A101" i="2"/>
  <c r="A102" i="2" l="1"/>
  <c r="A107" i="1"/>
  <c r="A108" i="1" l="1"/>
  <c r="A103" i="2"/>
  <c r="A104" i="2" l="1"/>
  <c r="A109" i="1"/>
  <c r="A110" i="1" l="1"/>
  <c r="A105" i="2"/>
  <c r="A107" i="2" l="1"/>
  <c r="A111" i="1"/>
  <c r="A112" i="1" l="1"/>
  <c r="A108" i="2"/>
  <c r="A109" i="2" l="1"/>
  <c r="A113" i="1"/>
  <c r="A114" i="1" l="1"/>
  <c r="A110" i="2"/>
  <c r="A111" i="2" l="1"/>
  <c r="A115" i="1"/>
  <c r="A116" i="1" l="1"/>
  <c r="A112" i="2"/>
  <c r="A113" i="2" l="1"/>
  <c r="A117" i="1"/>
  <c r="A118" i="1" l="1"/>
  <c r="A114" i="2"/>
  <c r="A115" i="2" l="1"/>
  <c r="A119" i="1"/>
  <c r="A120" i="1" l="1"/>
  <c r="A116" i="2"/>
  <c r="A117" i="2" l="1"/>
  <c r="A121" i="1"/>
  <c r="A122" i="1" l="1"/>
  <c r="A118" i="2"/>
  <c r="A119" i="2" l="1"/>
  <c r="A124" i="1"/>
  <c r="A125" i="1" l="1"/>
  <c r="A120" i="2"/>
  <c r="A121" i="2" l="1"/>
  <c r="A126" i="1"/>
  <c r="A127" i="1" l="1"/>
  <c r="A122" i="2"/>
  <c r="A123" i="2" l="1"/>
  <c r="A128" i="1"/>
  <c r="A129" i="1" l="1"/>
  <c r="A125" i="2"/>
  <c r="A126" i="2" l="1"/>
  <c r="A130" i="1"/>
  <c r="A131" i="1" l="1"/>
  <c r="A127" i="2"/>
  <c r="A128" i="2" l="1"/>
  <c r="A132" i="1"/>
  <c r="A133" i="1" l="1"/>
  <c r="A129" i="2"/>
  <c r="A130" i="2" l="1"/>
  <c r="A134" i="1"/>
  <c r="A135" i="1" l="1"/>
  <c r="A131" i="2"/>
  <c r="A132" i="2" l="1"/>
  <c r="A136" i="1"/>
  <c r="A137" i="1" l="1"/>
  <c r="A133" i="2"/>
  <c r="A134" i="2" l="1"/>
  <c r="A138" i="1"/>
  <c r="A139" i="1" l="1"/>
  <c r="A135" i="2"/>
  <c r="A136" i="2" l="1"/>
  <c r="A140" i="1"/>
  <c r="A142" i="1" l="1"/>
  <c r="A137" i="2"/>
  <c r="A138" i="2" l="1"/>
  <c r="A143" i="1"/>
  <c r="A144" i="1" l="1"/>
  <c r="A139" i="2"/>
  <c r="A140" i="2" l="1"/>
  <c r="A145" i="1"/>
  <c r="A146" i="1" l="1"/>
  <c r="A141" i="2"/>
  <c r="A143" i="2" l="1"/>
  <c r="A147" i="1"/>
  <c r="A148" i="1" l="1"/>
  <c r="A144" i="2"/>
  <c r="A145" i="2" l="1"/>
  <c r="A149" i="1"/>
  <c r="A150" i="1" l="1"/>
  <c r="A146" i="2"/>
  <c r="A147" i="2" l="1"/>
  <c r="A151" i="1"/>
  <c r="A152" i="1" l="1"/>
  <c r="A148" i="2"/>
  <c r="A149" i="2" l="1"/>
  <c r="A153" i="1"/>
  <c r="A154" i="1" l="1"/>
  <c r="A150" i="2"/>
  <c r="A151" i="2" l="1"/>
  <c r="A155" i="1"/>
  <c r="A156" i="1" l="1"/>
  <c r="A152" i="2"/>
  <c r="A153" i="2" l="1"/>
  <c r="A157" i="1"/>
  <c r="A158" i="1" l="1"/>
  <c r="A154" i="2"/>
  <c r="A155" i="2" l="1"/>
  <c r="A160" i="1"/>
  <c r="A161" i="1" l="1"/>
  <c r="A156" i="2"/>
  <c r="A157" i="2" l="1"/>
  <c r="A162" i="1"/>
  <c r="A163" i="1" l="1"/>
  <c r="A158" i="2"/>
  <c r="A159" i="2" l="1"/>
  <c r="A164" i="1"/>
  <c r="A165" i="1" l="1"/>
  <c r="A161" i="2"/>
  <c r="A162" i="2" l="1"/>
  <c r="A166" i="1"/>
  <c r="A167" i="1" l="1"/>
  <c r="A163" i="2"/>
  <c r="A164" i="2" l="1"/>
  <c r="A168" i="1"/>
  <c r="A169" i="1" l="1"/>
  <c r="A165" i="2"/>
  <c r="A170" i="1" l="1"/>
  <c r="A166" i="2"/>
  <c r="A167" i="2" l="1"/>
  <c r="A171" i="1"/>
  <c r="A172" i="1" l="1"/>
  <c r="A168" i="2"/>
  <c r="A169" i="2" l="1"/>
  <c r="A173" i="1"/>
  <c r="A174" i="1" l="1"/>
  <c r="A170" i="2"/>
  <c r="A171" i="2" l="1"/>
  <c r="A175" i="1"/>
  <c r="A176" i="1" l="1"/>
  <c r="A172" i="2"/>
  <c r="A173" i="2" l="1"/>
  <c r="A178" i="1"/>
  <c r="A179" i="1" l="1"/>
  <c r="A174" i="2"/>
  <c r="A175" i="2" l="1"/>
  <c r="A180" i="1"/>
  <c r="A181" i="1" l="1"/>
  <c r="A176" i="2"/>
  <c r="A177" i="2" l="1"/>
  <c r="A182" i="1"/>
  <c r="A183" i="1" l="1"/>
  <c r="A179" i="2"/>
  <c r="A180" i="2" l="1"/>
  <c r="A184" i="1"/>
  <c r="A185" i="1" l="1"/>
  <c r="A181" i="2"/>
  <c r="A182" i="2" l="1"/>
  <c r="A186" i="1"/>
  <c r="A187" i="1" l="1"/>
  <c r="A183" i="2"/>
  <c r="A184" i="2" l="1"/>
  <c r="A188" i="1"/>
  <c r="A189" i="1" l="1"/>
  <c r="A185" i="2"/>
  <c r="A186" i="2" l="1"/>
  <c r="A190" i="1"/>
  <c r="A191" i="1" l="1"/>
  <c r="A187" i="2"/>
  <c r="A188" i="2" l="1"/>
  <c r="A192" i="1"/>
  <c r="A193" i="1" l="1"/>
  <c r="A189" i="2"/>
  <c r="A190" i="2" l="1"/>
  <c r="A194" i="1"/>
  <c r="A196" i="1" l="1"/>
  <c r="A191" i="2"/>
  <c r="A192" i="2" l="1"/>
  <c r="A197" i="1"/>
  <c r="A198" i="1" l="1"/>
  <c r="A193" i="2"/>
  <c r="A194" i="2" l="1"/>
  <c r="A199" i="1"/>
  <c r="A200" i="1" l="1"/>
  <c r="A195" i="2"/>
  <c r="A197" i="2" l="1"/>
  <c r="A201" i="1"/>
  <c r="A202" i="1" l="1"/>
  <c r="A198" i="2"/>
  <c r="A199" i="2" l="1"/>
  <c r="A203" i="1"/>
  <c r="A204" i="1" l="1"/>
  <c r="A200" i="2"/>
  <c r="A205" i="1" l="1"/>
  <c r="A201" i="2"/>
  <c r="A202" i="2" l="1"/>
  <c r="A206" i="1"/>
  <c r="A207" i="1" l="1"/>
  <c r="A203" i="2"/>
  <c r="A204" i="2" l="1"/>
  <c r="A208" i="1"/>
  <c r="A209" i="1" l="1"/>
  <c r="A205" i="2"/>
  <c r="A206" i="2" l="1"/>
  <c r="A210" i="1"/>
  <c r="A211" i="1" l="1"/>
  <c r="A207" i="2"/>
  <c r="A208" i="2" l="1"/>
  <c r="A212" i="1"/>
  <c r="A214" i="1" l="1"/>
  <c r="A209" i="2"/>
  <c r="A210" i="2" l="1"/>
  <c r="A215" i="1"/>
  <c r="A211" i="2" l="1"/>
  <c r="A216" i="1"/>
  <c r="A217" i="1" l="1"/>
  <c r="A212" i="2"/>
  <c r="A213" i="2" l="1"/>
  <c r="A218" i="1"/>
  <c r="A219" i="1" l="1"/>
  <c r="A215" i="2"/>
  <c r="A216" i="2" l="1"/>
  <c r="A220" i="1"/>
  <c r="A221" i="1" l="1"/>
  <c r="A217" i="2"/>
  <c r="A218" i="2" l="1"/>
  <c r="A222" i="1"/>
  <c r="A223" i="1" l="1"/>
  <c r="A219" i="2"/>
  <c r="A220" i="2" l="1"/>
  <c r="A224" i="1"/>
  <c r="A225" i="1" l="1"/>
  <c r="A221" i="2"/>
  <c r="A222" i="2" l="1"/>
  <c r="A226" i="1"/>
  <c r="A227" i="1" l="1"/>
  <c r="A223" i="2"/>
  <c r="A224" i="2" l="1"/>
  <c r="A228" i="1"/>
  <c r="A229" i="1" l="1"/>
  <c r="A225" i="2"/>
  <c r="A226" i="2" l="1"/>
  <c r="A230" i="1"/>
  <c r="A232" i="1" l="1"/>
  <c r="A227" i="2"/>
  <c r="A228" i="2" l="1"/>
  <c r="A233" i="1"/>
  <c r="A234" i="1" l="1"/>
  <c r="A229" i="2"/>
  <c r="A230" i="2" l="1"/>
  <c r="A235" i="1"/>
  <c r="A236" i="1" l="1"/>
  <c r="A231" i="2"/>
  <c r="A233" i="2" l="1"/>
  <c r="A237" i="1"/>
  <c r="A238" i="1" l="1"/>
  <c r="A234" i="2"/>
  <c r="A235" i="2" l="1"/>
  <c r="A239" i="1"/>
  <c r="A240" i="1" l="1"/>
  <c r="A236" i="2"/>
  <c r="A237" i="2" l="1"/>
  <c r="A241" i="1"/>
  <c r="A242" i="1" l="1"/>
  <c r="A238" i="2"/>
  <c r="A239" i="2" l="1"/>
  <c r="A243" i="1"/>
  <c r="A244" i="1" l="1"/>
  <c r="A240" i="2"/>
  <c r="A241" i="2" l="1"/>
  <c r="A245" i="1"/>
  <c r="A246" i="1" l="1"/>
  <c r="A242" i="2"/>
  <c r="A243" i="2" l="1"/>
  <c r="A247" i="1"/>
  <c r="A248" i="1" l="1"/>
  <c r="A244" i="2"/>
  <c r="A245" i="2" l="1"/>
  <c r="A250" i="1"/>
  <c r="A251" i="1" l="1"/>
  <c r="A246" i="2"/>
  <c r="A247" i="2" l="1"/>
  <c r="A252" i="1"/>
  <c r="A253" i="1" l="1"/>
  <c r="A248" i="2"/>
  <c r="A249" i="2" l="1"/>
  <c r="A254" i="1"/>
  <c r="A255" i="1" l="1"/>
  <c r="A251" i="2"/>
  <c r="A252" i="2" l="1"/>
  <c r="A256" i="1"/>
  <c r="A257" i="1" l="1"/>
  <c r="A253" i="2"/>
  <c r="A254" i="2" l="1"/>
  <c r="A258" i="1"/>
  <c r="A259" i="1" l="1"/>
  <c r="A255" i="2"/>
  <c r="A256" i="2" l="1"/>
  <c r="A260" i="1"/>
  <c r="A261" i="1" l="1"/>
  <c r="A257" i="2"/>
  <c r="A258" i="2" l="1"/>
  <c r="A262" i="1"/>
  <c r="A263" i="1" l="1"/>
  <c r="A259" i="2"/>
  <c r="A260" i="2" l="1"/>
  <c r="A264" i="1"/>
  <c r="A265" i="1" l="1"/>
  <c r="A261" i="2"/>
  <c r="A262" i="2" l="1"/>
  <c r="A266" i="1"/>
  <c r="A268" i="1" l="1"/>
  <c r="A263" i="2"/>
  <c r="A264" i="2" l="1"/>
  <c r="A269" i="1"/>
  <c r="A270" i="1" l="1"/>
  <c r="A265" i="2"/>
  <c r="A266" i="2" l="1"/>
  <c r="A271" i="1"/>
  <c r="A272" i="1" l="1"/>
  <c r="A267" i="2"/>
  <c r="A269" i="2" l="1"/>
  <c r="A273" i="1"/>
  <c r="A274" i="1" l="1"/>
  <c r="A270" i="2"/>
  <c r="A271" i="2" l="1"/>
  <c r="A275" i="1"/>
  <c r="A276" i="1" l="1"/>
  <c r="A272" i="2"/>
  <c r="A273" i="2" l="1"/>
  <c r="A277" i="1"/>
  <c r="A278" i="1" l="1"/>
  <c r="A274" i="2"/>
  <c r="A275" i="2" l="1"/>
  <c r="A279" i="1"/>
  <c r="A280" i="1" l="1"/>
  <c r="A276" i="2"/>
  <c r="A277" i="2" l="1"/>
  <c r="A281" i="1"/>
  <c r="A282" i="1" l="1"/>
  <c r="A278" i="2"/>
  <c r="A279" i="2" l="1"/>
  <c r="A283" i="1"/>
  <c r="A284" i="1" l="1"/>
  <c r="A280" i="2"/>
  <c r="A281" i="2" l="1"/>
  <c r="A286" i="1"/>
  <c r="A287" i="1" l="1"/>
  <c r="A282" i="2"/>
  <c r="A283" i="2" l="1"/>
  <c r="A288" i="1"/>
  <c r="A289" i="1" l="1"/>
  <c r="A284" i="2"/>
  <c r="A285" i="2" l="1"/>
  <c r="A290" i="1"/>
  <c r="A291" i="1" l="1"/>
  <c r="A287" i="2"/>
  <c r="A288" i="2" l="1"/>
  <c r="A292" i="1"/>
  <c r="A293" i="1" l="1"/>
  <c r="A289" i="2"/>
  <c r="A294" i="1" l="1"/>
  <c r="A290" i="2"/>
  <c r="A291" i="2" l="1"/>
  <c r="A295" i="1"/>
  <c r="A296" i="1" l="1"/>
  <c r="A292" i="2"/>
  <c r="A293" i="2" l="1"/>
  <c r="A297" i="1"/>
  <c r="A298" i="1" l="1"/>
  <c r="A294" i="2"/>
  <c r="A295" i="2" l="1"/>
  <c r="A299" i="1"/>
  <c r="A300" i="1" l="1"/>
  <c r="A296" i="2"/>
  <c r="A297" i="2" l="1"/>
  <c r="A301" i="1"/>
  <c r="A302" i="1" l="1"/>
  <c r="A298" i="2"/>
  <c r="A299" i="2" l="1"/>
  <c r="A304" i="1"/>
  <c r="A305" i="1" l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00" i="2"/>
  <c r="A301" i="2" l="1"/>
  <c r="A318" i="1"/>
  <c r="A319" i="1" l="1"/>
  <c r="A320" i="1" s="1"/>
  <c r="A302" i="2"/>
  <c r="A303" i="2" l="1"/>
  <c r="A305" i="2" l="1"/>
  <c r="A306" i="2" l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l="1"/>
  <c r="A320" i="2" s="1"/>
  <c r="A321" i="2" s="1"/>
</calcChain>
</file>

<file path=xl/sharedStrings.xml><?xml version="1.0" encoding="utf-8"?>
<sst xmlns="http://schemas.openxmlformats.org/spreadsheetml/2006/main" count="462" uniqueCount="249">
  <si>
    <t>Registro ARCADIA_GCR_*</t>
  </si>
  <si>
    <t># Bits</t>
  </si>
  <si>
    <t>Word</t>
  </si>
  <si>
    <t>Word Bits</t>
  </si>
  <si>
    <t>Default Value</t>
  </si>
  <si>
    <t>Commento</t>
  </si>
  <si>
    <t>READOUT_CLK_DIVIDER</t>
  </si>
  <si>
    <t>3:0</t>
  </si>
  <si>
    <t>d3</t>
  </si>
  <si>
    <t>Base-2 logarithm of the number to divide the input clock by, before sending it to the Sections.</t>
  </si>
  <si>
    <t>TIMING_CLK_DIVIDER</t>
  </si>
  <si>
    <t>d8</t>
  </si>
  <si>
    <t>Base-2 logarithm of the number to divide the input clock by, generating the Timestamp clock.</t>
  </si>
  <si>
    <t>MAX_READS</t>
  </si>
  <si>
    <t>Max number of reads from Sections</t>
  </si>
  <si>
    <t>TOKEN_COUNTER</t>
  </si>
  <si>
    <t xml:space="preserve">How many clock cycles to wait in order </t>
  </si>
  <si>
    <t>TEST_PULSE_MASK</t>
  </si>
  <si>
    <t>15:0</t>
  </si>
  <si>
    <t>h0000</t>
  </si>
  <si>
    <t>Disable the Test Pulse to specific Sections. 1 bit per Section.</t>
  </si>
  <si>
    <t>SECTION_READ_MASK</t>
  </si>
  <si>
    <t>Disable the readout of specific Sections by the Periphery. Sections still acquire data from incoming hits. 1 bit per Section.</t>
  </si>
  <si>
    <t>SECTION_CLOCK_MASK</t>
  </si>
  <si>
    <t>Disable the Clock to specific Sections. Hits are retained in the pixels, but are not read by the EOS. 1 bit per Section.</t>
  </si>
  <si>
    <t>DIGITAL_INJECTION</t>
  </si>
  <si>
    <t>Switch to Digital Injection in specific Sections.</t>
  </si>
  <si>
    <t>FORCE_ENABLE_INJECTION</t>
  </si>
  <si>
    <t>hFFFF</t>
  </si>
  <si>
    <t>FORCE_DISABLE_MASK</t>
  </si>
  <si>
    <t>OPERATION</t>
  </si>
  <si>
    <t>0</t>
  </si>
  <si>
    <t>b0</t>
  </si>
  <si>
    <t>0 if normal mode, 1 if space mode.</t>
  </si>
  <si>
    <t>SERIALIZER_SYNC</t>
  </si>
  <si>
    <t>1</t>
  </si>
  <si>
    <t>0 if the Serializers send out regular data, 1 if they have to send the SYNC character.</t>
  </si>
  <si>
    <t>LVDS_STRENGTH</t>
  </si>
  <si>
    <t>b100</t>
  </si>
  <si>
    <t>Select the strength of the LVDS transmitters</t>
  </si>
  <si>
    <t>SECTION_CLOCK_GATING</t>
  </si>
  <si>
    <t>5</t>
  </si>
  <si>
    <t>Enable clock gating to the Sections. If 0, the Sections continuously receive the clock. If 1, they only receive it if they have require it.</t>
  </si>
  <si>
    <t>TIMESTAMP_LATCHES</t>
  </si>
  <si>
    <t>6</t>
  </si>
  <si>
    <t>b1</t>
  </si>
  <si>
    <t>If 1, enable the timestamp latches in the sections during readout</t>
  </si>
  <si>
    <t>DISABLE_SMART_READOUT</t>
  </si>
  <si>
    <t>7</t>
  </si>
  <si>
    <t>If 1, disable the smart readout and let the slaves associate to their masters only</t>
  </si>
  <si>
    <t>EOS_CLOCK_GATING_ENABLE</t>
  </si>
  <si>
    <t>8</t>
  </si>
  <si>
    <t>If 1, enable the internal clock gating inside the EoS</t>
  </si>
  <si>
    <t>UNUSED1_7</t>
  </si>
  <si>
    <t>HELPER_SECCFG_SECTIONS</t>
  </si>
  <si>
    <t>One-hot selection of the Sections to configure.</t>
  </si>
  <si>
    <t>HELPER_SECCFG_COLUMNS</t>
  </si>
  <si>
    <t>One-hot selection of the Columns to configure.</t>
  </si>
  <si>
    <t>HELPER_SECCFG_PRSTART</t>
  </si>
  <si>
    <t>6:0</t>
  </si>
  <si>
    <t>h7F</t>
  </si>
  <si>
    <t>Index of the first Pixel Region to configure. Top to bottom.</t>
  </si>
  <si>
    <t>HELPER_SECCFG_PRSKIP</t>
  </si>
  <si>
    <t>h00</t>
  </si>
  <si>
    <t>How many Pixel Regions to skip while configuring. 0 configures all the PRs, 1 configures 1 out of 2 PRs, 2 configures 1 out of 3, and so on.</t>
  </si>
  <si>
    <t>HELPER_SECCFG_CFGDATA</t>
  </si>
  <si>
    <t>b01</t>
  </si>
  <si>
    <t>Data to configure the pixels with.</t>
  </si>
  <si>
    <t>HELPER_SECCFG_PRSTOP</t>
  </si>
  <si>
    <t>Index of the last Pixel Region to configure.</t>
  </si>
  <si>
    <t>HELPER_SECCFG_PIXELSELECT</t>
  </si>
  <si>
    <t>h1F</t>
  </si>
  <si>
    <t>MSB selects Master (1) or Slave (0). Other 4 bits are One-hot selection of the Pixels in the Pixel Region.</t>
  </si>
  <si>
    <t>UNUSED2_4</t>
  </si>
  <si>
    <t>d0</t>
  </si>
  <si>
    <t>Più basso è VCAL_LO, maggiore è la carica iniettata</t>
  </si>
  <si>
    <t>d15</t>
  </si>
  <si>
    <t>Più alto è VCAL_HI, maggiore è la carica iniettata</t>
  </si>
  <si>
    <t>d4</t>
  </si>
  <si>
    <t>Cambiare tra min e max se il FE non triggera</t>
  </si>
  <si>
    <t>d7</t>
  </si>
  <si>
    <t>Lasciare invariato. Se molto deadtime, aumentare.</t>
  </si>
  <si>
    <t>Lasciare invariato.</t>
  </si>
  <si>
    <t>d33</t>
  </si>
  <si>
    <t>SCAN. Soglia, più alto è VCASN più bassa sarà la soglia. VCASN=0 -&gt; spengo FE</t>
  </si>
  <si>
    <t>Solo BULK, clippa il segnale. Più alto è più viene clippato in durata</t>
  </si>
  <si>
    <t>d2</t>
  </si>
  <si>
    <t>Corrente principale del discriminatore. Più alta, meno deadtime, più consumi.</t>
  </si>
  <si>
    <t>d1</t>
  </si>
  <si>
    <t>Mantenere uguale a IBIAS</t>
  </si>
  <si>
    <t>SCAN. Vedere che succede.</t>
  </si>
  <si>
    <t>Più alto, più slew rate, più consumo.</t>
  </si>
  <si>
    <t>BIAS0_LDO</t>
  </si>
  <si>
    <t>h0</t>
  </si>
  <si>
    <t>TERMINATION</t>
  </si>
  <si>
    <t>LINE</t>
  </si>
  <si>
    <t>DO</t>
  </si>
  <si>
    <t>NOT</t>
  </si>
  <si>
    <t>REMOVE</t>
  </si>
  <si>
    <t>UNUSED0_4</t>
  </si>
  <si>
    <t>Switch to Digital Injection in specific Sections. Front-Ends are masked out, Matrix only sensitive to Test Pulses directly injected in the digital logic as if they are the Front-End outputs.</t>
  </si>
  <si>
    <t>STAGE_COUNTER_SEND_ADDRESS</t>
  </si>
  <si>
    <t>STAGE_COUNTER_READ_WAIT</t>
  </si>
  <si>
    <t>CORE_ADDRESSING_READOUT</t>
  </si>
  <si>
    <t>15</t>
  </si>
  <si>
    <t>Enable Core Addressing during readout. Slower but more precise.</t>
  </si>
  <si>
    <t>8:0</t>
  </si>
  <si>
    <t>h1FF</t>
  </si>
  <si>
    <t>h1E</t>
  </si>
  <si>
    <t>LSB selects Master (1) or Slave (0). Other 4 bits are One-hot selection of the Pixels in the Pixel Region.</t>
  </si>
  <si>
    <t>h000</t>
  </si>
  <si>
    <t/>
  </si>
  <si>
    <t>1c</t>
  </si>
  <si>
    <t>1a</t>
  </si>
  <si>
    <t>0f</t>
  </si>
  <si>
    <t>0e</t>
  </si>
  <si>
    <t>0c</t>
  </si>
  <si>
    <t>0a</t>
  </si>
  <si>
    <t>1b</t>
  </si>
  <si>
    <t>1e</t>
  </si>
  <si>
    <t>1f</t>
  </si>
  <si>
    <t>c0</t>
  </si>
  <si>
    <t>c1</t>
  </si>
  <si>
    <t>c2</t>
  </si>
  <si>
    <t>dc</t>
  </si>
  <si>
    <t>c4</t>
  </si>
  <si>
    <t>a0</t>
  </si>
  <si>
    <t>d9</t>
  </si>
  <si>
    <t>c7</t>
  </si>
  <si>
    <t>c8</t>
  </si>
  <si>
    <t>d6</t>
  </si>
  <si>
    <t>d5</t>
  </si>
  <si>
    <t>f0</t>
  </si>
  <si>
    <t>ce</t>
  </si>
  <si>
    <t>cd</t>
  </si>
  <si>
    <t>cc</t>
  </si>
  <si>
    <t>cb</t>
  </si>
  <si>
    <t>ca</t>
  </si>
  <si>
    <t>c6</t>
  </si>
  <si>
    <t>db</t>
  </si>
  <si>
    <t>c3</t>
  </si>
  <si>
    <t>dd</t>
  </si>
  <si>
    <t>de</t>
  </si>
  <si>
    <t>df</t>
  </si>
  <si>
    <t>a1</t>
  </si>
  <si>
    <t>a2</t>
  </si>
  <si>
    <t>a4</t>
  </si>
  <si>
    <t>ba</t>
  </si>
  <si>
    <t>a7</t>
  </si>
  <si>
    <t>a8</t>
  </si>
  <si>
    <t>b6</t>
  </si>
  <si>
    <t>b5</t>
  </si>
  <si>
    <t>b4</t>
  </si>
  <si>
    <t>b3</t>
  </si>
  <si>
    <t>b2</t>
  </si>
  <si>
    <t>af</t>
  </si>
  <si>
    <t>ae</t>
  </si>
  <si>
    <t>ad</t>
  </si>
  <si>
    <t>ac</t>
  </si>
  <si>
    <t>ab</t>
  </si>
  <si>
    <t>aa</t>
  </si>
  <si>
    <t>a9</t>
  </si>
  <si>
    <t>b7</t>
  </si>
  <si>
    <t>b8</t>
  </si>
  <si>
    <t>a6</t>
  </si>
  <si>
    <t>a5</t>
  </si>
  <si>
    <t>bb</t>
  </si>
  <si>
    <t>a3</t>
  </si>
  <si>
    <t>bd</t>
  </si>
  <si>
    <t>be</t>
  </si>
  <si>
    <t>bf</t>
  </si>
  <si>
    <t>7c</t>
  </si>
  <si>
    <t>7a</t>
  </si>
  <si>
    <t>6f</t>
  </si>
  <si>
    <t>6e</t>
  </si>
  <si>
    <t>6d</t>
  </si>
  <si>
    <t>6c</t>
  </si>
  <si>
    <t>6b</t>
  </si>
  <si>
    <t>6a</t>
  </si>
  <si>
    <t>7b</t>
  </si>
  <si>
    <t>7d</t>
  </si>
  <si>
    <t>7e</t>
  </si>
  <si>
    <t>7f</t>
  </si>
  <si>
    <t>9c</t>
  </si>
  <si>
    <t>9a</t>
  </si>
  <si>
    <t>8f</t>
  </si>
  <si>
    <t>8e</t>
  </si>
  <si>
    <t>8d</t>
  </si>
  <si>
    <t>8c</t>
  </si>
  <si>
    <t>8a</t>
  </si>
  <si>
    <t>9b</t>
  </si>
  <si>
    <t>9d</t>
  </si>
  <si>
    <t>9e</t>
  </si>
  <si>
    <t>9f</t>
  </si>
  <si>
    <t>5c</t>
  </si>
  <si>
    <t>5a</t>
  </si>
  <si>
    <t>4f</t>
  </si>
  <si>
    <t>4e</t>
  </si>
  <si>
    <t>4d</t>
  </si>
  <si>
    <t>4c</t>
  </si>
  <si>
    <t>4b</t>
  </si>
  <si>
    <t>4a</t>
  </si>
  <si>
    <t>5b</t>
  </si>
  <si>
    <t>5d</t>
  </si>
  <si>
    <t>5e</t>
  </si>
  <si>
    <t>5f</t>
  </si>
  <si>
    <t>3c</t>
  </si>
  <si>
    <t>3a</t>
  </si>
  <si>
    <t>2f</t>
  </si>
  <si>
    <t>2e</t>
  </si>
  <si>
    <t>2d</t>
  </si>
  <si>
    <t>2c</t>
  </si>
  <si>
    <t>2b</t>
  </si>
  <si>
    <t>2a</t>
  </si>
  <si>
    <t>3b</t>
  </si>
  <si>
    <t>3d</t>
  </si>
  <si>
    <t>3e</t>
  </si>
  <si>
    <t>3f</t>
  </si>
  <si>
    <t>e0</t>
  </si>
  <si>
    <t>e1</t>
  </si>
  <si>
    <t>e2</t>
  </si>
  <si>
    <t>fc</t>
  </si>
  <si>
    <t>e4</t>
  </si>
  <si>
    <t>fa</t>
  </si>
  <si>
    <t>f9</t>
  </si>
  <si>
    <t>e7</t>
  </si>
  <si>
    <t>e8</t>
  </si>
  <si>
    <t>f6</t>
  </si>
  <si>
    <t>f5</t>
  </si>
  <si>
    <t>f4</t>
  </si>
  <si>
    <t>f3</t>
  </si>
  <si>
    <t>f2</t>
  </si>
  <si>
    <t>f1</t>
  </si>
  <si>
    <t>ef</t>
  </si>
  <si>
    <t>ee</t>
  </si>
  <si>
    <t>ed</t>
  </si>
  <si>
    <t>ec</t>
  </si>
  <si>
    <t>eb</t>
  </si>
  <si>
    <t>ea</t>
  </si>
  <si>
    <t>e9</t>
  </si>
  <si>
    <t>f7</t>
  </si>
  <si>
    <t>f8</t>
  </si>
  <si>
    <t>e6</t>
  </si>
  <si>
    <t>e5</t>
  </si>
  <si>
    <t>fb</t>
  </si>
  <si>
    <t>e3</t>
  </si>
  <si>
    <t>fd</t>
  </si>
  <si>
    <t>fe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</si>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</sst>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"/>
      <color rgb="FF000000"/>
      <name val="Arial"/>
    </font>
    <font>
      <sz val="8"/>
      <color rgb="FF000000"/>
      <name val="&quot;Liberation Sans&quot;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2"/>
      <color rgb="FF202124"/>
      <name val="Arial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2" borderId="0" xfId="0" applyFont="1" applyFill="1" applyAlignment="1"/>
    <xf numFmtId="0" fontId="0" fillId="2" borderId="0" xfId="0" applyFont="1" applyFill="1" applyAlignment="1">
      <alignment horizontal="right"/>
    </xf>
    <xf numFmtId="49" fontId="2" fillId="2" borderId="0" xfId="0" applyNumberFormat="1" applyFont="1" applyFill="1" applyAlignment="1"/>
    <xf numFmtId="0" fontId="2" fillId="2" borderId="0" xfId="0" applyFont="1" applyFill="1" applyAlignment="1"/>
    <xf numFmtId="0" fontId="0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5" fillId="0" borderId="0" xfId="0" applyFont="1" applyAlignment="1"/>
    <xf numFmtId="0" fontId="2" fillId="2" borderId="0" xfId="0" applyFont="1" applyFill="1"/>
    <xf numFmtId="0" fontId="6" fillId="0" borderId="0" xfId="0" applyFont="1" applyAlignment="1"/>
    <xf numFmtId="49" fontId="6" fillId="0" borderId="0" xfId="0" applyNumberFormat="1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49" fontId="7" fillId="0" borderId="0" xfId="0" applyNumberFormat="1" applyFont="1" applyAlignment="1"/>
    <xf numFmtId="0" fontId="7" fillId="0" borderId="1" xfId="0" applyFont="1" applyBorder="1" applyAlignment="1"/>
    <xf numFmtId="0" fontId="7" fillId="0" borderId="1" xfId="0" applyFont="1" applyBorder="1" applyAlignment="1"/>
    <xf numFmtId="0" fontId="8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25"/>
  <sheetViews>
    <sheetView tabSelected="1" workbookViewId="0">
      <pane xSplit="1" ySplit="1" topLeftCell="B314" activePane="bottomRight" state="frozen"/>
      <selection pane="topRight" activeCell="B1" sqref="B1"/>
      <selection pane="bottomLeft" activeCell="A2" sqref="A2"/>
      <selection pane="bottomRight" activeCell="G35" sqref="G35"/>
    </sheetView>
  </sheetViews>
  <sheetFormatPr defaultColWidth="12.6640625" defaultRowHeight="15.75" customHeight="1"/>
  <cols>
    <col min="1" max="1" width="34.6640625" customWidth="1"/>
    <col min="2" max="2" width="6.6640625" customWidth="1"/>
    <col min="3" max="3" width="7.33203125" customWidth="1"/>
    <col min="4" max="4" width="9.21875" customWidth="1"/>
    <col min="6" max="7" width="63.77734375" customWidth="1"/>
  </cols>
  <sheetData>
    <row r="1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3" spans="1:6">
      <c r="A3" s="3" t="s">
        <v>6</v>
      </c>
      <c r="B3" s="3">
        <v>4</v>
      </c>
      <c r="C3" s="3">
        <v>0</v>
      </c>
      <c r="D3" s="4" t="s">
        <v>7</v>
      </c>
      <c r="E3" s="3" t="s">
        <v>8</v>
      </c>
      <c r="F3" s="3" t="s">
        <v>9</v>
      </c>
    </row>
    <row r="4" spans="1:6">
      <c r="A4" s="3" t="s">
        <v>10</v>
      </c>
      <c r="B4" s="3">
        <v>4</v>
      </c>
      <c r="C4" s="3">
        <v>0</v>
      </c>
      <c r="D4" s="4" t="str">
        <f ca="1">IFERROR(__xludf.DUMMYFUNCTION(" (MAX(SPLIT(D3, "":""))+B4) &amp; "":"" &amp; (MAX(SPLIT(D3, "":""))+1)"),"7:4")</f>
        <v>7:4</v>
      </c>
      <c r="E4" s="3" t="s">
        <v>11</v>
      </c>
      <c r="F4" s="3" t="s">
        <v>12</v>
      </c>
    </row>
    <row r="5" spans="1:6">
      <c r="A5" s="3" t="s">
        <v>13</v>
      </c>
      <c r="B5" s="3">
        <v>4</v>
      </c>
      <c r="C5" s="3">
        <v>0</v>
      </c>
      <c r="D5" s="4" t="str">
        <f ca="1">IFERROR(__xludf.DUMMYFUNCTION(" (MAX(SPLIT(D4, "":""))+B5) &amp; "":"" &amp; (MAX(SPLIT(D4, "":""))+1)"),"11:8")</f>
        <v>11:8</v>
      </c>
      <c r="E5" s="3" t="s">
        <v>11</v>
      </c>
      <c r="F5" s="3" t="s">
        <v>14</v>
      </c>
    </row>
    <row r="6" spans="1:6">
      <c r="A6" s="3" t="s">
        <v>15</v>
      </c>
      <c r="B6" s="3">
        <v>4</v>
      </c>
      <c r="C6" s="3">
        <v>0</v>
      </c>
      <c r="D6" s="4" t="str">
        <f ca="1">IFERROR(__xludf.DUMMYFUNCTION(" (MAX(SPLIT(D5, "":""))+B6) &amp; "":"" &amp; (MAX(SPLIT(D5, "":""))+1)"),"15:12")</f>
        <v>15:12</v>
      </c>
      <c r="E6" s="3" t="s">
        <v>11</v>
      </c>
      <c r="F6" s="3" t="s">
        <v>16</v>
      </c>
    </row>
    <row r="7" spans="1:6">
      <c r="D7" s="5"/>
    </row>
    <row r="8" spans="1:6">
      <c r="A8" s="3" t="s">
        <v>17</v>
      </c>
      <c r="B8" s="3">
        <v>16</v>
      </c>
      <c r="C8" s="3">
        <v>1</v>
      </c>
      <c r="D8" s="4" t="s">
        <v>18</v>
      </c>
      <c r="E8" s="3" t="s">
        <v>19</v>
      </c>
      <c r="F8" s="3" t="s">
        <v>20</v>
      </c>
    </row>
    <row r="9" spans="1:6">
      <c r="A9" s="3" t="s">
        <v>21</v>
      </c>
      <c r="B9" s="3">
        <v>16</v>
      </c>
      <c r="C9" s="3">
        <v>2</v>
      </c>
      <c r="D9" s="4" t="s">
        <v>18</v>
      </c>
      <c r="E9" s="3" t="s">
        <v>19</v>
      </c>
      <c r="F9" s="3" t="s">
        <v>22</v>
      </c>
    </row>
    <row r="10" spans="1:6">
      <c r="A10" s="3" t="s">
        <v>23</v>
      </c>
      <c r="B10" s="3">
        <v>16</v>
      </c>
      <c r="C10" s="3">
        <v>3</v>
      </c>
      <c r="D10" s="4" t="s">
        <v>18</v>
      </c>
      <c r="E10" s="3" t="s">
        <v>19</v>
      </c>
      <c r="F10" s="3" t="s">
        <v>24</v>
      </c>
    </row>
    <row r="11" spans="1:6">
      <c r="C11" s="3">
        <f>A11</f>
        <v>0</v>
      </c>
      <c r="D11" s="5"/>
    </row>
    <row r="12" spans="1:6">
      <c r="A12" s="3" t="s">
        <v>25</v>
      </c>
      <c r="B12" s="3">
        <v>16</v>
      </c>
      <c r="C12" s="3">
        <v>4</v>
      </c>
      <c r="D12" s="4" t="s">
        <v>18</v>
      </c>
      <c r="E12" s="3" t="s">
        <v>19</v>
      </c>
      <c r="F12" s="3" t="s">
        <v>26</v>
      </c>
    </row>
    <row r="13" spans="1:6">
      <c r="A13" s="3" t="s">
        <v>27</v>
      </c>
      <c r="B13" s="3">
        <v>16</v>
      </c>
      <c r="C13" s="3">
        <v>5</v>
      </c>
      <c r="D13" s="4" t="s">
        <v>18</v>
      </c>
      <c r="E13" s="3" t="s">
        <v>28</v>
      </c>
    </row>
    <row r="14" spans="1:6">
      <c r="A14" s="3" t="s">
        <v>29</v>
      </c>
      <c r="B14" s="3">
        <v>16</v>
      </c>
      <c r="C14" s="3">
        <v>6</v>
      </c>
      <c r="D14" s="4" t="s">
        <v>18</v>
      </c>
      <c r="E14" s="3" t="s">
        <v>28</v>
      </c>
    </row>
    <row r="16" spans="1:6">
      <c r="A16" s="3" t="s">
        <v>30</v>
      </c>
      <c r="B16" s="3">
        <v>1</v>
      </c>
      <c r="C16" s="3">
        <v>7</v>
      </c>
      <c r="D16" s="4" t="s">
        <v>31</v>
      </c>
      <c r="E16" s="3" t="s">
        <v>32</v>
      </c>
      <c r="F16" s="3" t="s">
        <v>33</v>
      </c>
    </row>
    <row r="17" spans="1:7">
      <c r="A17" s="3" t="s">
        <v>34</v>
      </c>
      <c r="B17" s="3">
        <v>1</v>
      </c>
      <c r="C17" s="3">
        <v>7</v>
      </c>
      <c r="D17" s="4" t="s">
        <v>35</v>
      </c>
      <c r="E17" s="3" t="s">
        <v>32</v>
      </c>
      <c r="F17" s="3" t="s">
        <v>36</v>
      </c>
    </row>
    <row r="18" spans="1:7">
      <c r="A18" s="3" t="s">
        <v>37</v>
      </c>
      <c r="B18" s="3">
        <v>3</v>
      </c>
      <c r="C18" s="3">
        <v>7</v>
      </c>
      <c r="D18" s="4" t="str">
        <f ca="1">IFERROR(__xludf.DUMMYFUNCTION(" (MAX(SPLIT(D17, "":""))+B18) &amp; "":"" &amp; (MAX(SPLIT(D17, "":""))+1)"),"4:2")</f>
        <v>4:2</v>
      </c>
      <c r="E18" s="3" t="s">
        <v>38</v>
      </c>
      <c r="F18" s="3" t="s">
        <v>39</v>
      </c>
    </row>
    <row r="19" spans="1:7">
      <c r="A19" s="3" t="s">
        <v>40</v>
      </c>
      <c r="B19" s="3">
        <v>1</v>
      </c>
      <c r="C19" s="3">
        <v>7</v>
      </c>
      <c r="D19" s="4" t="s">
        <v>41</v>
      </c>
      <c r="E19" s="3" t="s">
        <v>32</v>
      </c>
      <c r="F19" s="3" t="s">
        <v>42</v>
      </c>
    </row>
    <row r="20" spans="1:7">
      <c r="A20" s="3" t="s">
        <v>43</v>
      </c>
      <c r="B20" s="3">
        <v>1</v>
      </c>
      <c r="C20" s="3">
        <v>7</v>
      </c>
      <c r="D20" s="4" t="s">
        <v>44</v>
      </c>
      <c r="E20" s="3" t="s">
        <v>45</v>
      </c>
      <c r="F20" s="3" t="s">
        <v>46</v>
      </c>
    </row>
    <row r="21" spans="1:7">
      <c r="A21" s="3" t="s">
        <v>47</v>
      </c>
      <c r="B21" s="3">
        <v>1</v>
      </c>
      <c r="C21" s="3">
        <v>7</v>
      </c>
      <c r="D21" s="4" t="s">
        <v>48</v>
      </c>
      <c r="E21" s="3" t="s">
        <v>32</v>
      </c>
      <c r="F21" s="3" t="s">
        <v>49</v>
      </c>
    </row>
    <row r="22" spans="1:7">
      <c r="A22" s="3" t="s">
        <v>50</v>
      </c>
      <c r="B22" s="3">
        <v>1</v>
      </c>
      <c r="C22" s="3">
        <v>7</v>
      </c>
      <c r="D22" s="4" t="s">
        <v>51</v>
      </c>
      <c r="E22" s="3" t="s">
        <v>32</v>
      </c>
      <c r="F22" s="3" t="s">
        <v>52</v>
      </c>
    </row>
    <row r="23" spans="1:7">
      <c r="A23" s="3" t="s">
        <v>53</v>
      </c>
      <c r="B23" s="3">
        <f>16-SUM(B16:B22)</f>
        <v>7</v>
      </c>
      <c r="C23" s="3">
        <v>7</v>
      </c>
      <c r="D23" s="4" t="str">
        <f ca="1">IFERROR(__xludf.DUMMYFUNCTION(" (MAX(SPLIT(D22, "":""))+B23) &amp; "":"" &amp; (MAX(SPLIT(D22, "":""))+1)"),"15:9")</f>
        <v>15:9</v>
      </c>
      <c r="E23" s="3" t="s">
        <v>32</v>
      </c>
    </row>
    <row r="25" spans="1:7">
      <c r="A25" s="3" t="s">
        <v>54</v>
      </c>
      <c r="B25" s="3">
        <v>16</v>
      </c>
      <c r="C25" s="3">
        <v>8</v>
      </c>
      <c r="D25" s="4" t="s">
        <v>18</v>
      </c>
      <c r="E25" s="3" t="s">
        <v>28</v>
      </c>
      <c r="F25" s="3" t="s">
        <v>55</v>
      </c>
    </row>
    <row r="26" spans="1:7">
      <c r="A26" s="3" t="s">
        <v>56</v>
      </c>
      <c r="B26" s="3">
        <v>16</v>
      </c>
      <c r="C26" s="3">
        <v>9</v>
      </c>
      <c r="D26" s="4" t="s">
        <v>18</v>
      </c>
      <c r="E26" s="3" t="s">
        <v>28</v>
      </c>
      <c r="F26" s="3" t="s">
        <v>57</v>
      </c>
    </row>
    <row r="27" spans="1:7">
      <c r="A27" s="3" t="s">
        <v>58</v>
      </c>
      <c r="B27" s="3">
        <v>7</v>
      </c>
      <c r="C27" s="3">
        <v>10</v>
      </c>
      <c r="D27" s="4" t="s">
        <v>59</v>
      </c>
      <c r="E27" s="3" t="s">
        <v>60</v>
      </c>
      <c r="F27" s="3" t="s">
        <v>61</v>
      </c>
    </row>
    <row r="28" spans="1:7">
      <c r="A28" s="3" t="s">
        <v>62</v>
      </c>
      <c r="B28" s="3">
        <v>7</v>
      </c>
      <c r="C28" s="3">
        <v>10</v>
      </c>
      <c r="D28" s="4" t="str">
        <f ca="1">IFERROR(__xludf.DUMMYFUNCTION(" (MAX(SPLIT(D27, "":""))+B28) &amp; "":"" &amp; (MAX(SPLIT(D27, "":""))+1)"),"13:7")</f>
        <v>13:7</v>
      </c>
      <c r="E28" s="3" t="s">
        <v>63</v>
      </c>
      <c r="F28" s="3" t="s">
        <v>64</v>
      </c>
    </row>
    <row r="29" spans="1:7">
      <c r="A29" s="3" t="s">
        <v>65</v>
      </c>
      <c r="B29" s="3">
        <v>2</v>
      </c>
      <c r="C29" s="3">
        <v>10</v>
      </c>
      <c r="D29" s="4" t="str">
        <f ca="1">IFERROR(__xludf.DUMMYFUNCTION(" (MAX(SPLIT(D28, "":""))+B29) &amp; "":"" &amp; (MAX(SPLIT(D28, "":""))+1)"),"15:14")</f>
        <v>15:14</v>
      </c>
      <c r="E29" s="3" t="s">
        <v>66</v>
      </c>
      <c r="F29" s="3" t="s">
        <v>67</v>
      </c>
    </row>
    <row r="30" spans="1:7">
      <c r="A30" s="3" t="s">
        <v>68</v>
      </c>
      <c r="B30" s="3">
        <v>7</v>
      </c>
      <c r="C30" s="3">
        <v>11</v>
      </c>
      <c r="D30" s="4" t="s">
        <v>59</v>
      </c>
      <c r="E30" s="3" t="s">
        <v>63</v>
      </c>
      <c r="F30" s="3" t="s">
        <v>69</v>
      </c>
    </row>
    <row r="31" spans="1:7">
      <c r="A31" s="3" t="s">
        <v>70</v>
      </c>
      <c r="B31" s="3">
        <v>5</v>
      </c>
      <c r="C31" s="3">
        <v>11</v>
      </c>
      <c r="D31" s="4" t="str">
        <f ca="1">IFERROR(__xludf.DUMMYFUNCTION(" IF(B31 = 1, (MAX(SPLIT(D30, "":""))+B31), ((MAX(SPLIT(D30, "":""))+B31) &amp; "":"" &amp; (MAX(SPLIT(D30, "":""))+1)))"),"11:7")</f>
        <v>11:7</v>
      </c>
      <c r="E31" s="3" t="s">
        <v>71</v>
      </c>
      <c r="F31" s="3" t="s">
        <v>72</v>
      </c>
    </row>
    <row r="32" spans="1:7">
      <c r="A32" s="3" t="s">
        <v>73</v>
      </c>
      <c r="B32" s="3">
        <v>4</v>
      </c>
      <c r="C32" s="3">
        <v>11</v>
      </c>
      <c r="D32" s="4" t="str">
        <f ca="1">IFERROR(__xludf.DUMMYFUNCTION(" IF(B32 = 1, (MAX(SPLIT(D31, "":""))+B32), ((MAX(SPLIT(D31, "":""))+B32) &amp; "":"" &amp; (MAX(SPLIT(D31, "":""))+1)))"),"15:12")</f>
        <v>15:12</v>
      </c>
      <c r="E32" s="3" t="s">
        <v>74</v>
      </c>
      <c r="G32" s="6"/>
    </row>
    <row r="33" spans="1:7">
      <c r="G33" s="7"/>
    </row>
    <row r="34" spans="1:7">
      <c r="A34" s="8" t="str">
        <f>"BIAS" &amp; COUNTIFS($A$3:A31, "BIAS*_ISF_VINREF") &amp; "_VCAL_LO"</f>
        <v>BIAS0_VCAL_LO</v>
      </c>
      <c r="B34" s="9">
        <v>1</v>
      </c>
      <c r="C34" s="8">
        <v>12</v>
      </c>
      <c r="D34" s="10" t="s">
        <v>31</v>
      </c>
      <c r="E34" s="11" t="s">
        <v>74</v>
      </c>
      <c r="F34" s="11" t="s">
        <v>75</v>
      </c>
      <c r="G34" s="7"/>
    </row>
    <row r="35" spans="1:7">
      <c r="A35" s="12" t="str">
        <f ca="1">IFERROR(__xludf.DUMMYFUNCTION("INDEX(SPLIT(A34, ""_""), 0, 0) &amp; ""_VCAL_HI"""),"BIAS0_VCAL_HI")</f>
        <v>BIAS0_VCAL_HI</v>
      </c>
      <c r="B35" s="9">
        <v>4</v>
      </c>
      <c r="C35" s="8">
        <f ca="1">IFERROR(__xludf.DUMMYFUNCTION("IF(MAX(SPLIT(D34, "":"")) = 15, C34+1, C34)"),12)</f>
        <v>12</v>
      </c>
      <c r="D35" s="10" t="str">
        <f ca="1">IFERROR(__xludf.DUMMYFUNCTION(" IF(B35 = 1, (MAX(SPLIT(D34, "":""))+B35), ((MAX(SPLIT(D34, "":""))+B35) &amp; "":"" &amp; (MAX(SPLIT(D34, "":""))+1)))"),"4:1")</f>
        <v>4:1</v>
      </c>
      <c r="E35" s="11" t="s">
        <v>76</v>
      </c>
      <c r="F35" s="11" t="s">
        <v>77</v>
      </c>
      <c r="G35" s="7"/>
    </row>
    <row r="36" spans="1:7">
      <c r="A36" s="12" t="str">
        <f ca="1">IFERROR(__xludf.DUMMYFUNCTION("INDEX(SPLIT(A34, ""_""), 0, 0) &amp; ""_VCASD"""),"BIAS0_VCASD")</f>
        <v>BIAS0_VCASD</v>
      </c>
      <c r="B36" s="9">
        <v>3</v>
      </c>
      <c r="C36" s="8">
        <f ca="1">IFERROR(__xludf.DUMMYFUNCTION("IF(MAX(SPLIT(D35, "":"")) = 15, C35+1, C35)"),12)</f>
        <v>12</v>
      </c>
      <c r="D36" s="10" t="str">
        <f ca="1">IFERROR(__xludf.DUMMYFUNCTION(" IF(B36 = 1, (MAX(SPLIT(D35, "":""))+B36), ((MAX(SPLIT(D35, "":""))+B36) &amp; "":"" &amp; (MAX(SPLIT(D35, "":""))+1)))"),"7:5")</f>
        <v>7:5</v>
      </c>
      <c r="E36" s="11" t="s">
        <v>78</v>
      </c>
      <c r="F36" s="11" t="s">
        <v>79</v>
      </c>
      <c r="G36" s="7"/>
    </row>
    <row r="37" spans="1:7">
      <c r="A37" s="12" t="str">
        <f ca="1">IFERROR(__xludf.DUMMYFUNCTION("INDEX(SPLIT(A34, ""_""), 0, 0) &amp; ""_VCASP"""),"BIAS0_VCASP")</f>
        <v>BIAS0_VCASP</v>
      </c>
      <c r="B37" s="9">
        <v>4</v>
      </c>
      <c r="C37" s="8">
        <f ca="1">IFERROR(__xludf.DUMMYFUNCTION("IF(MAX(SPLIT(D36, "":"")) = 15, C36+1, C36)"),12)</f>
        <v>12</v>
      </c>
      <c r="D37" s="10" t="str">
        <f ca="1">IFERROR(__xludf.DUMMYFUNCTION(" IF(B37 = 1, (MAX(SPLIT(D36, "":""))+B37), ((MAX(SPLIT(D36, "":""))+B37) &amp; "":"" &amp; (MAX(SPLIT(D36, "":""))+1)))"),"11:8")</f>
        <v>11:8</v>
      </c>
      <c r="E37" s="11" t="s">
        <v>78</v>
      </c>
      <c r="F37" s="11" t="s">
        <v>79</v>
      </c>
      <c r="G37" s="7"/>
    </row>
    <row r="38" spans="1:7">
      <c r="A38" s="12" t="str">
        <f ca="1">IFERROR(__xludf.DUMMYFUNCTION("INDEX(SPLIT(A34, ""_""), 0, 0) &amp; ""_ISF_VINREF"""),"BIAS0_ISF_VINREF")</f>
        <v>BIAS0_ISF_VINREF</v>
      </c>
      <c r="B38" s="9">
        <v>3</v>
      </c>
      <c r="C38" s="8">
        <f ca="1">IFERROR(__xludf.DUMMYFUNCTION("IF(MAX(SPLIT(D37, "":"")) = 15, C37+1, C37)"),12)</f>
        <v>12</v>
      </c>
      <c r="D38" s="10" t="str">
        <f ca="1">IFERROR(__xludf.DUMMYFUNCTION(" IF(B38 = 1, (MAX(SPLIT(D37, "":""))+B38), ((MAX(SPLIT(D37, "":""))+B38) &amp; "":"" &amp; (MAX(SPLIT(D37, "":""))+1)))"),"14:12")</f>
        <v>14:12</v>
      </c>
      <c r="E38" s="11" t="s">
        <v>80</v>
      </c>
      <c r="F38" s="11" t="s">
        <v>81</v>
      </c>
      <c r="G38" s="7"/>
    </row>
    <row r="39" spans="1:7">
      <c r="A39" s="12" t="str">
        <f ca="1">IFERROR(__xludf.DUMMYFUNCTION("INDEX(SPLIT(A34, ""_""), 0, 0)&amp; ""_IOTA"""),"BIAS0_IOTA")</f>
        <v>BIAS0_IOTA</v>
      </c>
      <c r="B39" s="9">
        <v>1</v>
      </c>
      <c r="C39" s="8">
        <f ca="1">IFERROR(__xludf.DUMMYFUNCTION("IF(MAX(SPLIT(D38, "":"")) = 15, C38+1, C38)"),12)</f>
        <v>12</v>
      </c>
      <c r="D39" s="10">
        <f ca="1">IFERROR(__xludf.DUMMYFUNCTION(" IF(B39 = 1, (MAX(SPLIT(D38, "":""))+B39), ((MAX(SPLIT(D38, "":""))+B39) &amp; "":"" &amp; (MAX(SPLIT(D38, "":""))+1)))"),15)</f>
        <v>15</v>
      </c>
      <c r="E39" s="11" t="s">
        <v>74</v>
      </c>
      <c r="F39" s="11" t="s">
        <v>82</v>
      </c>
      <c r="G39" s="7"/>
    </row>
    <row r="40" spans="1:7">
      <c r="A40" s="13" t="str">
        <f ca="1">IFERROR(__xludf.DUMMYFUNCTION("INDEX(SPLIT(A34, ""_""), 0, 0) &amp; ""_VCASN"""),"BIAS0_VCASN")</f>
        <v>BIAS0_VCASN</v>
      </c>
      <c r="B40" s="14">
        <v>6</v>
      </c>
      <c r="C40" s="15">
        <f ca="1">IFERROR(__xludf.DUMMYFUNCTION("IF(MAX(SPLIT(D39, "":"")) = 15, C39+1, C39)"),13)</f>
        <v>13</v>
      </c>
      <c r="D40" s="4" t="str">
        <f>(B40-1) &amp; ":" &amp; 0</f>
        <v>5:0</v>
      </c>
      <c r="E40" s="3" t="s">
        <v>83</v>
      </c>
      <c r="F40" s="3" t="s">
        <v>84</v>
      </c>
      <c r="G40" s="7"/>
    </row>
    <row r="41" spans="1:7">
      <c r="A41" s="13" t="str">
        <f ca="1">IFERROR(__xludf.DUMMYFUNCTION("INDEX(SPLIT(A34, ""_""), 0, 0) &amp; ""_ICLIP"""),"BIAS0_ICLIP")</f>
        <v>BIAS0_ICLIP</v>
      </c>
      <c r="B41" s="14">
        <v>2</v>
      </c>
      <c r="C41" s="15">
        <f ca="1">IFERROR(__xludf.DUMMYFUNCTION("IF(MAX(SPLIT(D40, "":"")) = 15, C40+1, C40)"),13)</f>
        <v>13</v>
      </c>
      <c r="D41" s="4" t="str">
        <f ca="1">IFERROR(__xludf.DUMMYFUNCTION(" IF(B41 = 1, (MAX(SPLIT(D40, "":""))+B41), ((MAX(SPLIT(D40, "":""))+B41) &amp; "":"" &amp; (MAX(SPLIT(D40, "":""))+1)))"),"7:6")</f>
        <v>7:6</v>
      </c>
      <c r="E41" s="3" t="s">
        <v>66</v>
      </c>
      <c r="F41" s="3" t="s">
        <v>85</v>
      </c>
      <c r="G41" s="7"/>
    </row>
    <row r="42" spans="1:7">
      <c r="A42" s="13" t="str">
        <f ca="1">IFERROR(__xludf.DUMMYFUNCTION("INDEX(SPLIT(A34, ""_""), 0, 0)&amp; ""_IBIAS"""),"BIAS0_IBIAS")</f>
        <v>BIAS0_IBIAS</v>
      </c>
      <c r="B42" s="14">
        <v>2</v>
      </c>
      <c r="C42" s="15">
        <f ca="1">IFERROR(__xludf.DUMMYFUNCTION("IF(MAX(SPLIT(D41, "":"")) = 15, C41+1, C41)"),13)</f>
        <v>13</v>
      </c>
      <c r="D42" s="4" t="str">
        <f ca="1">IFERROR(__xludf.DUMMYFUNCTION(" IF(B42 = 1, (MAX(SPLIT(D41, "":""))+B42), ((MAX(SPLIT(D41, "":""))+B42) &amp; "":"" &amp; (MAX(SPLIT(D41, "":""))+1)))"),"9:8")</f>
        <v>9:8</v>
      </c>
      <c r="E42" s="3" t="s">
        <v>86</v>
      </c>
      <c r="F42" s="3" t="s">
        <v>87</v>
      </c>
      <c r="G42" s="7"/>
    </row>
    <row r="43" spans="1:7">
      <c r="A43" s="13" t="str">
        <f ca="1">IFERROR(__xludf.DUMMYFUNCTION("INDEX(SPLIT(A34, ""_""), 0, 0) &amp; ""_VREF_LDO"""),"BIAS0_VREF_LDO")</f>
        <v>BIAS0_VREF_LDO</v>
      </c>
      <c r="B43" s="14">
        <v>2</v>
      </c>
      <c r="C43" s="15">
        <f ca="1">IFERROR(__xludf.DUMMYFUNCTION("IF(MAX(SPLIT(D42, "":"")) = 15, C42+1, C42)"),13)</f>
        <v>13</v>
      </c>
      <c r="D43" s="4" t="str">
        <f ca="1">IFERROR(__xludf.DUMMYFUNCTION(" IF(B43 = 1, (MAX(SPLIT(D42, "":""))+B43), ((MAX(SPLIT(D42, "":""))+B43) &amp; "":"" &amp; (MAX(SPLIT(D42, "":""))+1)))"),"11:10")</f>
        <v>11:10</v>
      </c>
      <c r="E43" s="3" t="s">
        <v>88</v>
      </c>
      <c r="G43" s="7"/>
    </row>
    <row r="44" spans="1:7">
      <c r="A44" s="13" t="str">
        <f ca="1">IFERROR(__xludf.DUMMYFUNCTION("INDEX(SPLIT(A34, ""_""), 0, 0)&amp; ""_IFB"""),"BIAS0_IFB")</f>
        <v>BIAS0_IFB</v>
      </c>
      <c r="B44" s="14">
        <v>2</v>
      </c>
      <c r="C44" s="15">
        <f ca="1">IFERROR(__xludf.DUMMYFUNCTION("IF(MAX(SPLIT(D43, "":"")) = 15, C43+1, C43)"),13)</f>
        <v>13</v>
      </c>
      <c r="D44" s="4" t="str">
        <f ca="1">IFERROR(__xludf.DUMMYFUNCTION(" IF(B44 = 1, (MAX(SPLIT(D43, "":""))+B44), ((MAX(SPLIT(D43, "":""))+B44) &amp; "":"" &amp; (MAX(SPLIT(D43, "":""))+1)))"),"13:12")</f>
        <v>13:12</v>
      </c>
      <c r="E44" s="3" t="s">
        <v>86</v>
      </c>
      <c r="F44" s="3" t="s">
        <v>89</v>
      </c>
      <c r="G44" s="7"/>
    </row>
    <row r="45" spans="1:7">
      <c r="A45" s="13" t="str">
        <f ca="1">IFERROR(__xludf.DUMMYFUNCTION("INDEX(SPLIT(A34, ""_""), 0, 0)&amp; ""_ISF"""),"BIAS0_ISF")</f>
        <v>BIAS0_ISF</v>
      </c>
      <c r="B45" s="14">
        <v>2</v>
      </c>
      <c r="C45" s="15">
        <f ca="1">IFERROR(__xludf.DUMMYFUNCTION("IF(MAX(SPLIT(D44, "":"")) = 15, C44+1, C44)"),13)</f>
        <v>13</v>
      </c>
      <c r="D45" s="4" t="str">
        <f ca="1">IFERROR(__xludf.DUMMYFUNCTION(" IF(B45 = 1, (MAX(SPLIT(D44, "":""))+B45), ((MAX(SPLIT(D44, "":""))+B45) &amp; "":"" &amp; (MAX(SPLIT(D44, "":""))+1)))"),"15:14")</f>
        <v>15:14</v>
      </c>
      <c r="E45" s="3" t="s">
        <v>86</v>
      </c>
      <c r="F45" s="3" t="s">
        <v>82</v>
      </c>
      <c r="G45" s="7"/>
    </row>
    <row r="46" spans="1:7">
      <c r="A46" s="12" t="str">
        <f ca="1">IFERROR(__xludf.DUMMYFUNCTION("INDEX(SPLIT(A35, ""_""), 0, 0)&amp; ""_BGR_MEAN"""),"BIAS0_BGR_MEAN")</f>
        <v>BIAS0_BGR_MEAN</v>
      </c>
      <c r="B46" s="9">
        <v>4</v>
      </c>
      <c r="C46" s="8">
        <f ca="1">IFERROR(__xludf.DUMMYFUNCTION("IF(MAX(SPLIT(D45, "":"")) = 15, C45+1, C45)"),14)</f>
        <v>14</v>
      </c>
      <c r="D46" s="10" t="str">
        <f>(B46-1) &amp; ":" &amp; 0</f>
        <v>3:0</v>
      </c>
      <c r="E46" s="11" t="s">
        <v>80</v>
      </c>
      <c r="F46" s="16"/>
      <c r="G46" s="7"/>
    </row>
    <row r="47" spans="1:7">
      <c r="A47" s="12" t="str">
        <f ca="1">IFERROR(__xludf.DUMMYFUNCTION("INDEX(SPLIT(A36, ""_""), 0, 0)&amp; ""_BGR_SLOPE"""),"BIAS0_BGR_SLOPE")</f>
        <v>BIAS0_BGR_SLOPE</v>
      </c>
      <c r="B47" s="9">
        <v>4</v>
      </c>
      <c r="C47" s="8">
        <f ca="1">IFERROR(__xludf.DUMMYFUNCTION("IF(MAX(SPLIT(D46, "":"")) = 15, C46+1, C46)"),14)</f>
        <v>14</v>
      </c>
      <c r="D47" s="10" t="str">
        <f ca="1">IFERROR(__xludf.DUMMYFUNCTION(" (MAX(SPLIT(D46, "":""))+B47) &amp; "":"" &amp; (MAX(SPLIT(D46, "":""))+1)"),"7:4")</f>
        <v>7:4</v>
      </c>
      <c r="E47" s="11" t="s">
        <v>80</v>
      </c>
      <c r="F47" s="16"/>
      <c r="G47" s="7"/>
    </row>
    <row r="48" spans="1:7">
      <c r="A48" s="12" t="str">
        <f ca="1">IFERROR(__xludf.DUMMYFUNCTION("INDEX(SPLIT(A34, ""_""), 0, 0)&amp; ""_VINREF"""),"BIAS0_VINREF")</f>
        <v>BIAS0_VINREF</v>
      </c>
      <c r="B48" s="9">
        <v>5</v>
      </c>
      <c r="C48" s="8">
        <f ca="1">IFERROR(__xludf.DUMMYFUNCTION("IF(MAX(SPLIT(D47, "":"")) = 15, C47+1, C47)"),14)</f>
        <v>14</v>
      </c>
      <c r="D48" s="10" t="str">
        <f ca="1">IFERROR(__xludf.DUMMYFUNCTION(" (MAX(SPLIT(D47, "":""))+B48) &amp; "":"" &amp; (MAX(SPLIT(D47, "":""))+1)"),"12:8")</f>
        <v>12:8</v>
      </c>
      <c r="E48" s="11" t="s">
        <v>80</v>
      </c>
      <c r="F48" s="11" t="s">
        <v>90</v>
      </c>
    </row>
    <row r="49" spans="1:6">
      <c r="A49" s="12" t="str">
        <f ca="1">IFERROR(__xludf.DUMMYFUNCTION("INDEX(SPLIT(A35, ""_""), 0, 0)&amp; ""_ID"""),"BIAS0_ID")</f>
        <v>BIAS0_ID</v>
      </c>
      <c r="B49" s="11">
        <v>2</v>
      </c>
      <c r="C49" s="8">
        <f ca="1">IFERROR(__xludf.DUMMYFUNCTION("IF(MAX(SPLIT(D48, "":"")) = 15, C48+1, C48)"),14)</f>
        <v>14</v>
      </c>
      <c r="D49" s="10" t="str">
        <f ca="1">IFERROR(__xludf.DUMMYFUNCTION(" (MAX(SPLIT(D48, "":""))+B49) &amp; "":"" &amp; (MAX(SPLIT(D48, "":""))+1)"),"14:13")</f>
        <v>14:13</v>
      </c>
      <c r="E49" s="11" t="s">
        <v>88</v>
      </c>
      <c r="F49" s="11" t="s">
        <v>91</v>
      </c>
    </row>
    <row r="50" spans="1:6">
      <c r="A50" s="12" t="str">
        <f ca="1">IFERROR(__xludf.DUMMYFUNCTION("INDEX(SPLIT(A36, ""_""), 0, 0)&amp; ""_LDO_EN"""),"BIAS0_LDO_EN")</f>
        <v>BIAS0_LDO_EN</v>
      </c>
      <c r="B50" s="9">
        <v>1</v>
      </c>
      <c r="C50" s="8">
        <f ca="1">IFERROR(__xludf.DUMMYFUNCTION("IF(MAX(SPLIT(D49, "":"")) = 15, C49+1, C49)"),14)</f>
        <v>14</v>
      </c>
      <c r="D50" s="10">
        <f ca="1">IFERROR(__xludf.DUMMYFUNCTION(" IF(B50 = 1, (MAX(SPLIT(D49, "":""))+B50), ((MAX(SPLIT(D49, "":""))+B50) &amp; "":"" &amp; (MAX(SPLIT(D49, "":""))+1)))"),15)</f>
        <v>15</v>
      </c>
      <c r="E50" s="11" t="s">
        <v>88</v>
      </c>
      <c r="F50" s="16"/>
    </row>
    <row r="52" spans="1:6">
      <c r="A52" s="15" t="str">
        <f t="shared" ref="A52:A68" ca="1" si="0">"BIAS" &amp; COUNTIF($A$32:$A51, "*LDO_EN") &amp; REPLACE(A34, 1, SEARCH("_", A34), "_")</f>
        <v>BIAS1_VCAL_LO</v>
      </c>
      <c r="B52" s="14">
        <f t="shared" ref="B52:B68" si="1">B34</f>
        <v>1</v>
      </c>
      <c r="C52" s="15">
        <f ca="1">C49+1</f>
        <v>15</v>
      </c>
      <c r="D52" s="4" t="str">
        <f t="shared" ref="D52:E52" si="2">D34</f>
        <v>0</v>
      </c>
      <c r="E52" s="3" t="str">
        <f t="shared" si="2"/>
        <v>d0</v>
      </c>
    </row>
    <row r="53" spans="1:6">
      <c r="A53" s="15" t="str">
        <f t="shared" ca="1" si="0"/>
        <v>BIAS1_VCAL_HI</v>
      </c>
      <c r="B53" s="14">
        <f t="shared" si="1"/>
        <v>4</v>
      </c>
      <c r="C53" s="15">
        <f ca="1">IFERROR(__xludf.DUMMYFUNCTION("IF(MAX(SPLIT(D52, "":"")) = 15, C52+1, C52)"),15)</f>
        <v>15</v>
      </c>
      <c r="D53" s="4" t="str">
        <f t="shared" ref="D53:E53" ca="1" si="3">D35</f>
        <v>4:1</v>
      </c>
      <c r="E53" s="3" t="str">
        <f t="shared" si="3"/>
        <v>d15</v>
      </c>
    </row>
    <row r="54" spans="1:6">
      <c r="A54" s="15" t="str">
        <f t="shared" ca="1" si="0"/>
        <v>BIAS1_VCASD</v>
      </c>
      <c r="B54" s="14">
        <f t="shared" si="1"/>
        <v>3</v>
      </c>
      <c r="C54" s="15">
        <f ca="1">IFERROR(__xludf.DUMMYFUNCTION("IF(MAX(SPLIT(D53, "":"")) = 15, C53+1, C53)"),15)</f>
        <v>15</v>
      </c>
      <c r="D54" s="4" t="str">
        <f t="shared" ref="D54:E54" ca="1" si="4">D36</f>
        <v>7:5</v>
      </c>
      <c r="E54" s="3" t="str">
        <f t="shared" si="4"/>
        <v>d4</v>
      </c>
    </row>
    <row r="55" spans="1:6">
      <c r="A55" s="15" t="str">
        <f t="shared" ca="1" si="0"/>
        <v>BIAS1_VCASP</v>
      </c>
      <c r="B55" s="14">
        <f t="shared" si="1"/>
        <v>4</v>
      </c>
      <c r="C55" s="15">
        <f ca="1">IFERROR(__xludf.DUMMYFUNCTION("IF(MAX(SPLIT(D54, "":"")) = 15, C54+1, C54)"),15)</f>
        <v>15</v>
      </c>
      <c r="D55" s="4" t="str">
        <f t="shared" ref="D55:E55" ca="1" si="5">D37</f>
        <v>11:8</v>
      </c>
      <c r="E55" s="3" t="str">
        <f t="shared" si="5"/>
        <v>d4</v>
      </c>
    </row>
    <row r="56" spans="1:6">
      <c r="A56" s="15" t="str">
        <f t="shared" ca="1" si="0"/>
        <v>BIAS1_ISF_VINREF</v>
      </c>
      <c r="B56" s="14">
        <f t="shared" si="1"/>
        <v>3</v>
      </c>
      <c r="C56" s="15">
        <f ca="1">IFERROR(__xludf.DUMMYFUNCTION("IF(MAX(SPLIT(D55, "":"")) = 15, C55+1, C55)"),15)</f>
        <v>15</v>
      </c>
      <c r="D56" s="4" t="str">
        <f t="shared" ref="D56:E56" ca="1" si="6">D38</f>
        <v>14:12</v>
      </c>
      <c r="E56" s="3" t="str">
        <f t="shared" si="6"/>
        <v>d7</v>
      </c>
    </row>
    <row r="57" spans="1:6">
      <c r="A57" s="15" t="str">
        <f t="shared" ca="1" si="0"/>
        <v>BIAS1_IOTA</v>
      </c>
      <c r="B57" s="14">
        <f t="shared" si="1"/>
        <v>1</v>
      </c>
      <c r="C57" s="15">
        <f ca="1">IFERROR(__xludf.DUMMYFUNCTION("IF(MAX(SPLIT(D56, "":"")) = 15, C56+1, C56)"),15)</f>
        <v>15</v>
      </c>
      <c r="D57" s="4">
        <f t="shared" ref="D57:E57" ca="1" si="7">D39</f>
        <v>15</v>
      </c>
      <c r="E57" s="3" t="str">
        <f t="shared" si="7"/>
        <v>d0</v>
      </c>
    </row>
    <row r="58" spans="1:6">
      <c r="A58" s="15" t="str">
        <f t="shared" ca="1" si="0"/>
        <v>BIAS1_VCASN</v>
      </c>
      <c r="B58" s="14">
        <f t="shared" si="1"/>
        <v>6</v>
      </c>
      <c r="C58" s="15">
        <f ca="1">IFERROR(__xludf.DUMMYFUNCTION("IF(MAX(SPLIT(D57, "":"")) = 15, C57+1, C57)"),16)</f>
        <v>16</v>
      </c>
      <c r="D58" s="4" t="str">
        <f t="shared" ref="D58:E58" si="8">D40</f>
        <v>5:0</v>
      </c>
      <c r="E58" s="3" t="str">
        <f t="shared" si="8"/>
        <v>d33</v>
      </c>
    </row>
    <row r="59" spans="1:6">
      <c r="A59" s="15" t="str">
        <f t="shared" ca="1" si="0"/>
        <v>BIAS1_ICLIP</v>
      </c>
      <c r="B59" s="14">
        <f t="shared" si="1"/>
        <v>2</v>
      </c>
      <c r="C59" s="15">
        <f ca="1">IFERROR(__xludf.DUMMYFUNCTION("IF(MAX(SPLIT(D58, "":"")) = 15, C58+1, C58)"),16)</f>
        <v>16</v>
      </c>
      <c r="D59" s="4" t="str">
        <f t="shared" ref="D59:E59" ca="1" si="9">D41</f>
        <v>7:6</v>
      </c>
      <c r="E59" s="3" t="str">
        <f t="shared" si="9"/>
        <v>b01</v>
      </c>
    </row>
    <row r="60" spans="1:6">
      <c r="A60" s="15" t="str">
        <f t="shared" ca="1" si="0"/>
        <v>BIAS1_IBIAS</v>
      </c>
      <c r="B60" s="14">
        <f t="shared" si="1"/>
        <v>2</v>
      </c>
      <c r="C60" s="15">
        <f ca="1">IFERROR(__xludf.DUMMYFUNCTION("IF(MAX(SPLIT(D59, "":"")) = 15, C59+1, C59)"),16)</f>
        <v>16</v>
      </c>
      <c r="D60" s="4" t="str">
        <f t="shared" ref="D60:E60" ca="1" si="10">D42</f>
        <v>9:8</v>
      </c>
      <c r="E60" s="3" t="str">
        <f t="shared" si="10"/>
        <v>d2</v>
      </c>
    </row>
    <row r="61" spans="1:6">
      <c r="A61" s="15" t="str">
        <f t="shared" ca="1" si="0"/>
        <v>BIAS1_VREF_LDO</v>
      </c>
      <c r="B61" s="14">
        <f t="shared" si="1"/>
        <v>2</v>
      </c>
      <c r="C61" s="15">
        <f ca="1">IFERROR(__xludf.DUMMYFUNCTION("IF(MAX(SPLIT(D60, "":"")) = 15, C60+1, C60)"),16)</f>
        <v>16</v>
      </c>
      <c r="D61" s="4" t="str">
        <f t="shared" ref="D61:E61" ca="1" si="11">D43</f>
        <v>11:10</v>
      </c>
      <c r="E61" s="3" t="str">
        <f t="shared" si="11"/>
        <v>d1</v>
      </c>
    </row>
    <row r="62" spans="1:6">
      <c r="A62" s="15" t="str">
        <f t="shared" ca="1" si="0"/>
        <v>BIAS1_IFB</v>
      </c>
      <c r="B62" s="14">
        <f t="shared" si="1"/>
        <v>2</v>
      </c>
      <c r="C62" s="15">
        <f ca="1">IFERROR(__xludf.DUMMYFUNCTION("IF(MAX(SPLIT(D61, "":"")) = 15, C61+1, C61)"),16)</f>
        <v>16</v>
      </c>
      <c r="D62" s="4" t="str">
        <f t="shared" ref="D62:E62" ca="1" si="12">D44</f>
        <v>13:12</v>
      </c>
      <c r="E62" s="3" t="str">
        <f t="shared" si="12"/>
        <v>d2</v>
      </c>
    </row>
    <row r="63" spans="1:6">
      <c r="A63" s="15" t="str">
        <f t="shared" ca="1" si="0"/>
        <v>BIAS1_ISF</v>
      </c>
      <c r="B63" s="14">
        <f t="shared" si="1"/>
        <v>2</v>
      </c>
      <c r="C63" s="15">
        <f ca="1">IFERROR(__xludf.DUMMYFUNCTION("IF(MAX(SPLIT(D62, "":"")) = 15, C62+1, C62)"),16)</f>
        <v>16</v>
      </c>
      <c r="D63" s="4" t="str">
        <f t="shared" ref="D63:E63" ca="1" si="13">D45</f>
        <v>15:14</v>
      </c>
      <c r="E63" s="3" t="str">
        <f t="shared" si="13"/>
        <v>d2</v>
      </c>
    </row>
    <row r="64" spans="1:6">
      <c r="A64" s="15" t="str">
        <f t="shared" ca="1" si="0"/>
        <v>BIAS1_BGR_MEAN</v>
      </c>
      <c r="B64" s="14">
        <f t="shared" si="1"/>
        <v>4</v>
      </c>
      <c r="C64" s="15">
        <f ca="1">IFERROR(__xludf.DUMMYFUNCTION("IF(MAX(SPLIT(D63, "":"")) = 15, C63+1, C63)"),17)</f>
        <v>17</v>
      </c>
      <c r="D64" s="4" t="str">
        <f t="shared" ref="D64:E64" si="14">D46</f>
        <v>3:0</v>
      </c>
      <c r="E64" s="3" t="str">
        <f t="shared" si="14"/>
        <v>d7</v>
      </c>
    </row>
    <row r="65" spans="1:5">
      <c r="A65" s="15" t="str">
        <f t="shared" ca="1" si="0"/>
        <v>BIAS1_BGR_SLOPE</v>
      </c>
      <c r="B65" s="14">
        <f t="shared" si="1"/>
        <v>4</v>
      </c>
      <c r="C65" s="15">
        <f ca="1">IFERROR(__xludf.DUMMYFUNCTION("IF(MAX(SPLIT(D64, "":"")) = 15, C64+1, C64)"),17)</f>
        <v>17</v>
      </c>
      <c r="D65" s="4" t="str">
        <f t="shared" ref="D65:E65" ca="1" si="15">D47</f>
        <v>7:4</v>
      </c>
      <c r="E65" s="3" t="str">
        <f t="shared" si="15"/>
        <v>d7</v>
      </c>
    </row>
    <row r="66" spans="1:5">
      <c r="A66" s="15" t="str">
        <f t="shared" ca="1" si="0"/>
        <v>BIAS1_VINREF</v>
      </c>
      <c r="B66" s="14">
        <f t="shared" si="1"/>
        <v>5</v>
      </c>
      <c r="C66" s="15">
        <f ca="1">IFERROR(__xludf.DUMMYFUNCTION("IF(MAX(SPLIT(D65, "":"")) = 15, C65+1, C65)"),17)</f>
        <v>17</v>
      </c>
      <c r="D66" s="4" t="str">
        <f t="shared" ref="D66:E66" ca="1" si="16">D48</f>
        <v>12:8</v>
      </c>
      <c r="E66" s="3" t="str">
        <f t="shared" si="16"/>
        <v>d7</v>
      </c>
    </row>
    <row r="67" spans="1:5">
      <c r="A67" s="15" t="str">
        <f t="shared" ca="1" si="0"/>
        <v>BIAS1_ID</v>
      </c>
      <c r="B67" s="14">
        <f t="shared" si="1"/>
        <v>2</v>
      </c>
      <c r="C67" s="15">
        <f ca="1">IFERROR(__xludf.DUMMYFUNCTION("IF(MAX(SPLIT(D66, "":"")) = 15, C66+1, C66)"),17)</f>
        <v>17</v>
      </c>
      <c r="D67" s="4" t="str">
        <f t="shared" ref="D67:E67" ca="1" si="17">D49</f>
        <v>14:13</v>
      </c>
      <c r="E67" s="3" t="str">
        <f t="shared" si="17"/>
        <v>d1</v>
      </c>
    </row>
    <row r="68" spans="1:5">
      <c r="A68" s="15" t="str">
        <f t="shared" ca="1" si="0"/>
        <v>BIAS1_LDO_EN</v>
      </c>
      <c r="B68" s="14">
        <f t="shared" si="1"/>
        <v>1</v>
      </c>
      <c r="C68" s="15">
        <f ca="1">IFERROR(__xludf.DUMMYFUNCTION("IF(MAX(SPLIT(D67, "":"")) = 15, C67+1, C67)"),17)</f>
        <v>17</v>
      </c>
      <c r="D68" s="4">
        <f t="shared" ref="D68:E68" ca="1" si="18">D50</f>
        <v>15</v>
      </c>
      <c r="E68" s="3" t="str">
        <f t="shared" si="18"/>
        <v>d1</v>
      </c>
    </row>
    <row r="70" spans="1:5">
      <c r="A70" s="15" t="str">
        <f t="shared" ref="A70:A86" ca="1" si="19">"BIAS" &amp; COUNTIF($A$32:$A69, "*LDO_EN") &amp; REPLACE(A52, 1, SEARCH("_", A52), "_")</f>
        <v>BIAS2_VCAL_LO</v>
      </c>
      <c r="B70" s="14">
        <f t="shared" ref="B70:B86" si="20">B52</f>
        <v>1</v>
      </c>
      <c r="C70" s="15">
        <f ca="1">C67+1</f>
        <v>18</v>
      </c>
      <c r="D70" s="4" t="str">
        <f t="shared" ref="D70:E70" si="21">D52</f>
        <v>0</v>
      </c>
      <c r="E70" s="3" t="str">
        <f t="shared" si="21"/>
        <v>d0</v>
      </c>
    </row>
    <row r="71" spans="1:5">
      <c r="A71" s="15" t="str">
        <f t="shared" ca="1" si="19"/>
        <v>BIAS2_VCAL_HI</v>
      </c>
      <c r="B71" s="14">
        <f t="shared" si="20"/>
        <v>4</v>
      </c>
      <c r="C71" s="15">
        <f ca="1">IFERROR(__xludf.DUMMYFUNCTION("IF(MAX(SPLIT(D70, "":"")) = 15, C70+1, C70)"),18)</f>
        <v>18</v>
      </c>
      <c r="D71" s="4" t="str">
        <f t="shared" ref="D71:E71" ca="1" si="22">D53</f>
        <v>4:1</v>
      </c>
      <c r="E71" s="3" t="str">
        <f t="shared" si="22"/>
        <v>d15</v>
      </c>
    </row>
    <row r="72" spans="1:5">
      <c r="A72" s="15" t="str">
        <f t="shared" ca="1" si="19"/>
        <v>BIAS2_VCASD</v>
      </c>
      <c r="B72" s="14">
        <f t="shared" si="20"/>
        <v>3</v>
      </c>
      <c r="C72" s="15">
        <f ca="1">IFERROR(__xludf.DUMMYFUNCTION("IF(MAX(SPLIT(D71, "":"")) = 15, C71+1, C71)"),18)</f>
        <v>18</v>
      </c>
      <c r="D72" s="4" t="str">
        <f t="shared" ref="D72:E72" ca="1" si="23">D54</f>
        <v>7:5</v>
      </c>
      <c r="E72" s="3" t="str">
        <f t="shared" si="23"/>
        <v>d4</v>
      </c>
    </row>
    <row r="73" spans="1:5">
      <c r="A73" s="15" t="str">
        <f t="shared" ca="1" si="19"/>
        <v>BIAS2_VCASP</v>
      </c>
      <c r="B73" s="14">
        <f t="shared" si="20"/>
        <v>4</v>
      </c>
      <c r="C73" s="15">
        <f ca="1">IFERROR(__xludf.DUMMYFUNCTION("IF(MAX(SPLIT(D72, "":"")) = 15, C72+1, C72)"),18)</f>
        <v>18</v>
      </c>
      <c r="D73" s="4" t="str">
        <f t="shared" ref="D73:E73" ca="1" si="24">D55</f>
        <v>11:8</v>
      </c>
      <c r="E73" s="3" t="str">
        <f t="shared" si="24"/>
        <v>d4</v>
      </c>
    </row>
    <row r="74" spans="1:5">
      <c r="A74" s="15" t="str">
        <f t="shared" ca="1" si="19"/>
        <v>BIAS2_ISF_VINREF</v>
      </c>
      <c r="B74" s="14">
        <f t="shared" si="20"/>
        <v>3</v>
      </c>
      <c r="C74" s="15">
        <f ca="1">IFERROR(__xludf.DUMMYFUNCTION("IF(MAX(SPLIT(D73, "":"")) = 15, C73+1, C73)"),18)</f>
        <v>18</v>
      </c>
      <c r="D74" s="4" t="str">
        <f t="shared" ref="D74:E74" ca="1" si="25">D56</f>
        <v>14:12</v>
      </c>
      <c r="E74" s="3" t="str">
        <f t="shared" si="25"/>
        <v>d7</v>
      </c>
    </row>
    <row r="75" spans="1:5">
      <c r="A75" s="15" t="str">
        <f t="shared" ca="1" si="19"/>
        <v>BIAS2_IOTA</v>
      </c>
      <c r="B75" s="14">
        <f t="shared" si="20"/>
        <v>1</v>
      </c>
      <c r="C75" s="15">
        <f ca="1">IFERROR(__xludf.DUMMYFUNCTION("IF(MAX(SPLIT(D74, "":"")) = 15, C74+1, C74)"),18)</f>
        <v>18</v>
      </c>
      <c r="D75" s="4">
        <f t="shared" ref="D75:E75" ca="1" si="26">D57</f>
        <v>15</v>
      </c>
      <c r="E75" s="3" t="str">
        <f t="shared" si="26"/>
        <v>d0</v>
      </c>
    </row>
    <row r="76" spans="1:5">
      <c r="A76" s="15" t="str">
        <f t="shared" ca="1" si="19"/>
        <v>BIAS2_VCASN</v>
      </c>
      <c r="B76" s="14">
        <f t="shared" si="20"/>
        <v>6</v>
      </c>
      <c r="C76" s="15">
        <f ca="1">IFERROR(__xludf.DUMMYFUNCTION("IF(MAX(SPLIT(D75, "":"")) = 15, C75+1, C75)"),19)</f>
        <v>19</v>
      </c>
      <c r="D76" s="4" t="str">
        <f t="shared" ref="D76:E76" si="27">D58</f>
        <v>5:0</v>
      </c>
      <c r="E76" s="3" t="str">
        <f t="shared" si="27"/>
        <v>d33</v>
      </c>
    </row>
    <row r="77" spans="1:5">
      <c r="A77" s="15" t="str">
        <f t="shared" ca="1" si="19"/>
        <v>BIAS2_ICLIP</v>
      </c>
      <c r="B77" s="14">
        <f t="shared" si="20"/>
        <v>2</v>
      </c>
      <c r="C77" s="15">
        <f ca="1">IFERROR(__xludf.DUMMYFUNCTION("IF(MAX(SPLIT(D76, "":"")) = 15, C76+1, C76)"),19)</f>
        <v>19</v>
      </c>
      <c r="D77" s="4" t="str">
        <f t="shared" ref="D77:E77" ca="1" si="28">D59</f>
        <v>7:6</v>
      </c>
      <c r="E77" s="3" t="str">
        <f t="shared" si="28"/>
        <v>b01</v>
      </c>
    </row>
    <row r="78" spans="1:5">
      <c r="A78" s="15" t="str">
        <f t="shared" ca="1" si="19"/>
        <v>BIAS2_IBIAS</v>
      </c>
      <c r="B78" s="14">
        <f t="shared" si="20"/>
        <v>2</v>
      </c>
      <c r="C78" s="15">
        <f ca="1">IFERROR(__xludf.DUMMYFUNCTION("IF(MAX(SPLIT(D77, "":"")) = 15, C77+1, C77)"),19)</f>
        <v>19</v>
      </c>
      <c r="D78" s="4" t="str">
        <f t="shared" ref="D78:E78" ca="1" si="29">D60</f>
        <v>9:8</v>
      </c>
      <c r="E78" s="3" t="str">
        <f t="shared" si="29"/>
        <v>d2</v>
      </c>
    </row>
    <row r="79" spans="1:5">
      <c r="A79" s="15" t="str">
        <f t="shared" ca="1" si="19"/>
        <v>BIAS2_VREF_LDO</v>
      </c>
      <c r="B79" s="14">
        <f t="shared" si="20"/>
        <v>2</v>
      </c>
      <c r="C79" s="15">
        <f ca="1">IFERROR(__xludf.DUMMYFUNCTION("IF(MAX(SPLIT(D78, "":"")) = 15, C78+1, C78)"),19)</f>
        <v>19</v>
      </c>
      <c r="D79" s="4" t="str">
        <f t="shared" ref="D79:E79" ca="1" si="30">D61</f>
        <v>11:10</v>
      </c>
      <c r="E79" s="3" t="str">
        <f t="shared" si="30"/>
        <v>d1</v>
      </c>
    </row>
    <row r="80" spans="1:5">
      <c r="A80" s="15" t="str">
        <f t="shared" ca="1" si="19"/>
        <v>BIAS2_IFB</v>
      </c>
      <c r="B80" s="14">
        <f t="shared" si="20"/>
        <v>2</v>
      </c>
      <c r="C80" s="15">
        <f ca="1">IFERROR(__xludf.DUMMYFUNCTION("IF(MAX(SPLIT(D79, "":"")) = 15, C79+1, C79)"),19)</f>
        <v>19</v>
      </c>
      <c r="D80" s="4" t="str">
        <f t="shared" ref="D80:E80" ca="1" si="31">D62</f>
        <v>13:12</v>
      </c>
      <c r="E80" s="3" t="str">
        <f t="shared" si="31"/>
        <v>d2</v>
      </c>
    </row>
    <row r="81" spans="1:5">
      <c r="A81" s="15" t="str">
        <f t="shared" ca="1" si="19"/>
        <v>BIAS2_ISF</v>
      </c>
      <c r="B81" s="14">
        <f t="shared" si="20"/>
        <v>2</v>
      </c>
      <c r="C81" s="15">
        <f ca="1">IFERROR(__xludf.DUMMYFUNCTION("IF(MAX(SPLIT(D80, "":"")) = 15, C80+1, C80)"),19)</f>
        <v>19</v>
      </c>
      <c r="D81" s="4" t="str">
        <f t="shared" ref="D81:E81" ca="1" si="32">D63</f>
        <v>15:14</v>
      </c>
      <c r="E81" s="3" t="str">
        <f t="shared" si="32"/>
        <v>d2</v>
      </c>
    </row>
    <row r="82" spans="1:5">
      <c r="A82" s="15" t="str">
        <f t="shared" ca="1" si="19"/>
        <v>BIAS2_BGR_MEAN</v>
      </c>
      <c r="B82" s="14">
        <f t="shared" si="20"/>
        <v>4</v>
      </c>
      <c r="C82" s="15">
        <f ca="1">IFERROR(__xludf.DUMMYFUNCTION("IF(MAX(SPLIT(D81, "":"")) = 15, C81+1, C81)"),20)</f>
        <v>20</v>
      </c>
      <c r="D82" s="4" t="str">
        <f t="shared" ref="D82:E82" si="33">D64</f>
        <v>3:0</v>
      </c>
      <c r="E82" s="3" t="str">
        <f t="shared" si="33"/>
        <v>d7</v>
      </c>
    </row>
    <row r="83" spans="1:5">
      <c r="A83" s="15" t="str">
        <f t="shared" ca="1" si="19"/>
        <v>BIAS2_BGR_SLOPE</v>
      </c>
      <c r="B83" s="14">
        <f t="shared" si="20"/>
        <v>4</v>
      </c>
      <c r="C83" s="15">
        <f ca="1">IFERROR(__xludf.DUMMYFUNCTION("IF(MAX(SPLIT(D82, "":"")) = 15, C82+1, C82)"),20)</f>
        <v>20</v>
      </c>
      <c r="D83" s="4" t="str">
        <f t="shared" ref="D83:E83" ca="1" si="34">D65</f>
        <v>7:4</v>
      </c>
      <c r="E83" s="3" t="str">
        <f t="shared" si="34"/>
        <v>d7</v>
      </c>
    </row>
    <row r="84" spans="1:5">
      <c r="A84" s="15" t="str">
        <f t="shared" ca="1" si="19"/>
        <v>BIAS2_VINREF</v>
      </c>
      <c r="B84" s="14">
        <f t="shared" si="20"/>
        <v>5</v>
      </c>
      <c r="C84" s="15">
        <f ca="1">IFERROR(__xludf.DUMMYFUNCTION("IF(MAX(SPLIT(D83, "":"")) = 15, C83+1, C83)"),20)</f>
        <v>20</v>
      </c>
      <c r="D84" s="4" t="str">
        <f t="shared" ref="D84:E84" ca="1" si="35">D66</f>
        <v>12:8</v>
      </c>
      <c r="E84" s="3" t="str">
        <f t="shared" si="35"/>
        <v>d7</v>
      </c>
    </row>
    <row r="85" spans="1:5">
      <c r="A85" s="15" t="str">
        <f t="shared" ca="1" si="19"/>
        <v>BIAS2_ID</v>
      </c>
      <c r="B85" s="14">
        <f t="shared" si="20"/>
        <v>2</v>
      </c>
      <c r="C85" s="15">
        <f ca="1">IFERROR(__xludf.DUMMYFUNCTION("IF(MAX(SPLIT(D84, "":"")) = 15, C84+1, C84)"),20)</f>
        <v>20</v>
      </c>
      <c r="D85" s="4" t="str">
        <f t="shared" ref="D85:E85" ca="1" si="36">D67</f>
        <v>14:13</v>
      </c>
      <c r="E85" s="3" t="str">
        <f t="shared" si="36"/>
        <v>d1</v>
      </c>
    </row>
    <row r="86" spans="1:5">
      <c r="A86" s="15" t="str">
        <f t="shared" ca="1" si="19"/>
        <v>BIAS2_LDO_EN</v>
      </c>
      <c r="B86" s="14">
        <f t="shared" si="20"/>
        <v>1</v>
      </c>
      <c r="C86" s="15">
        <f ca="1">IFERROR(__xludf.DUMMYFUNCTION("IF(MAX(SPLIT(D85, "":"")) = 15, C85+1, C85)"),20)</f>
        <v>20</v>
      </c>
      <c r="D86" s="4">
        <f t="shared" ref="D86:E86" ca="1" si="37">D68</f>
        <v>15</v>
      </c>
      <c r="E86" s="3" t="str">
        <f t="shared" si="37"/>
        <v>d1</v>
      </c>
    </row>
    <row r="88" spans="1:5">
      <c r="A88" s="15" t="str">
        <f t="shared" ref="A88:A104" ca="1" si="38">"BIAS" &amp; COUNTIF($A$32:$A87, "*LDO_EN") &amp; REPLACE(A70, 1, SEARCH("_", A70), "_")</f>
        <v>BIAS3_VCAL_LO</v>
      </c>
      <c r="B88" s="14">
        <f t="shared" ref="B88:B104" si="39">B70</f>
        <v>1</v>
      </c>
      <c r="C88" s="15">
        <f ca="1">C85+1</f>
        <v>21</v>
      </c>
      <c r="D88" s="4" t="str">
        <f t="shared" ref="D88:E88" si="40">D70</f>
        <v>0</v>
      </c>
      <c r="E88" s="3" t="str">
        <f t="shared" si="40"/>
        <v>d0</v>
      </c>
    </row>
    <row r="89" spans="1:5">
      <c r="A89" s="15" t="str">
        <f t="shared" ca="1" si="38"/>
        <v>BIAS3_VCAL_HI</v>
      </c>
      <c r="B89" s="14">
        <f t="shared" si="39"/>
        <v>4</v>
      </c>
      <c r="C89" s="15">
        <f ca="1">IFERROR(__xludf.DUMMYFUNCTION("IF(MAX(SPLIT(D88, "":"")) = 15, C88+1, C88)"),21)</f>
        <v>21</v>
      </c>
      <c r="D89" s="4" t="str">
        <f t="shared" ref="D89:E89" ca="1" si="41">D71</f>
        <v>4:1</v>
      </c>
      <c r="E89" s="3" t="str">
        <f t="shared" si="41"/>
        <v>d15</v>
      </c>
    </row>
    <row r="90" spans="1:5">
      <c r="A90" s="15" t="str">
        <f t="shared" ca="1" si="38"/>
        <v>BIAS3_VCASD</v>
      </c>
      <c r="B90" s="14">
        <f t="shared" si="39"/>
        <v>3</v>
      </c>
      <c r="C90" s="15">
        <f ca="1">IFERROR(__xludf.DUMMYFUNCTION("IF(MAX(SPLIT(D89, "":"")) = 15, C89+1, C89)"),21)</f>
        <v>21</v>
      </c>
      <c r="D90" s="4" t="str">
        <f t="shared" ref="D90:E90" ca="1" si="42">D72</f>
        <v>7:5</v>
      </c>
      <c r="E90" s="3" t="str">
        <f t="shared" si="42"/>
        <v>d4</v>
      </c>
    </row>
    <row r="91" spans="1:5">
      <c r="A91" s="15" t="str">
        <f t="shared" ca="1" si="38"/>
        <v>BIAS3_VCASP</v>
      </c>
      <c r="B91" s="14">
        <f t="shared" si="39"/>
        <v>4</v>
      </c>
      <c r="C91" s="15">
        <f ca="1">IFERROR(__xludf.DUMMYFUNCTION("IF(MAX(SPLIT(D90, "":"")) = 15, C90+1, C90)"),21)</f>
        <v>21</v>
      </c>
      <c r="D91" s="4" t="str">
        <f t="shared" ref="D91:E91" ca="1" si="43">D73</f>
        <v>11:8</v>
      </c>
      <c r="E91" s="3" t="str">
        <f t="shared" si="43"/>
        <v>d4</v>
      </c>
    </row>
    <row r="92" spans="1:5">
      <c r="A92" s="15" t="str">
        <f t="shared" ca="1" si="38"/>
        <v>BIAS3_ISF_VINREF</v>
      </c>
      <c r="B92" s="14">
        <f t="shared" si="39"/>
        <v>3</v>
      </c>
      <c r="C92" s="15">
        <f ca="1">IFERROR(__xludf.DUMMYFUNCTION("IF(MAX(SPLIT(D91, "":"")) = 15, C91+1, C91)"),21)</f>
        <v>21</v>
      </c>
      <c r="D92" s="4" t="str">
        <f t="shared" ref="D92:E92" ca="1" si="44">D74</f>
        <v>14:12</v>
      </c>
      <c r="E92" s="3" t="str">
        <f t="shared" si="44"/>
        <v>d7</v>
      </c>
    </row>
    <row r="93" spans="1:5">
      <c r="A93" s="15" t="str">
        <f t="shared" ca="1" si="38"/>
        <v>BIAS3_IOTA</v>
      </c>
      <c r="B93" s="14">
        <f t="shared" si="39"/>
        <v>1</v>
      </c>
      <c r="C93" s="15">
        <f ca="1">IFERROR(__xludf.DUMMYFUNCTION("IF(MAX(SPLIT(D92, "":"")) = 15, C92+1, C92)"),21)</f>
        <v>21</v>
      </c>
      <c r="D93" s="4">
        <f t="shared" ref="D93:E93" ca="1" si="45">D75</f>
        <v>15</v>
      </c>
      <c r="E93" s="3" t="str">
        <f t="shared" si="45"/>
        <v>d0</v>
      </c>
    </row>
    <row r="94" spans="1:5">
      <c r="A94" s="15" t="str">
        <f t="shared" ca="1" si="38"/>
        <v>BIAS3_VCASN</v>
      </c>
      <c r="B94" s="14">
        <f t="shared" si="39"/>
        <v>6</v>
      </c>
      <c r="C94" s="15">
        <f ca="1">IFERROR(__xludf.DUMMYFUNCTION("IF(MAX(SPLIT(D93, "":"")) = 15, C93+1, C93)"),22)</f>
        <v>22</v>
      </c>
      <c r="D94" s="4" t="str">
        <f t="shared" ref="D94:E94" si="46">D76</f>
        <v>5:0</v>
      </c>
      <c r="E94" s="3" t="str">
        <f t="shared" si="46"/>
        <v>d33</v>
      </c>
    </row>
    <row r="95" spans="1:5">
      <c r="A95" s="15" t="str">
        <f t="shared" ca="1" si="38"/>
        <v>BIAS3_ICLIP</v>
      </c>
      <c r="B95" s="14">
        <f t="shared" si="39"/>
        <v>2</v>
      </c>
      <c r="C95" s="15">
        <f ca="1">IFERROR(__xludf.DUMMYFUNCTION("IF(MAX(SPLIT(D94, "":"")) = 15, C94+1, C94)"),22)</f>
        <v>22</v>
      </c>
      <c r="D95" s="4" t="str">
        <f t="shared" ref="D95:E95" ca="1" si="47">D77</f>
        <v>7:6</v>
      </c>
      <c r="E95" s="3" t="str">
        <f t="shared" si="47"/>
        <v>b01</v>
      </c>
    </row>
    <row r="96" spans="1:5">
      <c r="A96" s="15" t="str">
        <f t="shared" ca="1" si="38"/>
        <v>BIAS3_IBIAS</v>
      </c>
      <c r="B96" s="14">
        <f t="shared" si="39"/>
        <v>2</v>
      </c>
      <c r="C96" s="15">
        <f ca="1">IFERROR(__xludf.DUMMYFUNCTION("IF(MAX(SPLIT(D95, "":"")) = 15, C95+1, C95)"),22)</f>
        <v>22</v>
      </c>
      <c r="D96" s="4" t="str">
        <f t="shared" ref="D96:E96" ca="1" si="48">D78</f>
        <v>9:8</v>
      </c>
      <c r="E96" s="3" t="str">
        <f t="shared" si="48"/>
        <v>d2</v>
      </c>
    </row>
    <row r="97" spans="1:5">
      <c r="A97" s="15" t="str">
        <f t="shared" ca="1" si="38"/>
        <v>BIAS3_VREF_LDO</v>
      </c>
      <c r="B97" s="14">
        <f t="shared" si="39"/>
        <v>2</v>
      </c>
      <c r="C97" s="15">
        <f ca="1">IFERROR(__xludf.DUMMYFUNCTION("IF(MAX(SPLIT(D96, "":"")) = 15, C96+1, C96)"),22)</f>
        <v>22</v>
      </c>
      <c r="D97" s="4" t="str">
        <f t="shared" ref="D97:E97" ca="1" si="49">D79</f>
        <v>11:10</v>
      </c>
      <c r="E97" s="3" t="str">
        <f t="shared" si="49"/>
        <v>d1</v>
      </c>
    </row>
    <row r="98" spans="1:5">
      <c r="A98" s="15" t="str">
        <f t="shared" ca="1" si="38"/>
        <v>BIAS3_IFB</v>
      </c>
      <c r="B98" s="14">
        <f t="shared" si="39"/>
        <v>2</v>
      </c>
      <c r="C98" s="15">
        <f ca="1">IFERROR(__xludf.DUMMYFUNCTION("IF(MAX(SPLIT(D97, "":"")) = 15, C97+1, C97)"),22)</f>
        <v>22</v>
      </c>
      <c r="D98" s="4" t="str">
        <f t="shared" ref="D98:E98" ca="1" si="50">D80</f>
        <v>13:12</v>
      </c>
      <c r="E98" s="3" t="str">
        <f t="shared" si="50"/>
        <v>d2</v>
      </c>
    </row>
    <row r="99" spans="1:5">
      <c r="A99" s="15" t="str">
        <f t="shared" ca="1" si="38"/>
        <v>BIAS3_ISF</v>
      </c>
      <c r="B99" s="14">
        <f t="shared" si="39"/>
        <v>2</v>
      </c>
      <c r="C99" s="15">
        <f ca="1">IFERROR(__xludf.DUMMYFUNCTION("IF(MAX(SPLIT(D98, "":"")) = 15, C98+1, C98)"),22)</f>
        <v>22</v>
      </c>
      <c r="D99" s="4" t="str">
        <f t="shared" ref="D99:E99" ca="1" si="51">D81</f>
        <v>15:14</v>
      </c>
      <c r="E99" s="3" t="str">
        <f t="shared" si="51"/>
        <v>d2</v>
      </c>
    </row>
    <row r="100" spans="1:5">
      <c r="A100" s="15" t="str">
        <f t="shared" ca="1" si="38"/>
        <v>BIAS3_BGR_MEAN</v>
      </c>
      <c r="B100" s="14">
        <f t="shared" si="39"/>
        <v>4</v>
      </c>
      <c r="C100" s="15">
        <f ca="1">IFERROR(__xludf.DUMMYFUNCTION("IF(MAX(SPLIT(D99, "":"")) = 15, C99+1, C99)"),23)</f>
        <v>23</v>
      </c>
      <c r="D100" s="4" t="str">
        <f t="shared" ref="D100:E100" si="52">D82</f>
        <v>3:0</v>
      </c>
      <c r="E100" s="3" t="str">
        <f t="shared" si="52"/>
        <v>d7</v>
      </c>
    </row>
    <row r="101" spans="1:5">
      <c r="A101" s="15" t="str">
        <f t="shared" ca="1" si="38"/>
        <v>BIAS3_BGR_SLOPE</v>
      </c>
      <c r="B101" s="14">
        <f t="shared" si="39"/>
        <v>4</v>
      </c>
      <c r="C101" s="15">
        <f ca="1">IFERROR(__xludf.DUMMYFUNCTION("IF(MAX(SPLIT(D100, "":"")) = 15, C100+1, C100)"),23)</f>
        <v>23</v>
      </c>
      <c r="D101" s="4" t="str">
        <f t="shared" ref="D101:E101" ca="1" si="53">D83</f>
        <v>7:4</v>
      </c>
      <c r="E101" s="3" t="str">
        <f t="shared" si="53"/>
        <v>d7</v>
      </c>
    </row>
    <row r="102" spans="1:5">
      <c r="A102" s="15" t="str">
        <f t="shared" ca="1" si="38"/>
        <v>BIAS3_VINREF</v>
      </c>
      <c r="B102" s="14">
        <f t="shared" si="39"/>
        <v>5</v>
      </c>
      <c r="C102" s="15">
        <f ca="1">IFERROR(__xludf.DUMMYFUNCTION("IF(MAX(SPLIT(D101, "":"")) = 15, C101+1, C101)"),23)</f>
        <v>23</v>
      </c>
      <c r="D102" s="4" t="str">
        <f t="shared" ref="D102:E102" ca="1" si="54">D84</f>
        <v>12:8</v>
      </c>
      <c r="E102" s="3" t="str">
        <f t="shared" si="54"/>
        <v>d7</v>
      </c>
    </row>
    <row r="103" spans="1:5">
      <c r="A103" s="15" t="str">
        <f t="shared" ca="1" si="38"/>
        <v>BIAS3_ID</v>
      </c>
      <c r="B103" s="14">
        <f t="shared" si="39"/>
        <v>2</v>
      </c>
      <c r="C103" s="15">
        <f ca="1">IFERROR(__xludf.DUMMYFUNCTION("IF(MAX(SPLIT(D102, "":"")) = 15, C102+1, C102)"),23)</f>
        <v>23</v>
      </c>
      <c r="D103" s="4" t="str">
        <f t="shared" ref="D103:E103" ca="1" si="55">D85</f>
        <v>14:13</v>
      </c>
      <c r="E103" s="3" t="str">
        <f t="shared" si="55"/>
        <v>d1</v>
      </c>
    </row>
    <row r="104" spans="1:5">
      <c r="A104" s="15" t="str">
        <f t="shared" ca="1" si="38"/>
        <v>BIAS3_LDO_EN</v>
      </c>
      <c r="B104" s="14">
        <f t="shared" si="39"/>
        <v>1</v>
      </c>
      <c r="C104" s="15">
        <f ca="1">IFERROR(__xludf.DUMMYFUNCTION("IF(MAX(SPLIT(D103, "":"")) = 15, C103+1, C103)"),23)</f>
        <v>23</v>
      </c>
      <c r="D104" s="4">
        <f t="shared" ref="D104:E104" ca="1" si="56">D86</f>
        <v>15</v>
      </c>
      <c r="E104" s="3" t="str">
        <f t="shared" si="56"/>
        <v>d1</v>
      </c>
    </row>
    <row r="106" spans="1:5">
      <c r="A106" s="15" t="str">
        <f t="shared" ref="A106:A122" ca="1" si="57">"BIAS" &amp; COUNTIF($A$32:$A105, "*LDO_EN") &amp; REPLACE(A88, 1, SEARCH("_", A88), "_")</f>
        <v>BIAS4_VCAL_LO</v>
      </c>
      <c r="B106" s="14">
        <f t="shared" ref="B106:B122" si="58">B88</f>
        <v>1</v>
      </c>
      <c r="C106" s="15">
        <f ca="1">C103+1</f>
        <v>24</v>
      </c>
      <c r="D106" s="4" t="str">
        <f t="shared" ref="D106:E106" si="59">D88</f>
        <v>0</v>
      </c>
      <c r="E106" s="3" t="str">
        <f t="shared" si="59"/>
        <v>d0</v>
      </c>
    </row>
    <row r="107" spans="1:5">
      <c r="A107" s="15" t="str">
        <f t="shared" ca="1" si="57"/>
        <v>BIAS4_VCAL_HI</v>
      </c>
      <c r="B107" s="14">
        <f t="shared" si="58"/>
        <v>4</v>
      </c>
      <c r="C107" s="15">
        <f ca="1">IFERROR(__xludf.DUMMYFUNCTION("IF(MAX(SPLIT(D106, "":"")) = 15, C106+1, C106)"),24)</f>
        <v>24</v>
      </c>
      <c r="D107" s="4" t="str">
        <f t="shared" ref="D107:E107" ca="1" si="60">D89</f>
        <v>4:1</v>
      </c>
      <c r="E107" s="3" t="str">
        <f t="shared" si="60"/>
        <v>d15</v>
      </c>
    </row>
    <row r="108" spans="1:5">
      <c r="A108" s="15" t="str">
        <f t="shared" ca="1" si="57"/>
        <v>BIAS4_VCASD</v>
      </c>
      <c r="B108" s="14">
        <f t="shared" si="58"/>
        <v>3</v>
      </c>
      <c r="C108" s="15">
        <f ca="1">IFERROR(__xludf.DUMMYFUNCTION("IF(MAX(SPLIT(D107, "":"")) = 15, C107+1, C107)"),24)</f>
        <v>24</v>
      </c>
      <c r="D108" s="4" t="str">
        <f t="shared" ref="D108:E108" ca="1" si="61">D90</f>
        <v>7:5</v>
      </c>
      <c r="E108" s="3" t="str">
        <f t="shared" si="61"/>
        <v>d4</v>
      </c>
    </row>
    <row r="109" spans="1:5">
      <c r="A109" s="15" t="str">
        <f t="shared" ca="1" si="57"/>
        <v>BIAS4_VCASP</v>
      </c>
      <c r="B109" s="14">
        <f t="shared" si="58"/>
        <v>4</v>
      </c>
      <c r="C109" s="15">
        <f ca="1">IFERROR(__xludf.DUMMYFUNCTION("IF(MAX(SPLIT(D108, "":"")) = 15, C108+1, C108)"),24)</f>
        <v>24</v>
      </c>
      <c r="D109" s="4" t="str">
        <f t="shared" ref="D109:E109" ca="1" si="62">D91</f>
        <v>11:8</v>
      </c>
      <c r="E109" s="3" t="str">
        <f t="shared" si="62"/>
        <v>d4</v>
      </c>
    </row>
    <row r="110" spans="1:5">
      <c r="A110" s="15" t="str">
        <f t="shared" ca="1" si="57"/>
        <v>BIAS4_ISF_VINREF</v>
      </c>
      <c r="B110" s="14">
        <f t="shared" si="58"/>
        <v>3</v>
      </c>
      <c r="C110" s="15">
        <f ca="1">IFERROR(__xludf.DUMMYFUNCTION("IF(MAX(SPLIT(D109, "":"")) = 15, C109+1, C109)"),24)</f>
        <v>24</v>
      </c>
      <c r="D110" s="4" t="str">
        <f t="shared" ref="D110:E110" ca="1" si="63">D92</f>
        <v>14:12</v>
      </c>
      <c r="E110" s="3" t="str">
        <f t="shared" si="63"/>
        <v>d7</v>
      </c>
    </row>
    <row r="111" spans="1:5">
      <c r="A111" s="15" t="str">
        <f t="shared" ca="1" si="57"/>
        <v>BIAS4_IOTA</v>
      </c>
      <c r="B111" s="14">
        <f t="shared" si="58"/>
        <v>1</v>
      </c>
      <c r="C111" s="15">
        <f ca="1">IFERROR(__xludf.DUMMYFUNCTION("IF(MAX(SPLIT(D110, "":"")) = 15, C110+1, C110)"),24)</f>
        <v>24</v>
      </c>
      <c r="D111" s="4">
        <f t="shared" ref="D111:E111" ca="1" si="64">D93</f>
        <v>15</v>
      </c>
      <c r="E111" s="3" t="str">
        <f t="shared" si="64"/>
        <v>d0</v>
      </c>
    </row>
    <row r="112" spans="1:5">
      <c r="A112" s="15" t="str">
        <f t="shared" ca="1" si="57"/>
        <v>BIAS4_VCASN</v>
      </c>
      <c r="B112" s="14">
        <f t="shared" si="58"/>
        <v>6</v>
      </c>
      <c r="C112" s="15">
        <f ca="1">IFERROR(__xludf.DUMMYFUNCTION("IF(MAX(SPLIT(D111, "":"")) = 15, C111+1, C111)"),25)</f>
        <v>25</v>
      </c>
      <c r="D112" s="4" t="str">
        <f t="shared" ref="D112:E112" si="65">D94</f>
        <v>5:0</v>
      </c>
      <c r="E112" s="3" t="str">
        <f t="shared" si="65"/>
        <v>d33</v>
      </c>
    </row>
    <row r="113" spans="1:5">
      <c r="A113" s="15" t="str">
        <f t="shared" ca="1" si="57"/>
        <v>BIAS4_ICLIP</v>
      </c>
      <c r="B113" s="14">
        <f t="shared" si="58"/>
        <v>2</v>
      </c>
      <c r="C113" s="15">
        <f ca="1">IFERROR(__xludf.DUMMYFUNCTION("IF(MAX(SPLIT(D112, "":"")) = 15, C112+1, C112)"),25)</f>
        <v>25</v>
      </c>
      <c r="D113" s="4" t="str">
        <f t="shared" ref="D113:E113" ca="1" si="66">D95</f>
        <v>7:6</v>
      </c>
      <c r="E113" s="3" t="str">
        <f t="shared" si="66"/>
        <v>b01</v>
      </c>
    </row>
    <row r="114" spans="1:5">
      <c r="A114" s="15" t="str">
        <f t="shared" ca="1" si="57"/>
        <v>BIAS4_IBIAS</v>
      </c>
      <c r="B114" s="14">
        <f t="shared" si="58"/>
        <v>2</v>
      </c>
      <c r="C114" s="15">
        <f ca="1">IFERROR(__xludf.DUMMYFUNCTION("IF(MAX(SPLIT(D113, "":"")) = 15, C113+1, C113)"),25)</f>
        <v>25</v>
      </c>
      <c r="D114" s="4" t="str">
        <f t="shared" ref="D114:E114" ca="1" si="67">D96</f>
        <v>9:8</v>
      </c>
      <c r="E114" s="3" t="str">
        <f t="shared" si="67"/>
        <v>d2</v>
      </c>
    </row>
    <row r="115" spans="1:5">
      <c r="A115" s="15" t="str">
        <f t="shared" ca="1" si="57"/>
        <v>BIAS4_VREF_LDO</v>
      </c>
      <c r="B115" s="14">
        <f t="shared" si="58"/>
        <v>2</v>
      </c>
      <c r="C115" s="15">
        <f ca="1">IFERROR(__xludf.DUMMYFUNCTION("IF(MAX(SPLIT(D114, "":"")) = 15, C114+1, C114)"),25)</f>
        <v>25</v>
      </c>
      <c r="D115" s="4" t="str">
        <f t="shared" ref="D115:E115" ca="1" si="68">D97</f>
        <v>11:10</v>
      </c>
      <c r="E115" s="3" t="str">
        <f t="shared" si="68"/>
        <v>d1</v>
      </c>
    </row>
    <row r="116" spans="1:5">
      <c r="A116" s="15" t="str">
        <f t="shared" ca="1" si="57"/>
        <v>BIAS4_IFB</v>
      </c>
      <c r="B116" s="14">
        <f t="shared" si="58"/>
        <v>2</v>
      </c>
      <c r="C116" s="15">
        <f ca="1">IFERROR(__xludf.DUMMYFUNCTION("IF(MAX(SPLIT(D115, "":"")) = 15, C115+1, C115)"),25)</f>
        <v>25</v>
      </c>
      <c r="D116" s="4" t="str">
        <f t="shared" ref="D116:E116" ca="1" si="69">D98</f>
        <v>13:12</v>
      </c>
      <c r="E116" s="3" t="str">
        <f t="shared" si="69"/>
        <v>d2</v>
      </c>
    </row>
    <row r="117" spans="1:5">
      <c r="A117" s="15" t="str">
        <f t="shared" ca="1" si="57"/>
        <v>BIAS4_ISF</v>
      </c>
      <c r="B117" s="14">
        <f t="shared" si="58"/>
        <v>2</v>
      </c>
      <c r="C117" s="15">
        <f ca="1">IFERROR(__xludf.DUMMYFUNCTION("IF(MAX(SPLIT(D116, "":"")) = 15, C116+1, C116)"),25)</f>
        <v>25</v>
      </c>
      <c r="D117" s="4" t="str">
        <f t="shared" ref="D117:E117" ca="1" si="70">D99</f>
        <v>15:14</v>
      </c>
      <c r="E117" s="3" t="str">
        <f t="shared" si="70"/>
        <v>d2</v>
      </c>
    </row>
    <row r="118" spans="1:5">
      <c r="A118" s="15" t="str">
        <f t="shared" ca="1" si="57"/>
        <v>BIAS4_BGR_MEAN</v>
      </c>
      <c r="B118" s="14">
        <f t="shared" si="58"/>
        <v>4</v>
      </c>
      <c r="C118" s="15">
        <f ca="1">IFERROR(__xludf.DUMMYFUNCTION("IF(MAX(SPLIT(D117, "":"")) = 15, C117+1, C117)"),26)</f>
        <v>26</v>
      </c>
      <c r="D118" s="4" t="str">
        <f t="shared" ref="D118:E118" si="71">D100</f>
        <v>3:0</v>
      </c>
      <c r="E118" s="3" t="str">
        <f t="shared" si="71"/>
        <v>d7</v>
      </c>
    </row>
    <row r="119" spans="1:5">
      <c r="A119" s="15" t="str">
        <f t="shared" ca="1" si="57"/>
        <v>BIAS4_BGR_SLOPE</v>
      </c>
      <c r="B119" s="14">
        <f t="shared" si="58"/>
        <v>4</v>
      </c>
      <c r="C119" s="15">
        <f ca="1">IFERROR(__xludf.DUMMYFUNCTION("IF(MAX(SPLIT(D118, "":"")) = 15, C118+1, C118)"),26)</f>
        <v>26</v>
      </c>
      <c r="D119" s="4" t="str">
        <f t="shared" ref="D119:E119" ca="1" si="72">D101</f>
        <v>7:4</v>
      </c>
      <c r="E119" s="3" t="str">
        <f t="shared" si="72"/>
        <v>d7</v>
      </c>
    </row>
    <row r="120" spans="1:5">
      <c r="A120" s="15" t="str">
        <f t="shared" ca="1" si="57"/>
        <v>BIAS4_VINREF</v>
      </c>
      <c r="B120" s="14">
        <f t="shared" si="58"/>
        <v>5</v>
      </c>
      <c r="C120" s="15">
        <f ca="1">IFERROR(__xludf.DUMMYFUNCTION("IF(MAX(SPLIT(D119, "":"")) = 15, C119+1, C119)"),26)</f>
        <v>26</v>
      </c>
      <c r="D120" s="4" t="str">
        <f t="shared" ref="D120:E120" ca="1" si="73">D102</f>
        <v>12:8</v>
      </c>
      <c r="E120" s="3" t="str">
        <f t="shared" si="73"/>
        <v>d7</v>
      </c>
    </row>
    <row r="121" spans="1:5">
      <c r="A121" s="15" t="str">
        <f t="shared" ca="1" si="57"/>
        <v>BIAS4_ID</v>
      </c>
      <c r="B121" s="14">
        <f t="shared" si="58"/>
        <v>2</v>
      </c>
      <c r="C121" s="15">
        <f ca="1">IFERROR(__xludf.DUMMYFUNCTION("IF(MAX(SPLIT(D120, "":"")) = 15, C120+1, C120)"),26)</f>
        <v>26</v>
      </c>
      <c r="D121" s="4" t="str">
        <f t="shared" ref="D121:E121" ca="1" si="74">D103</f>
        <v>14:13</v>
      </c>
      <c r="E121" s="3" t="str">
        <f t="shared" si="74"/>
        <v>d1</v>
      </c>
    </row>
    <row r="122" spans="1:5">
      <c r="A122" s="15" t="str">
        <f t="shared" ca="1" si="57"/>
        <v>BIAS4_LDO_EN</v>
      </c>
      <c r="B122" s="14">
        <f t="shared" si="58"/>
        <v>1</v>
      </c>
      <c r="C122" s="15">
        <f ca="1">IFERROR(__xludf.DUMMYFUNCTION("IF(MAX(SPLIT(D121, "":"")) = 15, C121+1, C121)"),26)</f>
        <v>26</v>
      </c>
      <c r="D122" s="4">
        <f t="shared" ref="D122:E122" ca="1" si="75">D104</f>
        <v>15</v>
      </c>
      <c r="E122" s="3" t="str">
        <f t="shared" si="75"/>
        <v>d1</v>
      </c>
    </row>
    <row r="124" spans="1:5">
      <c r="A124" s="15" t="str">
        <f t="shared" ref="A124:A140" ca="1" si="76">"BIAS" &amp; COUNTIF($A$32:$A123, "*LDO_EN") &amp; REPLACE(A106, 1, SEARCH("_", A106), "_")</f>
        <v>BIAS5_VCAL_LO</v>
      </c>
      <c r="B124" s="14">
        <f t="shared" ref="B124:B140" si="77">B106</f>
        <v>1</v>
      </c>
      <c r="C124" s="15">
        <f ca="1">C121+1</f>
        <v>27</v>
      </c>
      <c r="D124" s="4" t="str">
        <f t="shared" ref="D124:E124" si="78">D106</f>
        <v>0</v>
      </c>
      <c r="E124" s="3" t="str">
        <f t="shared" si="78"/>
        <v>d0</v>
      </c>
    </row>
    <row r="125" spans="1:5">
      <c r="A125" s="15" t="str">
        <f t="shared" ca="1" si="76"/>
        <v>BIAS5_VCAL_HI</v>
      </c>
      <c r="B125" s="14">
        <f t="shared" si="77"/>
        <v>4</v>
      </c>
      <c r="C125" s="15">
        <f ca="1">IFERROR(__xludf.DUMMYFUNCTION("IF(MAX(SPLIT(D124, "":"")) = 15, C124+1, C124)"),27)</f>
        <v>27</v>
      </c>
      <c r="D125" s="4" t="str">
        <f t="shared" ref="D125:E125" ca="1" si="79">D107</f>
        <v>4:1</v>
      </c>
      <c r="E125" s="3" t="str">
        <f t="shared" si="79"/>
        <v>d15</v>
      </c>
    </row>
    <row r="126" spans="1:5">
      <c r="A126" s="15" t="str">
        <f t="shared" ca="1" si="76"/>
        <v>BIAS5_VCASD</v>
      </c>
      <c r="B126" s="14">
        <f t="shared" si="77"/>
        <v>3</v>
      </c>
      <c r="C126" s="15">
        <f ca="1">IFERROR(__xludf.DUMMYFUNCTION("IF(MAX(SPLIT(D125, "":"")) = 15, C125+1, C125)"),27)</f>
        <v>27</v>
      </c>
      <c r="D126" s="4" t="str">
        <f t="shared" ref="D126:E126" ca="1" si="80">D108</f>
        <v>7:5</v>
      </c>
      <c r="E126" s="3" t="str">
        <f t="shared" si="80"/>
        <v>d4</v>
      </c>
    </row>
    <row r="127" spans="1:5">
      <c r="A127" s="15" t="str">
        <f t="shared" ca="1" si="76"/>
        <v>BIAS5_VCASP</v>
      </c>
      <c r="B127" s="14">
        <f t="shared" si="77"/>
        <v>4</v>
      </c>
      <c r="C127" s="15">
        <f ca="1">IFERROR(__xludf.DUMMYFUNCTION("IF(MAX(SPLIT(D126, "":"")) = 15, C126+1, C126)"),27)</f>
        <v>27</v>
      </c>
      <c r="D127" s="4" t="str">
        <f t="shared" ref="D127:E127" ca="1" si="81">D109</f>
        <v>11:8</v>
      </c>
      <c r="E127" s="3" t="str">
        <f t="shared" si="81"/>
        <v>d4</v>
      </c>
    </row>
    <row r="128" spans="1:5">
      <c r="A128" s="15" t="str">
        <f t="shared" ca="1" si="76"/>
        <v>BIAS5_ISF_VINREF</v>
      </c>
      <c r="B128" s="14">
        <f t="shared" si="77"/>
        <v>3</v>
      </c>
      <c r="C128" s="15">
        <f ca="1">IFERROR(__xludf.DUMMYFUNCTION("IF(MAX(SPLIT(D127, "":"")) = 15, C127+1, C127)"),27)</f>
        <v>27</v>
      </c>
      <c r="D128" s="4" t="str">
        <f t="shared" ref="D128:E128" ca="1" si="82">D110</f>
        <v>14:12</v>
      </c>
      <c r="E128" s="3" t="str">
        <f t="shared" si="82"/>
        <v>d7</v>
      </c>
    </row>
    <row r="129" spans="1:5">
      <c r="A129" s="15" t="str">
        <f t="shared" ca="1" si="76"/>
        <v>BIAS5_IOTA</v>
      </c>
      <c r="B129" s="14">
        <f t="shared" si="77"/>
        <v>1</v>
      </c>
      <c r="C129" s="15">
        <f ca="1">IFERROR(__xludf.DUMMYFUNCTION("IF(MAX(SPLIT(D128, "":"")) = 15, C128+1, C128)"),27)</f>
        <v>27</v>
      </c>
      <c r="D129" s="4">
        <f t="shared" ref="D129:E129" ca="1" si="83">D111</f>
        <v>15</v>
      </c>
      <c r="E129" s="3" t="str">
        <f t="shared" si="83"/>
        <v>d0</v>
      </c>
    </row>
    <row r="130" spans="1:5">
      <c r="A130" s="15" t="str">
        <f t="shared" ca="1" si="76"/>
        <v>BIAS5_VCASN</v>
      </c>
      <c r="B130" s="14">
        <f t="shared" si="77"/>
        <v>6</v>
      </c>
      <c r="C130" s="15">
        <f ca="1">IFERROR(__xludf.DUMMYFUNCTION("IF(MAX(SPLIT(D129, "":"")) = 15, C129+1, C129)"),28)</f>
        <v>28</v>
      </c>
      <c r="D130" s="4" t="str">
        <f t="shared" ref="D130:E130" si="84">D112</f>
        <v>5:0</v>
      </c>
      <c r="E130" s="3" t="str">
        <f t="shared" si="84"/>
        <v>d33</v>
      </c>
    </row>
    <row r="131" spans="1:5">
      <c r="A131" s="15" t="str">
        <f t="shared" ca="1" si="76"/>
        <v>BIAS5_ICLIP</v>
      </c>
      <c r="B131" s="14">
        <f t="shared" si="77"/>
        <v>2</v>
      </c>
      <c r="C131" s="15">
        <f ca="1">IFERROR(__xludf.DUMMYFUNCTION("IF(MAX(SPLIT(D130, "":"")) = 15, C130+1, C130)"),28)</f>
        <v>28</v>
      </c>
      <c r="D131" s="4" t="str">
        <f t="shared" ref="D131:E131" ca="1" si="85">D113</f>
        <v>7:6</v>
      </c>
      <c r="E131" s="3" t="str">
        <f t="shared" si="85"/>
        <v>b01</v>
      </c>
    </row>
    <row r="132" spans="1:5">
      <c r="A132" s="15" t="str">
        <f t="shared" ca="1" si="76"/>
        <v>BIAS5_IBIAS</v>
      </c>
      <c r="B132" s="14">
        <f t="shared" si="77"/>
        <v>2</v>
      </c>
      <c r="C132" s="15">
        <f ca="1">IFERROR(__xludf.DUMMYFUNCTION("IF(MAX(SPLIT(D131, "":"")) = 15, C131+1, C131)"),28)</f>
        <v>28</v>
      </c>
      <c r="D132" s="4" t="str">
        <f t="shared" ref="D132:E132" ca="1" si="86">D114</f>
        <v>9:8</v>
      </c>
      <c r="E132" s="3" t="str">
        <f t="shared" si="86"/>
        <v>d2</v>
      </c>
    </row>
    <row r="133" spans="1:5">
      <c r="A133" s="15" t="str">
        <f t="shared" ca="1" si="76"/>
        <v>BIAS5_VREF_LDO</v>
      </c>
      <c r="B133" s="14">
        <f t="shared" si="77"/>
        <v>2</v>
      </c>
      <c r="C133" s="15">
        <f ca="1">IFERROR(__xludf.DUMMYFUNCTION("IF(MAX(SPLIT(D132, "":"")) = 15, C132+1, C132)"),28)</f>
        <v>28</v>
      </c>
      <c r="D133" s="4" t="str">
        <f t="shared" ref="D133:E133" ca="1" si="87">D115</f>
        <v>11:10</v>
      </c>
      <c r="E133" s="3" t="str">
        <f t="shared" si="87"/>
        <v>d1</v>
      </c>
    </row>
    <row r="134" spans="1:5">
      <c r="A134" s="15" t="str">
        <f t="shared" ca="1" si="76"/>
        <v>BIAS5_IFB</v>
      </c>
      <c r="B134" s="14">
        <f t="shared" si="77"/>
        <v>2</v>
      </c>
      <c r="C134" s="15">
        <f ca="1">IFERROR(__xludf.DUMMYFUNCTION("IF(MAX(SPLIT(D133, "":"")) = 15, C133+1, C133)"),28)</f>
        <v>28</v>
      </c>
      <c r="D134" s="4" t="str">
        <f t="shared" ref="D134:E134" ca="1" si="88">D116</f>
        <v>13:12</v>
      </c>
      <c r="E134" s="3" t="str">
        <f t="shared" si="88"/>
        <v>d2</v>
      </c>
    </row>
    <row r="135" spans="1:5">
      <c r="A135" s="15" t="str">
        <f t="shared" ca="1" si="76"/>
        <v>BIAS5_ISF</v>
      </c>
      <c r="B135" s="14">
        <f t="shared" si="77"/>
        <v>2</v>
      </c>
      <c r="C135" s="15">
        <f ca="1">IFERROR(__xludf.DUMMYFUNCTION("IF(MAX(SPLIT(D134, "":"")) = 15, C134+1, C134)"),28)</f>
        <v>28</v>
      </c>
      <c r="D135" s="4" t="str">
        <f t="shared" ref="D135:E135" ca="1" si="89">D117</f>
        <v>15:14</v>
      </c>
      <c r="E135" s="3" t="str">
        <f t="shared" si="89"/>
        <v>d2</v>
      </c>
    </row>
    <row r="136" spans="1:5">
      <c r="A136" s="15" t="str">
        <f t="shared" ca="1" si="76"/>
        <v>BIAS5_BGR_MEAN</v>
      </c>
      <c r="B136" s="14">
        <f t="shared" si="77"/>
        <v>4</v>
      </c>
      <c r="C136" s="15">
        <f ca="1">IFERROR(__xludf.DUMMYFUNCTION("IF(MAX(SPLIT(D135, "":"")) = 15, C135+1, C135)"),29)</f>
        <v>29</v>
      </c>
      <c r="D136" s="4" t="str">
        <f t="shared" ref="D136:E136" si="90">D118</f>
        <v>3:0</v>
      </c>
      <c r="E136" s="3" t="str">
        <f t="shared" si="90"/>
        <v>d7</v>
      </c>
    </row>
    <row r="137" spans="1:5">
      <c r="A137" s="15" t="str">
        <f t="shared" ca="1" si="76"/>
        <v>BIAS5_BGR_SLOPE</v>
      </c>
      <c r="B137" s="14">
        <f t="shared" si="77"/>
        <v>4</v>
      </c>
      <c r="C137" s="15">
        <f ca="1">IFERROR(__xludf.DUMMYFUNCTION("IF(MAX(SPLIT(D136, "":"")) = 15, C136+1, C136)"),29)</f>
        <v>29</v>
      </c>
      <c r="D137" s="4" t="str">
        <f t="shared" ref="D137:E137" ca="1" si="91">D119</f>
        <v>7:4</v>
      </c>
      <c r="E137" s="3" t="str">
        <f t="shared" si="91"/>
        <v>d7</v>
      </c>
    </row>
    <row r="138" spans="1:5">
      <c r="A138" s="15" t="str">
        <f t="shared" ca="1" si="76"/>
        <v>BIAS5_VINREF</v>
      </c>
      <c r="B138" s="14">
        <f t="shared" si="77"/>
        <v>5</v>
      </c>
      <c r="C138" s="15">
        <f ca="1">IFERROR(__xludf.DUMMYFUNCTION("IF(MAX(SPLIT(D137, "":"")) = 15, C137+1, C137)"),29)</f>
        <v>29</v>
      </c>
      <c r="D138" s="4" t="str">
        <f t="shared" ref="D138:E138" ca="1" si="92">D120</f>
        <v>12:8</v>
      </c>
      <c r="E138" s="3" t="str">
        <f t="shared" si="92"/>
        <v>d7</v>
      </c>
    </row>
    <row r="139" spans="1:5">
      <c r="A139" s="15" t="str">
        <f t="shared" ca="1" si="76"/>
        <v>BIAS5_ID</v>
      </c>
      <c r="B139" s="14">
        <f t="shared" si="77"/>
        <v>2</v>
      </c>
      <c r="C139" s="15">
        <f ca="1">IFERROR(__xludf.DUMMYFUNCTION("IF(MAX(SPLIT(D138, "":"")) = 15, C138+1, C138)"),29)</f>
        <v>29</v>
      </c>
      <c r="D139" s="4" t="str">
        <f t="shared" ref="D139:E139" ca="1" si="93">D121</f>
        <v>14:13</v>
      </c>
      <c r="E139" s="3" t="str">
        <f t="shared" si="93"/>
        <v>d1</v>
      </c>
    </row>
    <row r="140" spans="1:5">
      <c r="A140" s="15" t="str">
        <f t="shared" ca="1" si="76"/>
        <v>BIAS5_LDO_EN</v>
      </c>
      <c r="B140" s="14">
        <f t="shared" si="77"/>
        <v>1</v>
      </c>
      <c r="C140" s="15">
        <f ca="1">IFERROR(__xludf.DUMMYFUNCTION("IF(MAX(SPLIT(D139, "":"")) = 15, C139+1, C139)"),29)</f>
        <v>29</v>
      </c>
      <c r="D140" s="4">
        <f t="shared" ref="D140:E140" ca="1" si="94">D122</f>
        <v>15</v>
      </c>
      <c r="E140" s="3" t="str">
        <f t="shared" si="94"/>
        <v>d1</v>
      </c>
    </row>
    <row r="142" spans="1:5">
      <c r="A142" s="15" t="str">
        <f t="shared" ref="A142:A158" ca="1" si="95">"BIAS" &amp; COUNTIF($A$32:$A141, "*LDO_EN") &amp; REPLACE(A124, 1, SEARCH("_", A124), "_")</f>
        <v>BIAS6_VCAL_LO</v>
      </c>
      <c r="B142" s="14">
        <f t="shared" ref="B142:B158" si="96">B124</f>
        <v>1</v>
      </c>
      <c r="C142" s="15">
        <f ca="1">C139+1</f>
        <v>30</v>
      </c>
      <c r="D142" s="4" t="str">
        <f t="shared" ref="D142:E142" si="97">D124</f>
        <v>0</v>
      </c>
      <c r="E142" s="3" t="str">
        <f t="shared" si="97"/>
        <v>d0</v>
      </c>
    </row>
    <row r="143" spans="1:5">
      <c r="A143" s="15" t="str">
        <f t="shared" ca="1" si="95"/>
        <v>BIAS6_VCAL_HI</v>
      </c>
      <c r="B143" s="14">
        <f t="shared" si="96"/>
        <v>4</v>
      </c>
      <c r="C143" s="15">
        <f ca="1">IFERROR(__xludf.DUMMYFUNCTION("IF(MAX(SPLIT(D142, "":"")) = 15, C142+1, C142)"),30)</f>
        <v>30</v>
      </c>
      <c r="D143" s="4" t="str">
        <f t="shared" ref="D143:E143" ca="1" si="98">D125</f>
        <v>4:1</v>
      </c>
      <c r="E143" s="3" t="str">
        <f t="shared" si="98"/>
        <v>d15</v>
      </c>
    </row>
    <row r="144" spans="1:5">
      <c r="A144" s="15" t="str">
        <f t="shared" ca="1" si="95"/>
        <v>BIAS6_VCASD</v>
      </c>
      <c r="B144" s="14">
        <f t="shared" si="96"/>
        <v>3</v>
      </c>
      <c r="C144" s="15">
        <f ca="1">IFERROR(__xludf.DUMMYFUNCTION("IF(MAX(SPLIT(D143, "":"")) = 15, C143+1, C143)"),30)</f>
        <v>30</v>
      </c>
      <c r="D144" s="4" t="str">
        <f t="shared" ref="D144:E144" ca="1" si="99">D126</f>
        <v>7:5</v>
      </c>
      <c r="E144" s="3" t="str">
        <f t="shared" si="99"/>
        <v>d4</v>
      </c>
    </row>
    <row r="145" spans="1:5">
      <c r="A145" s="15" t="str">
        <f t="shared" ca="1" si="95"/>
        <v>BIAS6_VCASP</v>
      </c>
      <c r="B145" s="14">
        <f t="shared" si="96"/>
        <v>4</v>
      </c>
      <c r="C145" s="15">
        <f ca="1">IFERROR(__xludf.DUMMYFUNCTION("IF(MAX(SPLIT(D144, "":"")) = 15, C144+1, C144)"),30)</f>
        <v>30</v>
      </c>
      <c r="D145" s="4" t="str">
        <f t="shared" ref="D145:E145" ca="1" si="100">D127</f>
        <v>11:8</v>
      </c>
      <c r="E145" s="3" t="str">
        <f t="shared" si="100"/>
        <v>d4</v>
      </c>
    </row>
    <row r="146" spans="1:5">
      <c r="A146" s="15" t="str">
        <f t="shared" ca="1" si="95"/>
        <v>BIAS6_ISF_VINREF</v>
      </c>
      <c r="B146" s="14">
        <f t="shared" si="96"/>
        <v>3</v>
      </c>
      <c r="C146" s="15">
        <f ca="1">IFERROR(__xludf.DUMMYFUNCTION("IF(MAX(SPLIT(D145, "":"")) = 15, C145+1, C145)"),30)</f>
        <v>30</v>
      </c>
      <c r="D146" s="4" t="str">
        <f t="shared" ref="D146:E146" ca="1" si="101">D128</f>
        <v>14:12</v>
      </c>
      <c r="E146" s="3" t="str">
        <f t="shared" si="101"/>
        <v>d7</v>
      </c>
    </row>
    <row r="147" spans="1:5">
      <c r="A147" s="15" t="str">
        <f t="shared" ca="1" si="95"/>
        <v>BIAS6_IOTA</v>
      </c>
      <c r="B147" s="14">
        <f t="shared" si="96"/>
        <v>1</v>
      </c>
      <c r="C147" s="15">
        <f ca="1">IFERROR(__xludf.DUMMYFUNCTION("IF(MAX(SPLIT(D146, "":"")) = 15, C146+1, C146)"),30)</f>
        <v>30</v>
      </c>
      <c r="D147" s="4">
        <f t="shared" ref="D147:E147" ca="1" si="102">D129</f>
        <v>15</v>
      </c>
      <c r="E147" s="3" t="str">
        <f t="shared" si="102"/>
        <v>d0</v>
      </c>
    </row>
    <row r="148" spans="1:5">
      <c r="A148" s="15" t="str">
        <f t="shared" ca="1" si="95"/>
        <v>BIAS6_VCASN</v>
      </c>
      <c r="B148" s="14">
        <f t="shared" si="96"/>
        <v>6</v>
      </c>
      <c r="C148" s="15">
        <f ca="1">IFERROR(__xludf.DUMMYFUNCTION("IF(MAX(SPLIT(D147, "":"")) = 15, C147+1, C147)"),31)</f>
        <v>31</v>
      </c>
      <c r="D148" s="4" t="str">
        <f t="shared" ref="D148:E148" si="103">D130</f>
        <v>5:0</v>
      </c>
      <c r="E148" s="3" t="str">
        <f t="shared" si="103"/>
        <v>d33</v>
      </c>
    </row>
    <row r="149" spans="1:5">
      <c r="A149" s="15" t="str">
        <f t="shared" ca="1" si="95"/>
        <v>BIAS6_ICLIP</v>
      </c>
      <c r="B149" s="14">
        <f t="shared" si="96"/>
        <v>2</v>
      </c>
      <c r="C149" s="15">
        <f ca="1">IFERROR(__xludf.DUMMYFUNCTION("IF(MAX(SPLIT(D148, "":"")) = 15, C148+1, C148)"),31)</f>
        <v>31</v>
      </c>
      <c r="D149" s="4" t="str">
        <f t="shared" ref="D149:E149" ca="1" si="104">D131</f>
        <v>7:6</v>
      </c>
      <c r="E149" s="3" t="str">
        <f t="shared" si="104"/>
        <v>b01</v>
      </c>
    </row>
    <row r="150" spans="1:5">
      <c r="A150" s="15" t="str">
        <f t="shared" ca="1" si="95"/>
        <v>BIAS6_IBIAS</v>
      </c>
      <c r="B150" s="14">
        <f t="shared" si="96"/>
        <v>2</v>
      </c>
      <c r="C150" s="15">
        <f ca="1">IFERROR(__xludf.DUMMYFUNCTION("IF(MAX(SPLIT(D149, "":"")) = 15, C149+1, C149)"),31)</f>
        <v>31</v>
      </c>
      <c r="D150" s="4" t="str">
        <f t="shared" ref="D150:E150" ca="1" si="105">D132</f>
        <v>9:8</v>
      </c>
      <c r="E150" s="3" t="str">
        <f t="shared" si="105"/>
        <v>d2</v>
      </c>
    </row>
    <row r="151" spans="1:5">
      <c r="A151" s="15" t="str">
        <f t="shared" ca="1" si="95"/>
        <v>BIAS6_VREF_LDO</v>
      </c>
      <c r="B151" s="14">
        <f t="shared" si="96"/>
        <v>2</v>
      </c>
      <c r="C151" s="15">
        <f ca="1">IFERROR(__xludf.DUMMYFUNCTION("IF(MAX(SPLIT(D150, "":"")) = 15, C150+1, C150)"),31)</f>
        <v>31</v>
      </c>
      <c r="D151" s="4" t="str">
        <f t="shared" ref="D151:E151" ca="1" si="106">D133</f>
        <v>11:10</v>
      </c>
      <c r="E151" s="3" t="str">
        <f t="shared" si="106"/>
        <v>d1</v>
      </c>
    </row>
    <row r="152" spans="1:5">
      <c r="A152" s="15" t="str">
        <f t="shared" ca="1" si="95"/>
        <v>BIAS6_IFB</v>
      </c>
      <c r="B152" s="14">
        <f t="shared" si="96"/>
        <v>2</v>
      </c>
      <c r="C152" s="15">
        <f ca="1">IFERROR(__xludf.DUMMYFUNCTION("IF(MAX(SPLIT(D151, "":"")) = 15, C151+1, C151)"),31)</f>
        <v>31</v>
      </c>
      <c r="D152" s="4" t="str">
        <f t="shared" ref="D152:E152" ca="1" si="107">D134</f>
        <v>13:12</v>
      </c>
      <c r="E152" s="3" t="str">
        <f t="shared" si="107"/>
        <v>d2</v>
      </c>
    </row>
    <row r="153" spans="1:5">
      <c r="A153" s="15" t="str">
        <f t="shared" ca="1" si="95"/>
        <v>BIAS6_ISF</v>
      </c>
      <c r="B153" s="14">
        <f t="shared" si="96"/>
        <v>2</v>
      </c>
      <c r="C153" s="15">
        <f ca="1">IFERROR(__xludf.DUMMYFUNCTION("IF(MAX(SPLIT(D152, "":"")) = 15, C152+1, C152)"),31)</f>
        <v>31</v>
      </c>
      <c r="D153" s="4" t="str">
        <f t="shared" ref="D153:E153" ca="1" si="108">D135</f>
        <v>15:14</v>
      </c>
      <c r="E153" s="3" t="str">
        <f t="shared" si="108"/>
        <v>d2</v>
      </c>
    </row>
    <row r="154" spans="1:5">
      <c r="A154" s="15" t="str">
        <f t="shared" ca="1" si="95"/>
        <v>BIAS6_BGR_MEAN</v>
      </c>
      <c r="B154" s="14">
        <f t="shared" si="96"/>
        <v>4</v>
      </c>
      <c r="C154" s="15">
        <f ca="1">IFERROR(__xludf.DUMMYFUNCTION("IF(MAX(SPLIT(D153, "":"")) = 15, C153+1, C153)"),32)</f>
        <v>32</v>
      </c>
      <c r="D154" s="4" t="str">
        <f t="shared" ref="D154:E154" si="109">D136</f>
        <v>3:0</v>
      </c>
      <c r="E154" s="3" t="str">
        <f t="shared" si="109"/>
        <v>d7</v>
      </c>
    </row>
    <row r="155" spans="1:5">
      <c r="A155" s="15" t="str">
        <f t="shared" ca="1" si="95"/>
        <v>BIAS6_BGR_SLOPE</v>
      </c>
      <c r="B155" s="14">
        <f t="shared" si="96"/>
        <v>4</v>
      </c>
      <c r="C155" s="15">
        <f ca="1">IFERROR(__xludf.DUMMYFUNCTION("IF(MAX(SPLIT(D154, "":"")) = 15, C154+1, C154)"),32)</f>
        <v>32</v>
      </c>
      <c r="D155" s="4" t="str">
        <f t="shared" ref="D155:E155" ca="1" si="110">D137</f>
        <v>7:4</v>
      </c>
      <c r="E155" s="3" t="str">
        <f t="shared" si="110"/>
        <v>d7</v>
      </c>
    </row>
    <row r="156" spans="1:5">
      <c r="A156" s="15" t="str">
        <f t="shared" ca="1" si="95"/>
        <v>BIAS6_VINREF</v>
      </c>
      <c r="B156" s="14">
        <f t="shared" si="96"/>
        <v>5</v>
      </c>
      <c r="C156" s="15">
        <f ca="1">IFERROR(__xludf.DUMMYFUNCTION("IF(MAX(SPLIT(D155, "":"")) = 15, C155+1, C155)"),32)</f>
        <v>32</v>
      </c>
      <c r="D156" s="4" t="str">
        <f t="shared" ref="D156:E156" ca="1" si="111">D138</f>
        <v>12:8</v>
      </c>
      <c r="E156" s="3" t="str">
        <f t="shared" si="111"/>
        <v>d7</v>
      </c>
    </row>
    <row r="157" spans="1:5">
      <c r="A157" s="15" t="str">
        <f t="shared" ca="1" si="95"/>
        <v>BIAS6_ID</v>
      </c>
      <c r="B157" s="14">
        <f t="shared" si="96"/>
        <v>2</v>
      </c>
      <c r="C157" s="15">
        <f ca="1">IFERROR(__xludf.DUMMYFUNCTION("IF(MAX(SPLIT(D156, "":"")) = 15, C156+1, C156)"),32)</f>
        <v>32</v>
      </c>
      <c r="D157" s="4" t="str">
        <f t="shared" ref="D157:E157" ca="1" si="112">D139</f>
        <v>14:13</v>
      </c>
      <c r="E157" s="3" t="str">
        <f t="shared" si="112"/>
        <v>d1</v>
      </c>
    </row>
    <row r="158" spans="1:5">
      <c r="A158" s="15" t="str">
        <f t="shared" ca="1" si="95"/>
        <v>BIAS6_LDO_EN</v>
      </c>
      <c r="B158" s="14">
        <f t="shared" si="96"/>
        <v>1</v>
      </c>
      <c r="C158" s="15">
        <f ca="1">IFERROR(__xludf.DUMMYFUNCTION("IF(MAX(SPLIT(D157, "":"")) = 15, C157+1, C157)"),32)</f>
        <v>32</v>
      </c>
      <c r="D158" s="4">
        <f t="shared" ref="D158:E158" ca="1" si="113">D140</f>
        <v>15</v>
      </c>
      <c r="E158" s="3" t="str">
        <f t="shared" si="113"/>
        <v>d1</v>
      </c>
    </row>
    <row r="160" spans="1:5">
      <c r="A160" s="15" t="str">
        <f t="shared" ref="A160:A176" ca="1" si="114">"BIAS" &amp; COUNTIF($A$32:$A159, "*LDO_EN") &amp; REPLACE(A142, 1, SEARCH("_", A142), "_")</f>
        <v>BIAS7_VCAL_LO</v>
      </c>
      <c r="B160" s="14">
        <f t="shared" ref="B160:B176" si="115">B142</f>
        <v>1</v>
      </c>
      <c r="C160" s="15">
        <f ca="1">C157+1</f>
        <v>33</v>
      </c>
      <c r="D160" s="4" t="str">
        <f t="shared" ref="D160:E160" si="116">D142</f>
        <v>0</v>
      </c>
      <c r="E160" s="3" t="str">
        <f t="shared" si="116"/>
        <v>d0</v>
      </c>
    </row>
    <row r="161" spans="1:5">
      <c r="A161" s="15" t="str">
        <f t="shared" ca="1" si="114"/>
        <v>BIAS7_VCAL_HI</v>
      </c>
      <c r="B161" s="14">
        <f t="shared" si="115"/>
        <v>4</v>
      </c>
      <c r="C161" s="15">
        <f ca="1">IFERROR(__xludf.DUMMYFUNCTION("IF(MAX(SPLIT(D160, "":"")) = 15, C160+1, C160)"),33)</f>
        <v>33</v>
      </c>
      <c r="D161" s="4" t="str">
        <f t="shared" ref="D161:E161" ca="1" si="117">D143</f>
        <v>4:1</v>
      </c>
      <c r="E161" s="3" t="str">
        <f t="shared" si="117"/>
        <v>d15</v>
      </c>
    </row>
    <row r="162" spans="1:5">
      <c r="A162" s="15" t="str">
        <f t="shared" ca="1" si="114"/>
        <v>BIAS7_VCASD</v>
      </c>
      <c r="B162" s="14">
        <f t="shared" si="115"/>
        <v>3</v>
      </c>
      <c r="C162" s="15">
        <f ca="1">IFERROR(__xludf.DUMMYFUNCTION("IF(MAX(SPLIT(D161, "":"")) = 15, C161+1, C161)"),33)</f>
        <v>33</v>
      </c>
      <c r="D162" s="4" t="str">
        <f t="shared" ref="D162:E162" ca="1" si="118">D144</f>
        <v>7:5</v>
      </c>
      <c r="E162" s="3" t="str">
        <f t="shared" si="118"/>
        <v>d4</v>
      </c>
    </row>
    <row r="163" spans="1:5">
      <c r="A163" s="15" t="str">
        <f t="shared" ca="1" si="114"/>
        <v>BIAS7_VCASP</v>
      </c>
      <c r="B163" s="14">
        <f t="shared" si="115"/>
        <v>4</v>
      </c>
      <c r="C163" s="15">
        <f ca="1">IFERROR(__xludf.DUMMYFUNCTION("IF(MAX(SPLIT(D162, "":"")) = 15, C162+1, C162)"),33)</f>
        <v>33</v>
      </c>
      <c r="D163" s="4" t="str">
        <f t="shared" ref="D163:E163" ca="1" si="119">D145</f>
        <v>11:8</v>
      </c>
      <c r="E163" s="3" t="str">
        <f t="shared" si="119"/>
        <v>d4</v>
      </c>
    </row>
    <row r="164" spans="1:5">
      <c r="A164" s="15" t="str">
        <f t="shared" ca="1" si="114"/>
        <v>BIAS7_ISF_VINREF</v>
      </c>
      <c r="B164" s="14">
        <f t="shared" si="115"/>
        <v>3</v>
      </c>
      <c r="C164" s="15">
        <f ca="1">IFERROR(__xludf.DUMMYFUNCTION("IF(MAX(SPLIT(D163, "":"")) = 15, C163+1, C163)"),33)</f>
        <v>33</v>
      </c>
      <c r="D164" s="4" t="str">
        <f t="shared" ref="D164:E164" ca="1" si="120">D146</f>
        <v>14:12</v>
      </c>
      <c r="E164" s="3" t="str">
        <f t="shared" si="120"/>
        <v>d7</v>
      </c>
    </row>
    <row r="165" spans="1:5">
      <c r="A165" s="15" t="str">
        <f t="shared" ca="1" si="114"/>
        <v>BIAS7_IOTA</v>
      </c>
      <c r="B165" s="14">
        <f t="shared" si="115"/>
        <v>1</v>
      </c>
      <c r="C165" s="15">
        <f ca="1">IFERROR(__xludf.DUMMYFUNCTION("IF(MAX(SPLIT(D164, "":"")) = 15, C164+1, C164)"),33)</f>
        <v>33</v>
      </c>
      <c r="D165" s="4">
        <f t="shared" ref="D165:E165" ca="1" si="121">D147</f>
        <v>15</v>
      </c>
      <c r="E165" s="3" t="str">
        <f t="shared" si="121"/>
        <v>d0</v>
      </c>
    </row>
    <row r="166" spans="1:5">
      <c r="A166" s="15" t="str">
        <f t="shared" ca="1" si="114"/>
        <v>BIAS7_VCASN</v>
      </c>
      <c r="B166" s="14">
        <f t="shared" si="115"/>
        <v>6</v>
      </c>
      <c r="C166" s="15">
        <f ca="1">IFERROR(__xludf.DUMMYFUNCTION("IF(MAX(SPLIT(D165, "":"")) = 15, C165+1, C165)"),34)</f>
        <v>34</v>
      </c>
      <c r="D166" s="4" t="str">
        <f t="shared" ref="D166:E166" si="122">D148</f>
        <v>5:0</v>
      </c>
      <c r="E166" s="3" t="str">
        <f t="shared" si="122"/>
        <v>d33</v>
      </c>
    </row>
    <row r="167" spans="1:5">
      <c r="A167" s="15" t="str">
        <f t="shared" ca="1" si="114"/>
        <v>BIAS7_ICLIP</v>
      </c>
      <c r="B167" s="14">
        <f t="shared" si="115"/>
        <v>2</v>
      </c>
      <c r="C167" s="15">
        <f ca="1">IFERROR(__xludf.DUMMYFUNCTION("IF(MAX(SPLIT(D166, "":"")) = 15, C166+1, C166)"),34)</f>
        <v>34</v>
      </c>
      <c r="D167" s="4" t="str">
        <f t="shared" ref="D167:E167" ca="1" si="123">D149</f>
        <v>7:6</v>
      </c>
      <c r="E167" s="3" t="str">
        <f t="shared" si="123"/>
        <v>b01</v>
      </c>
    </row>
    <row r="168" spans="1:5">
      <c r="A168" s="15" t="str">
        <f t="shared" ca="1" si="114"/>
        <v>BIAS7_IBIAS</v>
      </c>
      <c r="B168" s="14">
        <f t="shared" si="115"/>
        <v>2</v>
      </c>
      <c r="C168" s="15">
        <f ca="1">IFERROR(__xludf.DUMMYFUNCTION("IF(MAX(SPLIT(D167, "":"")) = 15, C167+1, C167)"),34)</f>
        <v>34</v>
      </c>
      <c r="D168" s="4" t="str">
        <f t="shared" ref="D168:E168" ca="1" si="124">D150</f>
        <v>9:8</v>
      </c>
      <c r="E168" s="3" t="str">
        <f t="shared" si="124"/>
        <v>d2</v>
      </c>
    </row>
    <row r="169" spans="1:5">
      <c r="A169" s="15" t="str">
        <f t="shared" ca="1" si="114"/>
        <v>BIAS7_VREF_LDO</v>
      </c>
      <c r="B169" s="14">
        <f t="shared" si="115"/>
        <v>2</v>
      </c>
      <c r="C169" s="15">
        <f ca="1">IFERROR(__xludf.DUMMYFUNCTION("IF(MAX(SPLIT(D168, "":"")) = 15, C168+1, C168)"),34)</f>
        <v>34</v>
      </c>
      <c r="D169" s="4" t="str">
        <f t="shared" ref="D169:E169" ca="1" si="125">D151</f>
        <v>11:10</v>
      </c>
      <c r="E169" s="3" t="str">
        <f t="shared" si="125"/>
        <v>d1</v>
      </c>
    </row>
    <row r="170" spans="1:5">
      <c r="A170" s="15" t="str">
        <f t="shared" ca="1" si="114"/>
        <v>BIAS7_IFB</v>
      </c>
      <c r="B170" s="14">
        <f t="shared" si="115"/>
        <v>2</v>
      </c>
      <c r="C170" s="15">
        <f ca="1">IFERROR(__xludf.DUMMYFUNCTION("IF(MAX(SPLIT(D169, "":"")) = 15, C169+1, C169)"),34)</f>
        <v>34</v>
      </c>
      <c r="D170" s="4" t="str">
        <f t="shared" ref="D170:E170" ca="1" si="126">D152</f>
        <v>13:12</v>
      </c>
      <c r="E170" s="3" t="str">
        <f t="shared" si="126"/>
        <v>d2</v>
      </c>
    </row>
    <row r="171" spans="1:5">
      <c r="A171" s="15" t="str">
        <f t="shared" ca="1" si="114"/>
        <v>BIAS7_ISF</v>
      </c>
      <c r="B171" s="14">
        <f t="shared" si="115"/>
        <v>2</v>
      </c>
      <c r="C171" s="15">
        <f ca="1">IFERROR(__xludf.DUMMYFUNCTION("IF(MAX(SPLIT(D170, "":"")) = 15, C170+1, C170)"),34)</f>
        <v>34</v>
      </c>
      <c r="D171" s="4" t="str">
        <f t="shared" ref="D171:E171" ca="1" si="127">D153</f>
        <v>15:14</v>
      </c>
      <c r="E171" s="3" t="str">
        <f t="shared" si="127"/>
        <v>d2</v>
      </c>
    </row>
    <row r="172" spans="1:5">
      <c r="A172" s="15" t="str">
        <f t="shared" ca="1" si="114"/>
        <v>BIAS7_BGR_MEAN</v>
      </c>
      <c r="B172" s="14">
        <f t="shared" si="115"/>
        <v>4</v>
      </c>
      <c r="C172" s="15">
        <f ca="1">IFERROR(__xludf.DUMMYFUNCTION("IF(MAX(SPLIT(D171, "":"")) = 15, C171+1, C171)"),35)</f>
        <v>35</v>
      </c>
      <c r="D172" s="4" t="str">
        <f t="shared" ref="D172:E172" si="128">D154</f>
        <v>3:0</v>
      </c>
      <c r="E172" s="3" t="str">
        <f t="shared" si="128"/>
        <v>d7</v>
      </c>
    </row>
    <row r="173" spans="1:5">
      <c r="A173" s="15" t="str">
        <f t="shared" ca="1" si="114"/>
        <v>BIAS7_BGR_SLOPE</v>
      </c>
      <c r="B173" s="14">
        <f t="shared" si="115"/>
        <v>4</v>
      </c>
      <c r="C173" s="15">
        <f ca="1">IFERROR(__xludf.DUMMYFUNCTION("IF(MAX(SPLIT(D172, "":"")) = 15, C172+1, C172)"),35)</f>
        <v>35</v>
      </c>
      <c r="D173" s="4" t="str">
        <f t="shared" ref="D173:E173" ca="1" si="129">D155</f>
        <v>7:4</v>
      </c>
      <c r="E173" s="3" t="str">
        <f t="shared" si="129"/>
        <v>d7</v>
      </c>
    </row>
    <row r="174" spans="1:5">
      <c r="A174" s="15" t="str">
        <f t="shared" ca="1" si="114"/>
        <v>BIAS7_VINREF</v>
      </c>
      <c r="B174" s="14">
        <f t="shared" si="115"/>
        <v>5</v>
      </c>
      <c r="C174" s="15">
        <f ca="1">IFERROR(__xludf.DUMMYFUNCTION("IF(MAX(SPLIT(D173, "":"")) = 15, C173+1, C173)"),35)</f>
        <v>35</v>
      </c>
      <c r="D174" s="4" t="str">
        <f t="shared" ref="D174:E174" ca="1" si="130">D156</f>
        <v>12:8</v>
      </c>
      <c r="E174" s="3" t="str">
        <f t="shared" si="130"/>
        <v>d7</v>
      </c>
    </row>
    <row r="175" spans="1:5">
      <c r="A175" s="15" t="str">
        <f t="shared" ca="1" si="114"/>
        <v>BIAS7_ID</v>
      </c>
      <c r="B175" s="14">
        <f t="shared" si="115"/>
        <v>2</v>
      </c>
      <c r="C175" s="15">
        <f ca="1">IFERROR(__xludf.DUMMYFUNCTION("IF(MAX(SPLIT(D174, "":"")) = 15, C174+1, C174)"),35)</f>
        <v>35</v>
      </c>
      <c r="D175" s="4" t="str">
        <f t="shared" ref="D175:E175" ca="1" si="131">D157</f>
        <v>14:13</v>
      </c>
      <c r="E175" s="3" t="str">
        <f t="shared" si="131"/>
        <v>d1</v>
      </c>
    </row>
    <row r="176" spans="1:5">
      <c r="A176" s="15" t="str">
        <f t="shared" ca="1" si="114"/>
        <v>BIAS7_LDO_EN</v>
      </c>
      <c r="B176" s="14">
        <f t="shared" si="115"/>
        <v>1</v>
      </c>
      <c r="C176" s="15">
        <f ca="1">IFERROR(__xludf.DUMMYFUNCTION("IF(MAX(SPLIT(D175, "":"")) = 15, C175+1, C175)"),35)</f>
        <v>35</v>
      </c>
      <c r="D176" s="4">
        <f t="shared" ref="D176:E176" ca="1" si="132">D158</f>
        <v>15</v>
      </c>
      <c r="E176" s="3" t="str">
        <f t="shared" si="132"/>
        <v>d1</v>
      </c>
    </row>
    <row r="178" spans="1:5">
      <c r="A178" s="15" t="str">
        <f t="shared" ref="A178:A194" ca="1" si="133">"BIAS" &amp; COUNTIF($A$32:$A177, "*LDO_EN") &amp; REPLACE(A160, 1, SEARCH("_", A160), "_")</f>
        <v>BIAS8_VCAL_LO</v>
      </c>
      <c r="B178" s="14">
        <f t="shared" ref="B178:B194" si="134">B160</f>
        <v>1</v>
      </c>
      <c r="C178" s="15">
        <f ca="1">C175+1</f>
        <v>36</v>
      </c>
      <c r="D178" s="4" t="str">
        <f t="shared" ref="D178:E178" si="135">D160</f>
        <v>0</v>
      </c>
      <c r="E178" s="3" t="str">
        <f t="shared" si="135"/>
        <v>d0</v>
      </c>
    </row>
    <row r="179" spans="1:5">
      <c r="A179" s="15" t="str">
        <f t="shared" ca="1" si="133"/>
        <v>BIAS8_VCAL_HI</v>
      </c>
      <c r="B179" s="14">
        <f t="shared" si="134"/>
        <v>4</v>
      </c>
      <c r="C179" s="15">
        <f ca="1">IFERROR(__xludf.DUMMYFUNCTION("IF(MAX(SPLIT(D178, "":"")) = 15, C178+1, C178)"),36)</f>
        <v>36</v>
      </c>
      <c r="D179" s="4" t="str">
        <f t="shared" ref="D179:E179" ca="1" si="136">D161</f>
        <v>4:1</v>
      </c>
      <c r="E179" s="3" t="str">
        <f t="shared" si="136"/>
        <v>d15</v>
      </c>
    </row>
    <row r="180" spans="1:5">
      <c r="A180" s="15" t="str">
        <f t="shared" ca="1" si="133"/>
        <v>BIAS8_VCASD</v>
      </c>
      <c r="B180" s="14">
        <f t="shared" si="134"/>
        <v>3</v>
      </c>
      <c r="C180" s="15">
        <f ca="1">IFERROR(__xludf.DUMMYFUNCTION("IF(MAX(SPLIT(D179, "":"")) = 15, C179+1, C179)"),36)</f>
        <v>36</v>
      </c>
      <c r="D180" s="4" t="str">
        <f t="shared" ref="D180:E180" ca="1" si="137">D162</f>
        <v>7:5</v>
      </c>
      <c r="E180" s="3" t="str">
        <f t="shared" si="137"/>
        <v>d4</v>
      </c>
    </row>
    <row r="181" spans="1:5">
      <c r="A181" s="15" t="str">
        <f t="shared" ca="1" si="133"/>
        <v>BIAS8_VCASP</v>
      </c>
      <c r="B181" s="14">
        <f t="shared" si="134"/>
        <v>4</v>
      </c>
      <c r="C181" s="15">
        <f ca="1">IFERROR(__xludf.DUMMYFUNCTION("IF(MAX(SPLIT(D180, "":"")) = 15, C180+1, C180)"),36)</f>
        <v>36</v>
      </c>
      <c r="D181" s="4" t="str">
        <f t="shared" ref="D181:E181" ca="1" si="138">D163</f>
        <v>11:8</v>
      </c>
      <c r="E181" s="3" t="str">
        <f t="shared" si="138"/>
        <v>d4</v>
      </c>
    </row>
    <row r="182" spans="1:5">
      <c r="A182" s="15" t="str">
        <f t="shared" ca="1" si="133"/>
        <v>BIAS8_ISF_VINREF</v>
      </c>
      <c r="B182" s="14">
        <f t="shared" si="134"/>
        <v>3</v>
      </c>
      <c r="C182" s="15">
        <f ca="1">IFERROR(__xludf.DUMMYFUNCTION("IF(MAX(SPLIT(D181, "":"")) = 15, C181+1, C181)"),36)</f>
        <v>36</v>
      </c>
      <c r="D182" s="4" t="str">
        <f t="shared" ref="D182:E182" ca="1" si="139">D164</f>
        <v>14:12</v>
      </c>
      <c r="E182" s="3" t="str">
        <f t="shared" si="139"/>
        <v>d7</v>
      </c>
    </row>
    <row r="183" spans="1:5">
      <c r="A183" s="15" t="str">
        <f t="shared" ca="1" si="133"/>
        <v>BIAS8_IOTA</v>
      </c>
      <c r="B183" s="14">
        <f t="shared" si="134"/>
        <v>1</v>
      </c>
      <c r="C183" s="15">
        <f ca="1">IFERROR(__xludf.DUMMYFUNCTION("IF(MAX(SPLIT(D182, "":"")) = 15, C182+1, C182)"),36)</f>
        <v>36</v>
      </c>
      <c r="D183" s="4">
        <f t="shared" ref="D183:E183" ca="1" si="140">D165</f>
        <v>15</v>
      </c>
      <c r="E183" s="3" t="str">
        <f t="shared" si="140"/>
        <v>d0</v>
      </c>
    </row>
    <row r="184" spans="1:5">
      <c r="A184" s="15" t="str">
        <f t="shared" ca="1" si="133"/>
        <v>BIAS8_VCASN</v>
      </c>
      <c r="B184" s="14">
        <f t="shared" si="134"/>
        <v>6</v>
      </c>
      <c r="C184" s="15">
        <f ca="1">IFERROR(__xludf.DUMMYFUNCTION("IF(MAX(SPLIT(D183, "":"")) = 15, C183+1, C183)"),37)</f>
        <v>37</v>
      </c>
      <c r="D184" s="4" t="str">
        <f t="shared" ref="D184:E184" si="141">D166</f>
        <v>5:0</v>
      </c>
      <c r="E184" s="3" t="str">
        <f t="shared" si="141"/>
        <v>d33</v>
      </c>
    </row>
    <row r="185" spans="1:5">
      <c r="A185" s="15" t="str">
        <f t="shared" ca="1" si="133"/>
        <v>BIAS8_ICLIP</v>
      </c>
      <c r="B185" s="14">
        <f t="shared" si="134"/>
        <v>2</v>
      </c>
      <c r="C185" s="15">
        <f ca="1">IFERROR(__xludf.DUMMYFUNCTION("IF(MAX(SPLIT(D184, "":"")) = 15, C184+1, C184)"),37)</f>
        <v>37</v>
      </c>
      <c r="D185" s="4" t="str">
        <f t="shared" ref="D185:E185" ca="1" si="142">D167</f>
        <v>7:6</v>
      </c>
      <c r="E185" s="3" t="str">
        <f t="shared" si="142"/>
        <v>b01</v>
      </c>
    </row>
    <row r="186" spans="1:5">
      <c r="A186" s="15" t="str">
        <f t="shared" ca="1" si="133"/>
        <v>BIAS8_IBIAS</v>
      </c>
      <c r="B186" s="14">
        <f t="shared" si="134"/>
        <v>2</v>
      </c>
      <c r="C186" s="15">
        <f ca="1">IFERROR(__xludf.DUMMYFUNCTION("IF(MAX(SPLIT(D185, "":"")) = 15, C185+1, C185)"),37)</f>
        <v>37</v>
      </c>
      <c r="D186" s="4" t="str">
        <f t="shared" ref="D186:E186" ca="1" si="143">D168</f>
        <v>9:8</v>
      </c>
      <c r="E186" s="3" t="str">
        <f t="shared" si="143"/>
        <v>d2</v>
      </c>
    </row>
    <row r="187" spans="1:5">
      <c r="A187" s="15" t="str">
        <f t="shared" ca="1" si="133"/>
        <v>BIAS8_VREF_LDO</v>
      </c>
      <c r="B187" s="14">
        <f t="shared" si="134"/>
        <v>2</v>
      </c>
      <c r="C187" s="15">
        <f ca="1">IFERROR(__xludf.DUMMYFUNCTION("IF(MAX(SPLIT(D186, "":"")) = 15, C186+1, C186)"),37)</f>
        <v>37</v>
      </c>
      <c r="D187" s="4" t="str">
        <f t="shared" ref="D187:E187" ca="1" si="144">D169</f>
        <v>11:10</v>
      </c>
      <c r="E187" s="3" t="str">
        <f t="shared" si="144"/>
        <v>d1</v>
      </c>
    </row>
    <row r="188" spans="1:5">
      <c r="A188" s="15" t="str">
        <f t="shared" ca="1" si="133"/>
        <v>BIAS8_IFB</v>
      </c>
      <c r="B188" s="14">
        <f t="shared" si="134"/>
        <v>2</v>
      </c>
      <c r="C188" s="15">
        <f ca="1">IFERROR(__xludf.DUMMYFUNCTION("IF(MAX(SPLIT(D187, "":"")) = 15, C187+1, C187)"),37)</f>
        <v>37</v>
      </c>
      <c r="D188" s="4" t="str">
        <f t="shared" ref="D188:E188" ca="1" si="145">D170</f>
        <v>13:12</v>
      </c>
      <c r="E188" s="3" t="str">
        <f t="shared" si="145"/>
        <v>d2</v>
      </c>
    </row>
    <row r="189" spans="1:5">
      <c r="A189" s="15" t="str">
        <f t="shared" ca="1" si="133"/>
        <v>BIAS8_ISF</v>
      </c>
      <c r="B189" s="14">
        <f t="shared" si="134"/>
        <v>2</v>
      </c>
      <c r="C189" s="15">
        <f ca="1">IFERROR(__xludf.DUMMYFUNCTION("IF(MAX(SPLIT(D188, "":"")) = 15, C188+1, C188)"),37)</f>
        <v>37</v>
      </c>
      <c r="D189" s="4" t="str">
        <f t="shared" ref="D189:E189" ca="1" si="146">D171</f>
        <v>15:14</v>
      </c>
      <c r="E189" s="3" t="str">
        <f t="shared" si="146"/>
        <v>d2</v>
      </c>
    </row>
    <row r="190" spans="1:5">
      <c r="A190" s="15" t="str">
        <f t="shared" ca="1" si="133"/>
        <v>BIAS8_BGR_MEAN</v>
      </c>
      <c r="B190" s="14">
        <f t="shared" si="134"/>
        <v>4</v>
      </c>
      <c r="C190" s="15">
        <f ca="1">IFERROR(__xludf.DUMMYFUNCTION("IF(MAX(SPLIT(D189, "":"")) = 15, C189+1, C189)"),38)</f>
        <v>38</v>
      </c>
      <c r="D190" s="4" t="str">
        <f t="shared" ref="D190:E190" si="147">D172</f>
        <v>3:0</v>
      </c>
      <c r="E190" s="3" t="str">
        <f t="shared" si="147"/>
        <v>d7</v>
      </c>
    </row>
    <row r="191" spans="1:5">
      <c r="A191" s="15" t="str">
        <f t="shared" ca="1" si="133"/>
        <v>BIAS8_BGR_SLOPE</v>
      </c>
      <c r="B191" s="14">
        <f t="shared" si="134"/>
        <v>4</v>
      </c>
      <c r="C191" s="15">
        <f ca="1">IFERROR(__xludf.DUMMYFUNCTION("IF(MAX(SPLIT(D190, "":"")) = 15, C190+1, C190)"),38)</f>
        <v>38</v>
      </c>
      <c r="D191" s="4" t="str">
        <f t="shared" ref="D191:E191" ca="1" si="148">D173</f>
        <v>7:4</v>
      </c>
      <c r="E191" s="3" t="str">
        <f t="shared" si="148"/>
        <v>d7</v>
      </c>
    </row>
    <row r="192" spans="1:5">
      <c r="A192" s="15" t="str">
        <f t="shared" ca="1" si="133"/>
        <v>BIAS8_VINREF</v>
      </c>
      <c r="B192" s="14">
        <f t="shared" si="134"/>
        <v>5</v>
      </c>
      <c r="C192" s="15">
        <f ca="1">IFERROR(__xludf.DUMMYFUNCTION("IF(MAX(SPLIT(D191, "":"")) = 15, C191+1, C191)"),38)</f>
        <v>38</v>
      </c>
      <c r="D192" s="4" t="str">
        <f t="shared" ref="D192:E192" ca="1" si="149">D174</f>
        <v>12:8</v>
      </c>
      <c r="E192" s="3" t="str">
        <f t="shared" si="149"/>
        <v>d7</v>
      </c>
    </row>
    <row r="193" spans="1:5">
      <c r="A193" s="15" t="str">
        <f t="shared" ca="1" si="133"/>
        <v>BIAS8_ID</v>
      </c>
      <c r="B193" s="14">
        <f t="shared" si="134"/>
        <v>2</v>
      </c>
      <c r="C193" s="15">
        <f ca="1">IFERROR(__xludf.DUMMYFUNCTION("IF(MAX(SPLIT(D192, "":"")) = 15, C192+1, C192)"),38)</f>
        <v>38</v>
      </c>
      <c r="D193" s="4" t="str">
        <f t="shared" ref="D193:E193" ca="1" si="150">D175</f>
        <v>14:13</v>
      </c>
      <c r="E193" s="3" t="str">
        <f t="shared" si="150"/>
        <v>d1</v>
      </c>
    </row>
    <row r="194" spans="1:5">
      <c r="A194" s="15" t="str">
        <f t="shared" ca="1" si="133"/>
        <v>BIAS8_LDO_EN</v>
      </c>
      <c r="B194" s="14">
        <f t="shared" si="134"/>
        <v>1</v>
      </c>
      <c r="C194" s="15">
        <f ca="1">IFERROR(__xludf.DUMMYFUNCTION("IF(MAX(SPLIT(D193, "":"")) = 15, C193+1, C193)"),38)</f>
        <v>38</v>
      </c>
      <c r="D194" s="4">
        <f t="shared" ref="D194:E194" ca="1" si="151">D176</f>
        <v>15</v>
      </c>
      <c r="E194" s="3" t="str">
        <f t="shared" si="151"/>
        <v>d1</v>
      </c>
    </row>
    <row r="196" spans="1:5">
      <c r="A196" s="15" t="str">
        <f t="shared" ref="A196:A212" ca="1" si="152">"BIAS" &amp; COUNTIF($A$32:$A195, "*LDO_EN") &amp; REPLACE(A178, 1, SEARCH("_", A178), "_")</f>
        <v>BIAS9_VCAL_LO</v>
      </c>
      <c r="B196" s="14">
        <f t="shared" ref="B196:B212" si="153">B178</f>
        <v>1</v>
      </c>
      <c r="C196" s="15">
        <f ca="1">C193+1</f>
        <v>39</v>
      </c>
      <c r="D196" s="4" t="str">
        <f t="shared" ref="D196:E196" si="154">D178</f>
        <v>0</v>
      </c>
      <c r="E196" s="3" t="str">
        <f t="shared" si="154"/>
        <v>d0</v>
      </c>
    </row>
    <row r="197" spans="1:5">
      <c r="A197" s="15" t="str">
        <f t="shared" ca="1" si="152"/>
        <v>BIAS9_VCAL_HI</v>
      </c>
      <c r="B197" s="14">
        <f t="shared" si="153"/>
        <v>4</v>
      </c>
      <c r="C197" s="15">
        <f ca="1">IFERROR(__xludf.DUMMYFUNCTION("IF(MAX(SPLIT(D196, "":"")) = 15, C196+1, C196)"),39)</f>
        <v>39</v>
      </c>
      <c r="D197" s="4" t="str">
        <f t="shared" ref="D197:E197" ca="1" si="155">D179</f>
        <v>4:1</v>
      </c>
      <c r="E197" s="3" t="str">
        <f t="shared" si="155"/>
        <v>d15</v>
      </c>
    </row>
    <row r="198" spans="1:5">
      <c r="A198" s="15" t="str">
        <f t="shared" ca="1" si="152"/>
        <v>BIAS9_VCASD</v>
      </c>
      <c r="B198" s="14">
        <f t="shared" si="153"/>
        <v>3</v>
      </c>
      <c r="C198" s="15">
        <f ca="1">IFERROR(__xludf.DUMMYFUNCTION("IF(MAX(SPLIT(D197, "":"")) = 15, C197+1, C197)"),39)</f>
        <v>39</v>
      </c>
      <c r="D198" s="4" t="str">
        <f t="shared" ref="D198:E198" ca="1" si="156">D180</f>
        <v>7:5</v>
      </c>
      <c r="E198" s="3" t="str">
        <f t="shared" si="156"/>
        <v>d4</v>
      </c>
    </row>
    <row r="199" spans="1:5">
      <c r="A199" s="15" t="str">
        <f t="shared" ca="1" si="152"/>
        <v>BIAS9_VCASP</v>
      </c>
      <c r="B199" s="14">
        <f t="shared" si="153"/>
        <v>4</v>
      </c>
      <c r="C199" s="15">
        <f ca="1">IFERROR(__xludf.DUMMYFUNCTION("IF(MAX(SPLIT(D198, "":"")) = 15, C198+1, C198)"),39)</f>
        <v>39</v>
      </c>
      <c r="D199" s="4" t="str">
        <f t="shared" ref="D199:E199" ca="1" si="157">D181</f>
        <v>11:8</v>
      </c>
      <c r="E199" s="3" t="str">
        <f t="shared" si="157"/>
        <v>d4</v>
      </c>
    </row>
    <row r="200" spans="1:5">
      <c r="A200" s="15" t="str">
        <f t="shared" ca="1" si="152"/>
        <v>BIAS9_ISF_VINREF</v>
      </c>
      <c r="B200" s="14">
        <f t="shared" si="153"/>
        <v>3</v>
      </c>
      <c r="C200" s="15">
        <f ca="1">IFERROR(__xludf.DUMMYFUNCTION("IF(MAX(SPLIT(D199, "":"")) = 15, C199+1, C199)"),39)</f>
        <v>39</v>
      </c>
      <c r="D200" s="4" t="str">
        <f t="shared" ref="D200:E200" ca="1" si="158">D182</f>
        <v>14:12</v>
      </c>
      <c r="E200" s="3" t="str">
        <f t="shared" si="158"/>
        <v>d7</v>
      </c>
    </row>
    <row r="201" spans="1:5">
      <c r="A201" s="15" t="str">
        <f t="shared" ca="1" si="152"/>
        <v>BIAS9_IOTA</v>
      </c>
      <c r="B201" s="14">
        <f t="shared" si="153"/>
        <v>1</v>
      </c>
      <c r="C201" s="15">
        <f ca="1">IFERROR(__xludf.DUMMYFUNCTION("IF(MAX(SPLIT(D200, "":"")) = 15, C200+1, C200)"),39)</f>
        <v>39</v>
      </c>
      <c r="D201" s="4">
        <f t="shared" ref="D201:E201" ca="1" si="159">D183</f>
        <v>15</v>
      </c>
      <c r="E201" s="3" t="str">
        <f t="shared" si="159"/>
        <v>d0</v>
      </c>
    </row>
    <row r="202" spans="1:5">
      <c r="A202" s="15" t="str">
        <f t="shared" ca="1" si="152"/>
        <v>BIAS9_VCASN</v>
      </c>
      <c r="B202" s="14">
        <f t="shared" si="153"/>
        <v>6</v>
      </c>
      <c r="C202" s="15">
        <f ca="1">IFERROR(__xludf.DUMMYFUNCTION("IF(MAX(SPLIT(D201, "":"")) = 15, C201+1, C201)"),40)</f>
        <v>40</v>
      </c>
      <c r="D202" s="4" t="str">
        <f t="shared" ref="D202:E202" si="160">D184</f>
        <v>5:0</v>
      </c>
      <c r="E202" s="3" t="str">
        <f t="shared" si="160"/>
        <v>d33</v>
      </c>
    </row>
    <row r="203" spans="1:5">
      <c r="A203" s="15" t="str">
        <f t="shared" ca="1" si="152"/>
        <v>BIAS9_ICLIP</v>
      </c>
      <c r="B203" s="14">
        <f t="shared" si="153"/>
        <v>2</v>
      </c>
      <c r="C203" s="15">
        <f ca="1">IFERROR(__xludf.DUMMYFUNCTION("IF(MAX(SPLIT(D202, "":"")) = 15, C202+1, C202)"),40)</f>
        <v>40</v>
      </c>
      <c r="D203" s="4" t="str">
        <f t="shared" ref="D203:E203" ca="1" si="161">D185</f>
        <v>7:6</v>
      </c>
      <c r="E203" s="3" t="str">
        <f t="shared" si="161"/>
        <v>b01</v>
      </c>
    </row>
    <row r="204" spans="1:5">
      <c r="A204" s="15" t="str">
        <f t="shared" ca="1" si="152"/>
        <v>BIAS9_IBIAS</v>
      </c>
      <c r="B204" s="14">
        <f t="shared" si="153"/>
        <v>2</v>
      </c>
      <c r="C204" s="15">
        <f ca="1">IFERROR(__xludf.DUMMYFUNCTION("IF(MAX(SPLIT(D203, "":"")) = 15, C203+1, C203)"),40)</f>
        <v>40</v>
      </c>
      <c r="D204" s="4" t="str">
        <f t="shared" ref="D204:E204" ca="1" si="162">D186</f>
        <v>9:8</v>
      </c>
      <c r="E204" s="3" t="str">
        <f t="shared" si="162"/>
        <v>d2</v>
      </c>
    </row>
    <row r="205" spans="1:5">
      <c r="A205" s="15" t="str">
        <f t="shared" ca="1" si="152"/>
        <v>BIAS9_VREF_LDO</v>
      </c>
      <c r="B205" s="14">
        <f t="shared" si="153"/>
        <v>2</v>
      </c>
      <c r="C205" s="15">
        <f ca="1">IFERROR(__xludf.DUMMYFUNCTION("IF(MAX(SPLIT(D204, "":"")) = 15, C204+1, C204)"),40)</f>
        <v>40</v>
      </c>
      <c r="D205" s="4" t="str">
        <f t="shared" ref="D205:E205" ca="1" si="163">D187</f>
        <v>11:10</v>
      </c>
      <c r="E205" s="3" t="str">
        <f t="shared" si="163"/>
        <v>d1</v>
      </c>
    </row>
    <row r="206" spans="1:5">
      <c r="A206" s="15" t="str">
        <f t="shared" ca="1" si="152"/>
        <v>BIAS9_IFB</v>
      </c>
      <c r="B206" s="14">
        <f t="shared" si="153"/>
        <v>2</v>
      </c>
      <c r="C206" s="15">
        <f ca="1">IFERROR(__xludf.DUMMYFUNCTION("IF(MAX(SPLIT(D205, "":"")) = 15, C205+1, C205)"),40)</f>
        <v>40</v>
      </c>
      <c r="D206" s="4" t="str">
        <f t="shared" ref="D206:E206" ca="1" si="164">D188</f>
        <v>13:12</v>
      </c>
      <c r="E206" s="3" t="str">
        <f t="shared" si="164"/>
        <v>d2</v>
      </c>
    </row>
    <row r="207" spans="1:5">
      <c r="A207" s="15" t="str">
        <f t="shared" ca="1" si="152"/>
        <v>BIAS9_ISF</v>
      </c>
      <c r="B207" s="14">
        <f t="shared" si="153"/>
        <v>2</v>
      </c>
      <c r="C207" s="15">
        <f ca="1">IFERROR(__xludf.DUMMYFUNCTION("IF(MAX(SPLIT(D206, "":"")) = 15, C206+1, C206)"),40)</f>
        <v>40</v>
      </c>
      <c r="D207" s="4" t="str">
        <f t="shared" ref="D207:E207" ca="1" si="165">D189</f>
        <v>15:14</v>
      </c>
      <c r="E207" s="3" t="str">
        <f t="shared" si="165"/>
        <v>d2</v>
      </c>
    </row>
    <row r="208" spans="1:5">
      <c r="A208" s="15" t="str">
        <f t="shared" ca="1" si="152"/>
        <v>BIAS9_BGR_MEAN</v>
      </c>
      <c r="B208" s="14">
        <f t="shared" si="153"/>
        <v>4</v>
      </c>
      <c r="C208" s="15">
        <f ca="1">IFERROR(__xludf.DUMMYFUNCTION("IF(MAX(SPLIT(D207, "":"")) = 15, C207+1, C207)"),41)</f>
        <v>41</v>
      </c>
      <c r="D208" s="4" t="str">
        <f t="shared" ref="D208:E208" si="166">D190</f>
        <v>3:0</v>
      </c>
      <c r="E208" s="3" t="str">
        <f t="shared" si="166"/>
        <v>d7</v>
      </c>
    </row>
    <row r="209" spans="1:5">
      <c r="A209" s="15" t="str">
        <f t="shared" ca="1" si="152"/>
        <v>BIAS9_BGR_SLOPE</v>
      </c>
      <c r="B209" s="14">
        <f t="shared" si="153"/>
        <v>4</v>
      </c>
      <c r="C209" s="15">
        <f ca="1">IFERROR(__xludf.DUMMYFUNCTION("IF(MAX(SPLIT(D208, "":"")) = 15, C208+1, C208)"),41)</f>
        <v>41</v>
      </c>
      <c r="D209" s="4" t="str">
        <f t="shared" ref="D209:E209" ca="1" si="167">D191</f>
        <v>7:4</v>
      </c>
      <c r="E209" s="3" t="str">
        <f t="shared" si="167"/>
        <v>d7</v>
      </c>
    </row>
    <row r="210" spans="1:5">
      <c r="A210" s="15" t="str">
        <f t="shared" ca="1" si="152"/>
        <v>BIAS9_VINREF</v>
      </c>
      <c r="B210" s="14">
        <f t="shared" si="153"/>
        <v>5</v>
      </c>
      <c r="C210" s="15">
        <f ca="1">IFERROR(__xludf.DUMMYFUNCTION("IF(MAX(SPLIT(D209, "":"")) = 15, C209+1, C209)"),41)</f>
        <v>41</v>
      </c>
      <c r="D210" s="4" t="str">
        <f t="shared" ref="D210:E210" ca="1" si="168">D192</f>
        <v>12:8</v>
      </c>
      <c r="E210" s="3" t="str">
        <f t="shared" si="168"/>
        <v>d7</v>
      </c>
    </row>
    <row r="211" spans="1:5">
      <c r="A211" s="15" t="str">
        <f t="shared" ca="1" si="152"/>
        <v>BIAS9_ID</v>
      </c>
      <c r="B211" s="14">
        <f t="shared" si="153"/>
        <v>2</v>
      </c>
      <c r="C211" s="15">
        <f ca="1">IFERROR(__xludf.DUMMYFUNCTION("IF(MAX(SPLIT(D210, "":"")) = 15, C210+1, C210)"),41)</f>
        <v>41</v>
      </c>
      <c r="D211" s="4" t="str">
        <f t="shared" ref="D211:E211" ca="1" si="169">D193</f>
        <v>14:13</v>
      </c>
      <c r="E211" s="3" t="str">
        <f t="shared" si="169"/>
        <v>d1</v>
      </c>
    </row>
    <row r="212" spans="1:5">
      <c r="A212" s="15" t="str">
        <f t="shared" ca="1" si="152"/>
        <v>BIAS9_LDO_EN</v>
      </c>
      <c r="B212" s="14">
        <f t="shared" si="153"/>
        <v>1</v>
      </c>
      <c r="C212" s="15">
        <f ca="1">IFERROR(__xludf.DUMMYFUNCTION("IF(MAX(SPLIT(D211, "":"")) = 15, C211+1, C211)"),41)</f>
        <v>41</v>
      </c>
      <c r="D212" s="4">
        <f t="shared" ref="D212:E212" ca="1" si="170">D194</f>
        <v>15</v>
      </c>
      <c r="E212" s="3" t="str">
        <f t="shared" si="170"/>
        <v>d1</v>
      </c>
    </row>
    <row r="214" spans="1:5">
      <c r="A214" s="15" t="str">
        <f t="shared" ref="A214:A230" ca="1" si="171">"BIAS" &amp; COUNTIF($A$32:$A213, "*LDO_EN") &amp; REPLACE(A196, 1, SEARCH("_", A196), "_")</f>
        <v>BIAS10_VCAL_LO</v>
      </c>
      <c r="B214" s="14">
        <f t="shared" ref="B214:B230" si="172">B196</f>
        <v>1</v>
      </c>
      <c r="C214" s="15">
        <f ca="1">C211+1</f>
        <v>42</v>
      </c>
      <c r="D214" s="4" t="str">
        <f t="shared" ref="D214:E214" si="173">D196</f>
        <v>0</v>
      </c>
      <c r="E214" s="3" t="str">
        <f t="shared" si="173"/>
        <v>d0</v>
      </c>
    </row>
    <row r="215" spans="1:5">
      <c r="A215" s="15" t="str">
        <f t="shared" ca="1" si="171"/>
        <v>BIAS10_VCAL_HI</v>
      </c>
      <c r="B215" s="14">
        <f t="shared" si="172"/>
        <v>4</v>
      </c>
      <c r="C215" s="15">
        <f ca="1">IFERROR(__xludf.DUMMYFUNCTION("IF(MAX(SPLIT(D214, "":"")) = 15, C214+1, C214)"),42)</f>
        <v>42</v>
      </c>
      <c r="D215" s="4" t="str">
        <f t="shared" ref="D215:E215" ca="1" si="174">D197</f>
        <v>4:1</v>
      </c>
      <c r="E215" s="3" t="str">
        <f t="shared" si="174"/>
        <v>d15</v>
      </c>
    </row>
    <row r="216" spans="1:5">
      <c r="A216" s="15" t="str">
        <f t="shared" ca="1" si="171"/>
        <v>BIAS10_VCASD</v>
      </c>
      <c r="B216" s="14">
        <f t="shared" si="172"/>
        <v>3</v>
      </c>
      <c r="C216" s="15">
        <f ca="1">IFERROR(__xludf.DUMMYFUNCTION("IF(MAX(SPLIT(D215, "":"")) = 15, C215+1, C215)"),42)</f>
        <v>42</v>
      </c>
      <c r="D216" s="4" t="str">
        <f t="shared" ref="D216:E216" ca="1" si="175">D198</f>
        <v>7:5</v>
      </c>
      <c r="E216" s="3" t="str">
        <f t="shared" si="175"/>
        <v>d4</v>
      </c>
    </row>
    <row r="217" spans="1:5">
      <c r="A217" s="15" t="str">
        <f t="shared" ca="1" si="171"/>
        <v>BIAS10_VCASP</v>
      </c>
      <c r="B217" s="14">
        <f t="shared" si="172"/>
        <v>4</v>
      </c>
      <c r="C217" s="15">
        <f ca="1">IFERROR(__xludf.DUMMYFUNCTION("IF(MAX(SPLIT(D216, "":"")) = 15, C216+1, C216)"),42)</f>
        <v>42</v>
      </c>
      <c r="D217" s="4" t="str">
        <f t="shared" ref="D217:E217" ca="1" si="176">D199</f>
        <v>11:8</v>
      </c>
      <c r="E217" s="3" t="str">
        <f t="shared" si="176"/>
        <v>d4</v>
      </c>
    </row>
    <row r="218" spans="1:5">
      <c r="A218" s="15" t="str">
        <f t="shared" ca="1" si="171"/>
        <v>BIAS10_ISF_VINREF</v>
      </c>
      <c r="B218" s="14">
        <f t="shared" si="172"/>
        <v>3</v>
      </c>
      <c r="C218" s="15">
        <f ca="1">IFERROR(__xludf.DUMMYFUNCTION("IF(MAX(SPLIT(D217, "":"")) = 15, C217+1, C217)"),42)</f>
        <v>42</v>
      </c>
      <c r="D218" s="4" t="str">
        <f t="shared" ref="D218:E218" ca="1" si="177">D200</f>
        <v>14:12</v>
      </c>
      <c r="E218" s="3" t="str">
        <f t="shared" si="177"/>
        <v>d7</v>
      </c>
    </row>
    <row r="219" spans="1:5">
      <c r="A219" s="15" t="str">
        <f t="shared" ca="1" si="171"/>
        <v>BIAS10_IOTA</v>
      </c>
      <c r="B219" s="14">
        <f t="shared" si="172"/>
        <v>1</v>
      </c>
      <c r="C219" s="15">
        <f ca="1">IFERROR(__xludf.DUMMYFUNCTION("IF(MAX(SPLIT(D218, "":"")) = 15, C218+1, C218)"),42)</f>
        <v>42</v>
      </c>
      <c r="D219" s="4">
        <f t="shared" ref="D219:E219" ca="1" si="178">D201</f>
        <v>15</v>
      </c>
      <c r="E219" s="3" t="str">
        <f t="shared" si="178"/>
        <v>d0</v>
      </c>
    </row>
    <row r="220" spans="1:5">
      <c r="A220" s="15" t="str">
        <f t="shared" ca="1" si="171"/>
        <v>BIAS10_VCASN</v>
      </c>
      <c r="B220" s="14">
        <f t="shared" si="172"/>
        <v>6</v>
      </c>
      <c r="C220" s="15">
        <f ca="1">IFERROR(__xludf.DUMMYFUNCTION("IF(MAX(SPLIT(D219, "":"")) = 15, C219+1, C219)"),43)</f>
        <v>43</v>
      </c>
      <c r="D220" s="4" t="str">
        <f t="shared" ref="D220:E220" si="179">D202</f>
        <v>5:0</v>
      </c>
      <c r="E220" s="3" t="str">
        <f t="shared" si="179"/>
        <v>d33</v>
      </c>
    </row>
    <row r="221" spans="1:5">
      <c r="A221" s="15" t="str">
        <f t="shared" ca="1" si="171"/>
        <v>BIAS10_ICLIP</v>
      </c>
      <c r="B221" s="14">
        <f t="shared" si="172"/>
        <v>2</v>
      </c>
      <c r="C221" s="15">
        <f ca="1">IFERROR(__xludf.DUMMYFUNCTION("IF(MAX(SPLIT(D220, "":"")) = 15, C220+1, C220)"),43)</f>
        <v>43</v>
      </c>
      <c r="D221" s="4" t="str">
        <f t="shared" ref="D221:E221" ca="1" si="180">D203</f>
        <v>7:6</v>
      </c>
      <c r="E221" s="3" t="str">
        <f t="shared" si="180"/>
        <v>b01</v>
      </c>
    </row>
    <row r="222" spans="1:5">
      <c r="A222" s="15" t="str">
        <f t="shared" ca="1" si="171"/>
        <v>BIAS10_IBIAS</v>
      </c>
      <c r="B222" s="14">
        <f t="shared" si="172"/>
        <v>2</v>
      </c>
      <c r="C222" s="15">
        <f ca="1">IFERROR(__xludf.DUMMYFUNCTION("IF(MAX(SPLIT(D221, "":"")) = 15, C221+1, C221)"),43)</f>
        <v>43</v>
      </c>
      <c r="D222" s="4" t="str">
        <f t="shared" ref="D222:E222" ca="1" si="181">D204</f>
        <v>9:8</v>
      </c>
      <c r="E222" s="3" t="str">
        <f t="shared" si="181"/>
        <v>d2</v>
      </c>
    </row>
    <row r="223" spans="1:5">
      <c r="A223" s="15" t="str">
        <f t="shared" ca="1" si="171"/>
        <v>BIAS10_VREF_LDO</v>
      </c>
      <c r="B223" s="14">
        <f t="shared" si="172"/>
        <v>2</v>
      </c>
      <c r="C223" s="15">
        <f ca="1">IFERROR(__xludf.DUMMYFUNCTION("IF(MAX(SPLIT(D222, "":"")) = 15, C222+1, C222)"),43)</f>
        <v>43</v>
      </c>
      <c r="D223" s="4" t="str">
        <f t="shared" ref="D223:E223" ca="1" si="182">D205</f>
        <v>11:10</v>
      </c>
      <c r="E223" s="3" t="str">
        <f t="shared" si="182"/>
        <v>d1</v>
      </c>
    </row>
    <row r="224" spans="1:5">
      <c r="A224" s="15" t="str">
        <f t="shared" ca="1" si="171"/>
        <v>BIAS10_IFB</v>
      </c>
      <c r="B224" s="14">
        <f t="shared" si="172"/>
        <v>2</v>
      </c>
      <c r="C224" s="15">
        <f ca="1">IFERROR(__xludf.DUMMYFUNCTION("IF(MAX(SPLIT(D223, "":"")) = 15, C223+1, C223)"),43)</f>
        <v>43</v>
      </c>
      <c r="D224" s="4" t="str">
        <f t="shared" ref="D224:E224" ca="1" si="183">D206</f>
        <v>13:12</v>
      </c>
      <c r="E224" s="3" t="str">
        <f t="shared" si="183"/>
        <v>d2</v>
      </c>
    </row>
    <row r="225" spans="1:5">
      <c r="A225" s="15" t="str">
        <f t="shared" ca="1" si="171"/>
        <v>BIAS10_ISF</v>
      </c>
      <c r="B225" s="14">
        <f t="shared" si="172"/>
        <v>2</v>
      </c>
      <c r="C225" s="15">
        <f ca="1">IFERROR(__xludf.DUMMYFUNCTION("IF(MAX(SPLIT(D224, "":"")) = 15, C224+1, C224)"),43)</f>
        <v>43</v>
      </c>
      <c r="D225" s="4" t="str">
        <f t="shared" ref="D225:E225" ca="1" si="184">D207</f>
        <v>15:14</v>
      </c>
      <c r="E225" s="3" t="str">
        <f t="shared" si="184"/>
        <v>d2</v>
      </c>
    </row>
    <row r="226" spans="1:5">
      <c r="A226" s="15" t="str">
        <f t="shared" ca="1" si="171"/>
        <v>BIAS10_BGR_MEAN</v>
      </c>
      <c r="B226" s="14">
        <f t="shared" si="172"/>
        <v>4</v>
      </c>
      <c r="C226" s="15">
        <f ca="1">IFERROR(__xludf.DUMMYFUNCTION("IF(MAX(SPLIT(D225, "":"")) = 15, C225+1, C225)"),44)</f>
        <v>44</v>
      </c>
      <c r="D226" s="4" t="str">
        <f t="shared" ref="D226:E226" si="185">D208</f>
        <v>3:0</v>
      </c>
      <c r="E226" s="3" t="str">
        <f t="shared" si="185"/>
        <v>d7</v>
      </c>
    </row>
    <row r="227" spans="1:5">
      <c r="A227" s="15" t="str">
        <f t="shared" ca="1" si="171"/>
        <v>BIAS10_BGR_SLOPE</v>
      </c>
      <c r="B227" s="14">
        <f t="shared" si="172"/>
        <v>4</v>
      </c>
      <c r="C227" s="15">
        <f ca="1">IFERROR(__xludf.DUMMYFUNCTION("IF(MAX(SPLIT(D226, "":"")) = 15, C226+1, C226)"),44)</f>
        <v>44</v>
      </c>
      <c r="D227" s="4" t="str">
        <f t="shared" ref="D227:E227" ca="1" si="186">D209</f>
        <v>7:4</v>
      </c>
      <c r="E227" s="3" t="str">
        <f t="shared" si="186"/>
        <v>d7</v>
      </c>
    </row>
    <row r="228" spans="1:5">
      <c r="A228" s="15" t="str">
        <f t="shared" ca="1" si="171"/>
        <v>BIAS10_VINREF</v>
      </c>
      <c r="B228" s="14">
        <f t="shared" si="172"/>
        <v>5</v>
      </c>
      <c r="C228" s="15">
        <f ca="1">IFERROR(__xludf.DUMMYFUNCTION("IF(MAX(SPLIT(D227, "":"")) = 15, C227+1, C227)"),44)</f>
        <v>44</v>
      </c>
      <c r="D228" s="4" t="str">
        <f t="shared" ref="D228:E228" ca="1" si="187">D210</f>
        <v>12:8</v>
      </c>
      <c r="E228" s="3" t="str">
        <f t="shared" si="187"/>
        <v>d7</v>
      </c>
    </row>
    <row r="229" spans="1:5">
      <c r="A229" s="15" t="str">
        <f t="shared" ca="1" si="171"/>
        <v>BIAS10_ID</v>
      </c>
      <c r="B229" s="14">
        <f t="shared" si="172"/>
        <v>2</v>
      </c>
      <c r="C229" s="15">
        <f ca="1">IFERROR(__xludf.DUMMYFUNCTION("IF(MAX(SPLIT(D228, "":"")) = 15, C228+1, C228)"),44)</f>
        <v>44</v>
      </c>
      <c r="D229" s="4" t="str">
        <f t="shared" ref="D229:E229" ca="1" si="188">D211</f>
        <v>14:13</v>
      </c>
      <c r="E229" s="3" t="str">
        <f t="shared" si="188"/>
        <v>d1</v>
      </c>
    </row>
    <row r="230" spans="1:5">
      <c r="A230" s="15" t="str">
        <f t="shared" ca="1" si="171"/>
        <v>BIAS10_LDO_EN</v>
      </c>
      <c r="B230" s="14">
        <f t="shared" si="172"/>
        <v>1</v>
      </c>
      <c r="C230" s="15">
        <f ca="1">IFERROR(__xludf.DUMMYFUNCTION("IF(MAX(SPLIT(D229, "":"")) = 15, C229+1, C229)"),44)</f>
        <v>44</v>
      </c>
      <c r="D230" s="4">
        <f t="shared" ref="D230:E230" ca="1" si="189">D212</f>
        <v>15</v>
      </c>
      <c r="E230" s="3" t="str">
        <f t="shared" si="189"/>
        <v>d1</v>
      </c>
    </row>
    <row r="232" spans="1:5">
      <c r="A232" s="15" t="str">
        <f t="shared" ref="A232:A248" ca="1" si="190">"BIAS" &amp; COUNTIF($A$32:$A231, "*LDO_EN") &amp; REPLACE(A214, 1, SEARCH("_", A214), "_")</f>
        <v>BIAS11_VCAL_LO</v>
      </c>
      <c r="B232" s="14">
        <f t="shared" ref="B232:B248" si="191">B214</f>
        <v>1</v>
      </c>
      <c r="C232" s="15">
        <f ca="1">C229+1</f>
        <v>45</v>
      </c>
      <c r="D232" s="4" t="str">
        <f t="shared" ref="D232:E232" si="192">D214</f>
        <v>0</v>
      </c>
      <c r="E232" s="3" t="str">
        <f t="shared" si="192"/>
        <v>d0</v>
      </c>
    </row>
    <row r="233" spans="1:5">
      <c r="A233" s="15" t="str">
        <f t="shared" ca="1" si="190"/>
        <v>BIAS11_VCAL_HI</v>
      </c>
      <c r="B233" s="14">
        <f t="shared" si="191"/>
        <v>4</v>
      </c>
      <c r="C233" s="15">
        <f ca="1">IFERROR(__xludf.DUMMYFUNCTION("IF(MAX(SPLIT(D232, "":"")) = 15, C232+1, C232)"),45)</f>
        <v>45</v>
      </c>
      <c r="D233" s="4" t="str">
        <f t="shared" ref="D233:E233" ca="1" si="193">D215</f>
        <v>4:1</v>
      </c>
      <c r="E233" s="3" t="str">
        <f t="shared" si="193"/>
        <v>d15</v>
      </c>
    </row>
    <row r="234" spans="1:5">
      <c r="A234" s="15" t="str">
        <f t="shared" ca="1" si="190"/>
        <v>BIAS11_VCASD</v>
      </c>
      <c r="B234" s="14">
        <f t="shared" si="191"/>
        <v>3</v>
      </c>
      <c r="C234" s="15">
        <f ca="1">IFERROR(__xludf.DUMMYFUNCTION("IF(MAX(SPLIT(D233, "":"")) = 15, C233+1, C233)"),45)</f>
        <v>45</v>
      </c>
      <c r="D234" s="4" t="str">
        <f t="shared" ref="D234:E234" ca="1" si="194">D216</f>
        <v>7:5</v>
      </c>
      <c r="E234" s="3" t="str">
        <f t="shared" si="194"/>
        <v>d4</v>
      </c>
    </row>
    <row r="235" spans="1:5">
      <c r="A235" s="15" t="str">
        <f t="shared" ca="1" si="190"/>
        <v>BIAS11_VCASP</v>
      </c>
      <c r="B235" s="14">
        <f t="shared" si="191"/>
        <v>4</v>
      </c>
      <c r="C235" s="15">
        <f ca="1">IFERROR(__xludf.DUMMYFUNCTION("IF(MAX(SPLIT(D234, "":"")) = 15, C234+1, C234)"),45)</f>
        <v>45</v>
      </c>
      <c r="D235" s="4" t="str">
        <f t="shared" ref="D235:E235" ca="1" si="195">D217</f>
        <v>11:8</v>
      </c>
      <c r="E235" s="3" t="str">
        <f t="shared" si="195"/>
        <v>d4</v>
      </c>
    </row>
    <row r="236" spans="1:5">
      <c r="A236" s="15" t="str">
        <f t="shared" ca="1" si="190"/>
        <v>BIAS11_ISF_VINREF</v>
      </c>
      <c r="B236" s="14">
        <f t="shared" si="191"/>
        <v>3</v>
      </c>
      <c r="C236" s="15">
        <f ca="1">IFERROR(__xludf.DUMMYFUNCTION("IF(MAX(SPLIT(D235, "":"")) = 15, C235+1, C235)"),45)</f>
        <v>45</v>
      </c>
      <c r="D236" s="4" t="str">
        <f t="shared" ref="D236:E236" ca="1" si="196">D218</f>
        <v>14:12</v>
      </c>
      <c r="E236" s="3" t="str">
        <f t="shared" si="196"/>
        <v>d7</v>
      </c>
    </row>
    <row r="237" spans="1:5">
      <c r="A237" s="15" t="str">
        <f t="shared" ca="1" si="190"/>
        <v>BIAS11_IOTA</v>
      </c>
      <c r="B237" s="14">
        <f t="shared" si="191"/>
        <v>1</v>
      </c>
      <c r="C237" s="15">
        <f ca="1">IFERROR(__xludf.DUMMYFUNCTION("IF(MAX(SPLIT(D236, "":"")) = 15, C236+1, C236)"),45)</f>
        <v>45</v>
      </c>
      <c r="D237" s="4">
        <f t="shared" ref="D237:E237" ca="1" si="197">D219</f>
        <v>15</v>
      </c>
      <c r="E237" s="3" t="str">
        <f t="shared" si="197"/>
        <v>d0</v>
      </c>
    </row>
    <row r="238" spans="1:5">
      <c r="A238" s="15" t="str">
        <f t="shared" ca="1" si="190"/>
        <v>BIAS11_VCASN</v>
      </c>
      <c r="B238" s="14">
        <f t="shared" si="191"/>
        <v>6</v>
      </c>
      <c r="C238" s="15">
        <f ca="1">IFERROR(__xludf.DUMMYFUNCTION("IF(MAX(SPLIT(D237, "":"")) = 15, C237+1, C237)"),46)</f>
        <v>46</v>
      </c>
      <c r="D238" s="4" t="str">
        <f t="shared" ref="D238:E238" si="198">D220</f>
        <v>5:0</v>
      </c>
      <c r="E238" s="3" t="str">
        <f t="shared" si="198"/>
        <v>d33</v>
      </c>
    </row>
    <row r="239" spans="1:5">
      <c r="A239" s="15" t="str">
        <f t="shared" ca="1" si="190"/>
        <v>BIAS11_ICLIP</v>
      </c>
      <c r="B239" s="14">
        <f t="shared" si="191"/>
        <v>2</v>
      </c>
      <c r="C239" s="15">
        <f ca="1">IFERROR(__xludf.DUMMYFUNCTION("IF(MAX(SPLIT(D238, "":"")) = 15, C238+1, C238)"),46)</f>
        <v>46</v>
      </c>
      <c r="D239" s="4" t="str">
        <f t="shared" ref="D239:E239" ca="1" si="199">D221</f>
        <v>7:6</v>
      </c>
      <c r="E239" s="3" t="str">
        <f t="shared" si="199"/>
        <v>b01</v>
      </c>
    </row>
    <row r="240" spans="1:5">
      <c r="A240" s="15" t="str">
        <f t="shared" ca="1" si="190"/>
        <v>BIAS11_IBIAS</v>
      </c>
      <c r="B240" s="14">
        <f t="shared" si="191"/>
        <v>2</v>
      </c>
      <c r="C240" s="15">
        <f ca="1">IFERROR(__xludf.DUMMYFUNCTION("IF(MAX(SPLIT(D239, "":"")) = 15, C239+1, C239)"),46)</f>
        <v>46</v>
      </c>
      <c r="D240" s="4" t="str">
        <f t="shared" ref="D240:E240" ca="1" si="200">D222</f>
        <v>9:8</v>
      </c>
      <c r="E240" s="3" t="str">
        <f t="shared" si="200"/>
        <v>d2</v>
      </c>
    </row>
    <row r="241" spans="1:5">
      <c r="A241" s="15" t="str">
        <f t="shared" ca="1" si="190"/>
        <v>BIAS11_VREF_LDO</v>
      </c>
      <c r="B241" s="14">
        <f t="shared" si="191"/>
        <v>2</v>
      </c>
      <c r="C241" s="15">
        <f ca="1">IFERROR(__xludf.DUMMYFUNCTION("IF(MAX(SPLIT(D240, "":"")) = 15, C240+1, C240)"),46)</f>
        <v>46</v>
      </c>
      <c r="D241" s="4" t="str">
        <f t="shared" ref="D241:E241" ca="1" si="201">D223</f>
        <v>11:10</v>
      </c>
      <c r="E241" s="3" t="str">
        <f t="shared" si="201"/>
        <v>d1</v>
      </c>
    </row>
    <row r="242" spans="1:5">
      <c r="A242" s="15" t="str">
        <f t="shared" ca="1" si="190"/>
        <v>BIAS11_IFB</v>
      </c>
      <c r="B242" s="14">
        <f t="shared" si="191"/>
        <v>2</v>
      </c>
      <c r="C242" s="15">
        <f ca="1">IFERROR(__xludf.DUMMYFUNCTION("IF(MAX(SPLIT(D241, "":"")) = 15, C241+1, C241)"),46)</f>
        <v>46</v>
      </c>
      <c r="D242" s="4" t="str">
        <f t="shared" ref="D242:E242" ca="1" si="202">D224</f>
        <v>13:12</v>
      </c>
      <c r="E242" s="3" t="str">
        <f t="shared" si="202"/>
        <v>d2</v>
      </c>
    </row>
    <row r="243" spans="1:5">
      <c r="A243" s="15" t="str">
        <f t="shared" ca="1" si="190"/>
        <v>BIAS11_ISF</v>
      </c>
      <c r="B243" s="14">
        <f t="shared" si="191"/>
        <v>2</v>
      </c>
      <c r="C243" s="15">
        <f ca="1">IFERROR(__xludf.DUMMYFUNCTION("IF(MAX(SPLIT(D242, "":"")) = 15, C242+1, C242)"),46)</f>
        <v>46</v>
      </c>
      <c r="D243" s="4" t="str">
        <f t="shared" ref="D243:E243" ca="1" si="203">D225</f>
        <v>15:14</v>
      </c>
      <c r="E243" s="3" t="str">
        <f t="shared" si="203"/>
        <v>d2</v>
      </c>
    </row>
    <row r="244" spans="1:5">
      <c r="A244" s="15" t="str">
        <f t="shared" ca="1" si="190"/>
        <v>BIAS11_BGR_MEAN</v>
      </c>
      <c r="B244" s="14">
        <f t="shared" si="191"/>
        <v>4</v>
      </c>
      <c r="C244" s="15">
        <f ca="1">IFERROR(__xludf.DUMMYFUNCTION("IF(MAX(SPLIT(D243, "":"")) = 15, C243+1, C243)"),47)</f>
        <v>47</v>
      </c>
      <c r="D244" s="4" t="str">
        <f t="shared" ref="D244:E244" si="204">D226</f>
        <v>3:0</v>
      </c>
      <c r="E244" s="3" t="str">
        <f t="shared" si="204"/>
        <v>d7</v>
      </c>
    </row>
    <row r="245" spans="1:5">
      <c r="A245" s="15" t="str">
        <f t="shared" ca="1" si="190"/>
        <v>BIAS11_BGR_SLOPE</v>
      </c>
      <c r="B245" s="14">
        <f t="shared" si="191"/>
        <v>4</v>
      </c>
      <c r="C245" s="15">
        <f ca="1">IFERROR(__xludf.DUMMYFUNCTION("IF(MAX(SPLIT(D244, "":"")) = 15, C244+1, C244)"),47)</f>
        <v>47</v>
      </c>
      <c r="D245" s="4" t="str">
        <f t="shared" ref="D245:E245" ca="1" si="205">D227</f>
        <v>7:4</v>
      </c>
      <c r="E245" s="3" t="str">
        <f t="shared" si="205"/>
        <v>d7</v>
      </c>
    </row>
    <row r="246" spans="1:5">
      <c r="A246" s="15" t="str">
        <f t="shared" ca="1" si="190"/>
        <v>BIAS11_VINREF</v>
      </c>
      <c r="B246" s="14">
        <f t="shared" si="191"/>
        <v>5</v>
      </c>
      <c r="C246" s="15">
        <f ca="1">IFERROR(__xludf.DUMMYFUNCTION("IF(MAX(SPLIT(D245, "":"")) = 15, C245+1, C245)"),47)</f>
        <v>47</v>
      </c>
      <c r="D246" s="4" t="str">
        <f t="shared" ref="D246:E246" ca="1" si="206">D228</f>
        <v>12:8</v>
      </c>
      <c r="E246" s="3" t="str">
        <f t="shared" si="206"/>
        <v>d7</v>
      </c>
    </row>
    <row r="247" spans="1:5">
      <c r="A247" s="15" t="str">
        <f t="shared" ca="1" si="190"/>
        <v>BIAS11_ID</v>
      </c>
      <c r="B247" s="14">
        <f t="shared" si="191"/>
        <v>2</v>
      </c>
      <c r="C247" s="15">
        <f ca="1">IFERROR(__xludf.DUMMYFUNCTION("IF(MAX(SPLIT(D246, "":"")) = 15, C246+1, C246)"),47)</f>
        <v>47</v>
      </c>
      <c r="D247" s="4" t="str">
        <f t="shared" ref="D247:E247" ca="1" si="207">D229</f>
        <v>14:13</v>
      </c>
      <c r="E247" s="3" t="str">
        <f t="shared" si="207"/>
        <v>d1</v>
      </c>
    </row>
    <row r="248" spans="1:5">
      <c r="A248" s="15" t="str">
        <f t="shared" ca="1" si="190"/>
        <v>BIAS11_LDO_EN</v>
      </c>
      <c r="B248" s="14">
        <f t="shared" si="191"/>
        <v>1</v>
      </c>
      <c r="C248" s="15">
        <f ca="1">IFERROR(__xludf.DUMMYFUNCTION("IF(MAX(SPLIT(D247, "":"")) = 15, C247+1, C247)"),47)</f>
        <v>47</v>
      </c>
      <c r="D248" s="4">
        <f t="shared" ref="D248:E248" ca="1" si="208">D230</f>
        <v>15</v>
      </c>
      <c r="E248" s="3" t="str">
        <f t="shared" si="208"/>
        <v>d1</v>
      </c>
    </row>
    <row r="250" spans="1:5">
      <c r="A250" s="15" t="str">
        <f t="shared" ref="A250:A266" ca="1" si="209">"BIAS" &amp; COUNTIF($A$32:$A249, "*LDO_EN") &amp; REPLACE(A232, 1, SEARCH("_", A232), "_")</f>
        <v>BIAS12_VCAL_LO</v>
      </c>
      <c r="B250" s="14">
        <f t="shared" ref="B250:B266" si="210">B232</f>
        <v>1</v>
      </c>
      <c r="C250" s="15">
        <f ca="1">C247+1</f>
        <v>48</v>
      </c>
      <c r="D250" s="4" t="str">
        <f t="shared" ref="D250:E250" si="211">D232</f>
        <v>0</v>
      </c>
      <c r="E250" s="3" t="str">
        <f t="shared" si="211"/>
        <v>d0</v>
      </c>
    </row>
    <row r="251" spans="1:5">
      <c r="A251" s="15" t="str">
        <f t="shared" ca="1" si="209"/>
        <v>BIAS12_VCAL_HI</v>
      </c>
      <c r="B251" s="14">
        <f t="shared" si="210"/>
        <v>4</v>
      </c>
      <c r="C251" s="15">
        <f ca="1">IFERROR(__xludf.DUMMYFUNCTION("IF(MAX(SPLIT(D250, "":"")) = 15, C250+1, C250)"),48)</f>
        <v>48</v>
      </c>
      <c r="D251" s="4" t="str">
        <f t="shared" ref="D251:E251" ca="1" si="212">D233</f>
        <v>4:1</v>
      </c>
      <c r="E251" s="3" t="str">
        <f t="shared" si="212"/>
        <v>d15</v>
      </c>
    </row>
    <row r="252" spans="1:5">
      <c r="A252" s="15" t="str">
        <f t="shared" ca="1" si="209"/>
        <v>BIAS12_VCASD</v>
      </c>
      <c r="B252" s="14">
        <f t="shared" si="210"/>
        <v>3</v>
      </c>
      <c r="C252" s="15">
        <f ca="1">IFERROR(__xludf.DUMMYFUNCTION("IF(MAX(SPLIT(D251, "":"")) = 15, C251+1, C251)"),48)</f>
        <v>48</v>
      </c>
      <c r="D252" s="4" t="str">
        <f t="shared" ref="D252:E252" ca="1" si="213">D234</f>
        <v>7:5</v>
      </c>
      <c r="E252" s="3" t="str">
        <f t="shared" si="213"/>
        <v>d4</v>
      </c>
    </row>
    <row r="253" spans="1:5">
      <c r="A253" s="15" t="str">
        <f t="shared" ca="1" si="209"/>
        <v>BIAS12_VCASP</v>
      </c>
      <c r="B253" s="14">
        <f t="shared" si="210"/>
        <v>4</v>
      </c>
      <c r="C253" s="15">
        <f ca="1">IFERROR(__xludf.DUMMYFUNCTION("IF(MAX(SPLIT(D252, "":"")) = 15, C252+1, C252)"),48)</f>
        <v>48</v>
      </c>
      <c r="D253" s="4" t="str">
        <f t="shared" ref="D253:E253" ca="1" si="214">D235</f>
        <v>11:8</v>
      </c>
      <c r="E253" s="3" t="str">
        <f t="shared" si="214"/>
        <v>d4</v>
      </c>
    </row>
    <row r="254" spans="1:5">
      <c r="A254" s="15" t="str">
        <f t="shared" ca="1" si="209"/>
        <v>BIAS12_ISF_VINREF</v>
      </c>
      <c r="B254" s="14">
        <f t="shared" si="210"/>
        <v>3</v>
      </c>
      <c r="C254" s="15">
        <f ca="1">IFERROR(__xludf.DUMMYFUNCTION("IF(MAX(SPLIT(D253, "":"")) = 15, C253+1, C253)"),48)</f>
        <v>48</v>
      </c>
      <c r="D254" s="4" t="str">
        <f t="shared" ref="D254:E254" ca="1" si="215">D236</f>
        <v>14:12</v>
      </c>
      <c r="E254" s="3" t="str">
        <f t="shared" si="215"/>
        <v>d7</v>
      </c>
    </row>
    <row r="255" spans="1:5">
      <c r="A255" s="15" t="str">
        <f t="shared" ca="1" si="209"/>
        <v>BIAS12_IOTA</v>
      </c>
      <c r="B255" s="14">
        <f t="shared" si="210"/>
        <v>1</v>
      </c>
      <c r="C255" s="15">
        <f ca="1">IFERROR(__xludf.DUMMYFUNCTION("IF(MAX(SPLIT(D254, "":"")) = 15, C254+1, C254)"),48)</f>
        <v>48</v>
      </c>
      <c r="D255" s="4">
        <f t="shared" ref="D255:E255" ca="1" si="216">D237</f>
        <v>15</v>
      </c>
      <c r="E255" s="3" t="str">
        <f t="shared" si="216"/>
        <v>d0</v>
      </c>
    </row>
    <row r="256" spans="1:5">
      <c r="A256" s="15" t="str">
        <f t="shared" ca="1" si="209"/>
        <v>BIAS12_VCASN</v>
      </c>
      <c r="B256" s="14">
        <f t="shared" si="210"/>
        <v>6</v>
      </c>
      <c r="C256" s="15">
        <f ca="1">IFERROR(__xludf.DUMMYFUNCTION("IF(MAX(SPLIT(D255, "":"")) = 15, C255+1, C255)"),49)</f>
        <v>49</v>
      </c>
      <c r="D256" s="4" t="str">
        <f t="shared" ref="D256:E256" si="217">D238</f>
        <v>5:0</v>
      </c>
      <c r="E256" s="3" t="str">
        <f t="shared" si="217"/>
        <v>d33</v>
      </c>
    </row>
    <row r="257" spans="1:5">
      <c r="A257" s="15" t="str">
        <f t="shared" ca="1" si="209"/>
        <v>BIAS12_ICLIP</v>
      </c>
      <c r="B257" s="14">
        <f t="shared" si="210"/>
        <v>2</v>
      </c>
      <c r="C257" s="15">
        <f ca="1">IFERROR(__xludf.DUMMYFUNCTION("IF(MAX(SPLIT(D256, "":"")) = 15, C256+1, C256)"),49)</f>
        <v>49</v>
      </c>
      <c r="D257" s="4" t="str">
        <f t="shared" ref="D257:E257" ca="1" si="218">D239</f>
        <v>7:6</v>
      </c>
      <c r="E257" s="3" t="str">
        <f t="shared" si="218"/>
        <v>b01</v>
      </c>
    </row>
    <row r="258" spans="1:5">
      <c r="A258" s="15" t="str">
        <f t="shared" ca="1" si="209"/>
        <v>BIAS12_IBIAS</v>
      </c>
      <c r="B258" s="14">
        <f t="shared" si="210"/>
        <v>2</v>
      </c>
      <c r="C258" s="15">
        <f ca="1">IFERROR(__xludf.DUMMYFUNCTION("IF(MAX(SPLIT(D257, "":"")) = 15, C257+1, C257)"),49)</f>
        <v>49</v>
      </c>
      <c r="D258" s="4" t="str">
        <f t="shared" ref="D258:E258" ca="1" si="219">D240</f>
        <v>9:8</v>
      </c>
      <c r="E258" s="3" t="str">
        <f t="shared" si="219"/>
        <v>d2</v>
      </c>
    </row>
    <row r="259" spans="1:5">
      <c r="A259" s="15" t="str">
        <f t="shared" ca="1" si="209"/>
        <v>BIAS12_VREF_LDO</v>
      </c>
      <c r="B259" s="14">
        <f t="shared" si="210"/>
        <v>2</v>
      </c>
      <c r="C259" s="15">
        <f ca="1">IFERROR(__xludf.DUMMYFUNCTION("IF(MAX(SPLIT(D258, "":"")) = 15, C258+1, C258)"),49)</f>
        <v>49</v>
      </c>
      <c r="D259" s="4" t="str">
        <f t="shared" ref="D259:E259" ca="1" si="220">D241</f>
        <v>11:10</v>
      </c>
      <c r="E259" s="3" t="str">
        <f t="shared" si="220"/>
        <v>d1</v>
      </c>
    </row>
    <row r="260" spans="1:5">
      <c r="A260" s="15" t="str">
        <f t="shared" ca="1" si="209"/>
        <v>BIAS12_IFB</v>
      </c>
      <c r="B260" s="14">
        <f t="shared" si="210"/>
        <v>2</v>
      </c>
      <c r="C260" s="15">
        <f ca="1">IFERROR(__xludf.DUMMYFUNCTION("IF(MAX(SPLIT(D259, "":"")) = 15, C259+1, C259)"),49)</f>
        <v>49</v>
      </c>
      <c r="D260" s="4" t="str">
        <f t="shared" ref="D260:E260" ca="1" si="221">D242</f>
        <v>13:12</v>
      </c>
      <c r="E260" s="3" t="str">
        <f t="shared" si="221"/>
        <v>d2</v>
      </c>
    </row>
    <row r="261" spans="1:5">
      <c r="A261" s="15" t="str">
        <f t="shared" ca="1" si="209"/>
        <v>BIAS12_ISF</v>
      </c>
      <c r="B261" s="14">
        <f t="shared" si="210"/>
        <v>2</v>
      </c>
      <c r="C261" s="15">
        <f ca="1">IFERROR(__xludf.DUMMYFUNCTION("IF(MAX(SPLIT(D260, "":"")) = 15, C260+1, C260)"),49)</f>
        <v>49</v>
      </c>
      <c r="D261" s="4" t="str">
        <f t="shared" ref="D261:E261" ca="1" si="222">D243</f>
        <v>15:14</v>
      </c>
      <c r="E261" s="3" t="str">
        <f t="shared" si="222"/>
        <v>d2</v>
      </c>
    </row>
    <row r="262" spans="1:5">
      <c r="A262" s="15" t="str">
        <f t="shared" ca="1" si="209"/>
        <v>BIAS12_BGR_MEAN</v>
      </c>
      <c r="B262" s="14">
        <f t="shared" si="210"/>
        <v>4</v>
      </c>
      <c r="C262" s="15">
        <f ca="1">IFERROR(__xludf.DUMMYFUNCTION("IF(MAX(SPLIT(D261, "":"")) = 15, C261+1, C261)"),50)</f>
        <v>50</v>
      </c>
      <c r="D262" s="4" t="str">
        <f t="shared" ref="D262:E262" si="223">D244</f>
        <v>3:0</v>
      </c>
      <c r="E262" s="3" t="str">
        <f t="shared" si="223"/>
        <v>d7</v>
      </c>
    </row>
    <row r="263" spans="1:5">
      <c r="A263" s="15" t="str">
        <f t="shared" ca="1" si="209"/>
        <v>BIAS12_BGR_SLOPE</v>
      </c>
      <c r="B263" s="14">
        <f t="shared" si="210"/>
        <v>4</v>
      </c>
      <c r="C263" s="15">
        <f ca="1">IFERROR(__xludf.DUMMYFUNCTION("IF(MAX(SPLIT(D262, "":"")) = 15, C262+1, C262)"),50)</f>
        <v>50</v>
      </c>
      <c r="D263" s="4" t="str">
        <f t="shared" ref="D263:E263" ca="1" si="224">D245</f>
        <v>7:4</v>
      </c>
      <c r="E263" s="3" t="str">
        <f t="shared" si="224"/>
        <v>d7</v>
      </c>
    </row>
    <row r="264" spans="1:5">
      <c r="A264" s="15" t="str">
        <f t="shared" ca="1" si="209"/>
        <v>BIAS12_VINREF</v>
      </c>
      <c r="B264" s="14">
        <f t="shared" si="210"/>
        <v>5</v>
      </c>
      <c r="C264" s="15">
        <f ca="1">IFERROR(__xludf.DUMMYFUNCTION("IF(MAX(SPLIT(D263, "":"")) = 15, C263+1, C263)"),50)</f>
        <v>50</v>
      </c>
      <c r="D264" s="4" t="str">
        <f t="shared" ref="D264:E264" ca="1" si="225">D246</f>
        <v>12:8</v>
      </c>
      <c r="E264" s="3" t="str">
        <f t="shared" si="225"/>
        <v>d7</v>
      </c>
    </row>
    <row r="265" spans="1:5">
      <c r="A265" s="15" t="str">
        <f t="shared" ca="1" si="209"/>
        <v>BIAS12_ID</v>
      </c>
      <c r="B265" s="14">
        <f t="shared" si="210"/>
        <v>2</v>
      </c>
      <c r="C265" s="15">
        <f ca="1">IFERROR(__xludf.DUMMYFUNCTION("IF(MAX(SPLIT(D264, "":"")) = 15, C264+1, C264)"),50)</f>
        <v>50</v>
      </c>
      <c r="D265" s="4" t="str">
        <f t="shared" ref="D265:E265" ca="1" si="226">D247</f>
        <v>14:13</v>
      </c>
      <c r="E265" s="3" t="str">
        <f t="shared" si="226"/>
        <v>d1</v>
      </c>
    </row>
    <row r="266" spans="1:5">
      <c r="A266" s="15" t="str">
        <f t="shared" ca="1" si="209"/>
        <v>BIAS12_LDO_EN</v>
      </c>
      <c r="B266" s="14">
        <f t="shared" si="210"/>
        <v>1</v>
      </c>
      <c r="C266" s="15">
        <f ca="1">IFERROR(__xludf.DUMMYFUNCTION("IF(MAX(SPLIT(D265, "":"")) = 15, C265+1, C265)"),50)</f>
        <v>50</v>
      </c>
      <c r="D266" s="4">
        <f t="shared" ref="D266:E266" ca="1" si="227">D248</f>
        <v>15</v>
      </c>
      <c r="E266" s="3" t="str">
        <f t="shared" si="227"/>
        <v>d1</v>
      </c>
    </row>
    <row r="268" spans="1:5">
      <c r="A268" s="15" t="str">
        <f t="shared" ref="A268:A284" ca="1" si="228">"BIAS" &amp; COUNTIF($A$32:$A267, "*LDO_EN") &amp; REPLACE(A250, 1, SEARCH("_", A250), "_")</f>
        <v>BIAS13_VCAL_LO</v>
      </c>
      <c r="B268" s="14">
        <f t="shared" ref="B268:B284" si="229">B250</f>
        <v>1</v>
      </c>
      <c r="C268" s="15">
        <f ca="1">C265+1</f>
        <v>51</v>
      </c>
      <c r="D268" s="4" t="str">
        <f t="shared" ref="D268:E268" si="230">D250</f>
        <v>0</v>
      </c>
      <c r="E268" s="3" t="str">
        <f t="shared" si="230"/>
        <v>d0</v>
      </c>
    </row>
    <row r="269" spans="1:5">
      <c r="A269" s="15" t="str">
        <f t="shared" ca="1" si="228"/>
        <v>BIAS13_VCAL_HI</v>
      </c>
      <c r="B269" s="14">
        <f t="shared" si="229"/>
        <v>4</v>
      </c>
      <c r="C269" s="15">
        <f ca="1">IFERROR(__xludf.DUMMYFUNCTION("IF(MAX(SPLIT(D268, "":"")) = 15, C268+1, C268)"),51)</f>
        <v>51</v>
      </c>
      <c r="D269" s="4" t="str">
        <f t="shared" ref="D269:E269" ca="1" si="231">D251</f>
        <v>4:1</v>
      </c>
      <c r="E269" s="3" t="str">
        <f t="shared" si="231"/>
        <v>d15</v>
      </c>
    </row>
    <row r="270" spans="1:5">
      <c r="A270" s="15" t="str">
        <f t="shared" ca="1" si="228"/>
        <v>BIAS13_VCASD</v>
      </c>
      <c r="B270" s="14">
        <f t="shared" si="229"/>
        <v>3</v>
      </c>
      <c r="C270" s="15">
        <f ca="1">IFERROR(__xludf.DUMMYFUNCTION("IF(MAX(SPLIT(D269, "":"")) = 15, C269+1, C269)"),51)</f>
        <v>51</v>
      </c>
      <c r="D270" s="4" t="str">
        <f t="shared" ref="D270:E270" ca="1" si="232">D252</f>
        <v>7:5</v>
      </c>
      <c r="E270" s="3" t="str">
        <f t="shared" si="232"/>
        <v>d4</v>
      </c>
    </row>
    <row r="271" spans="1:5">
      <c r="A271" s="15" t="str">
        <f t="shared" ca="1" si="228"/>
        <v>BIAS13_VCASP</v>
      </c>
      <c r="B271" s="14">
        <f t="shared" si="229"/>
        <v>4</v>
      </c>
      <c r="C271" s="15">
        <f ca="1">IFERROR(__xludf.DUMMYFUNCTION("IF(MAX(SPLIT(D270, "":"")) = 15, C270+1, C270)"),51)</f>
        <v>51</v>
      </c>
      <c r="D271" s="4" t="str">
        <f t="shared" ref="D271:E271" ca="1" si="233">D253</f>
        <v>11:8</v>
      </c>
      <c r="E271" s="3" t="str">
        <f t="shared" si="233"/>
        <v>d4</v>
      </c>
    </row>
    <row r="272" spans="1:5">
      <c r="A272" s="15" t="str">
        <f t="shared" ca="1" si="228"/>
        <v>BIAS13_ISF_VINREF</v>
      </c>
      <c r="B272" s="14">
        <f t="shared" si="229"/>
        <v>3</v>
      </c>
      <c r="C272" s="15">
        <f ca="1">IFERROR(__xludf.DUMMYFUNCTION("IF(MAX(SPLIT(D271, "":"")) = 15, C271+1, C271)"),51)</f>
        <v>51</v>
      </c>
      <c r="D272" s="4" t="str">
        <f t="shared" ref="D272:E272" ca="1" si="234">D254</f>
        <v>14:12</v>
      </c>
      <c r="E272" s="3" t="str">
        <f t="shared" si="234"/>
        <v>d7</v>
      </c>
    </row>
    <row r="273" spans="1:5">
      <c r="A273" s="15" t="str">
        <f t="shared" ca="1" si="228"/>
        <v>BIAS13_IOTA</v>
      </c>
      <c r="B273" s="14">
        <f t="shared" si="229"/>
        <v>1</v>
      </c>
      <c r="C273" s="15">
        <f ca="1">IFERROR(__xludf.DUMMYFUNCTION("IF(MAX(SPLIT(D272, "":"")) = 15, C272+1, C272)"),51)</f>
        <v>51</v>
      </c>
      <c r="D273" s="4">
        <f t="shared" ref="D273:E273" ca="1" si="235">D255</f>
        <v>15</v>
      </c>
      <c r="E273" s="3" t="str">
        <f t="shared" si="235"/>
        <v>d0</v>
      </c>
    </row>
    <row r="274" spans="1:5">
      <c r="A274" s="15" t="str">
        <f t="shared" ca="1" si="228"/>
        <v>BIAS13_VCASN</v>
      </c>
      <c r="B274" s="14">
        <f t="shared" si="229"/>
        <v>6</v>
      </c>
      <c r="C274" s="15">
        <f ca="1">IFERROR(__xludf.DUMMYFUNCTION("IF(MAX(SPLIT(D273, "":"")) = 15, C273+1, C273)"),52)</f>
        <v>52</v>
      </c>
      <c r="D274" s="4" t="str">
        <f t="shared" ref="D274:E274" si="236">D256</f>
        <v>5:0</v>
      </c>
      <c r="E274" s="3" t="str">
        <f t="shared" si="236"/>
        <v>d33</v>
      </c>
    </row>
    <row r="275" spans="1:5">
      <c r="A275" s="15" t="str">
        <f t="shared" ca="1" si="228"/>
        <v>BIAS13_ICLIP</v>
      </c>
      <c r="B275" s="14">
        <f t="shared" si="229"/>
        <v>2</v>
      </c>
      <c r="C275" s="15">
        <f ca="1">IFERROR(__xludf.DUMMYFUNCTION("IF(MAX(SPLIT(D274, "":"")) = 15, C274+1, C274)"),52)</f>
        <v>52</v>
      </c>
      <c r="D275" s="4" t="str">
        <f t="shared" ref="D275:E275" ca="1" si="237">D257</f>
        <v>7:6</v>
      </c>
      <c r="E275" s="3" t="str">
        <f t="shared" si="237"/>
        <v>b01</v>
      </c>
    </row>
    <row r="276" spans="1:5">
      <c r="A276" s="15" t="str">
        <f t="shared" ca="1" si="228"/>
        <v>BIAS13_IBIAS</v>
      </c>
      <c r="B276" s="14">
        <f t="shared" si="229"/>
        <v>2</v>
      </c>
      <c r="C276" s="15">
        <f ca="1">IFERROR(__xludf.DUMMYFUNCTION("IF(MAX(SPLIT(D275, "":"")) = 15, C275+1, C275)"),52)</f>
        <v>52</v>
      </c>
      <c r="D276" s="4" t="str">
        <f t="shared" ref="D276:E276" ca="1" si="238">D258</f>
        <v>9:8</v>
      </c>
      <c r="E276" s="3" t="str">
        <f t="shared" si="238"/>
        <v>d2</v>
      </c>
    </row>
    <row r="277" spans="1:5">
      <c r="A277" s="15" t="str">
        <f t="shared" ca="1" si="228"/>
        <v>BIAS13_VREF_LDO</v>
      </c>
      <c r="B277" s="14">
        <f t="shared" si="229"/>
        <v>2</v>
      </c>
      <c r="C277" s="15">
        <f ca="1">IFERROR(__xludf.DUMMYFUNCTION("IF(MAX(SPLIT(D276, "":"")) = 15, C276+1, C276)"),52)</f>
        <v>52</v>
      </c>
      <c r="D277" s="4" t="str">
        <f t="shared" ref="D277:E277" ca="1" si="239">D259</f>
        <v>11:10</v>
      </c>
      <c r="E277" s="3" t="str">
        <f t="shared" si="239"/>
        <v>d1</v>
      </c>
    </row>
    <row r="278" spans="1:5">
      <c r="A278" s="15" t="str">
        <f t="shared" ca="1" si="228"/>
        <v>BIAS13_IFB</v>
      </c>
      <c r="B278" s="14">
        <f t="shared" si="229"/>
        <v>2</v>
      </c>
      <c r="C278" s="15">
        <f ca="1">IFERROR(__xludf.DUMMYFUNCTION("IF(MAX(SPLIT(D277, "":"")) = 15, C277+1, C277)"),52)</f>
        <v>52</v>
      </c>
      <c r="D278" s="4" t="str">
        <f t="shared" ref="D278:E278" ca="1" si="240">D260</f>
        <v>13:12</v>
      </c>
      <c r="E278" s="3" t="str">
        <f t="shared" si="240"/>
        <v>d2</v>
      </c>
    </row>
    <row r="279" spans="1:5">
      <c r="A279" s="15" t="str">
        <f t="shared" ca="1" si="228"/>
        <v>BIAS13_ISF</v>
      </c>
      <c r="B279" s="14">
        <f t="shared" si="229"/>
        <v>2</v>
      </c>
      <c r="C279" s="15">
        <f ca="1">IFERROR(__xludf.DUMMYFUNCTION("IF(MAX(SPLIT(D278, "":"")) = 15, C278+1, C278)"),52)</f>
        <v>52</v>
      </c>
      <c r="D279" s="4" t="str">
        <f t="shared" ref="D279:E279" ca="1" si="241">D261</f>
        <v>15:14</v>
      </c>
      <c r="E279" s="3" t="str">
        <f t="shared" si="241"/>
        <v>d2</v>
      </c>
    </row>
    <row r="280" spans="1:5">
      <c r="A280" s="15" t="str">
        <f t="shared" ca="1" si="228"/>
        <v>BIAS13_BGR_MEAN</v>
      </c>
      <c r="B280" s="14">
        <f t="shared" si="229"/>
        <v>4</v>
      </c>
      <c r="C280" s="15">
        <f ca="1">IFERROR(__xludf.DUMMYFUNCTION("IF(MAX(SPLIT(D279, "":"")) = 15, C279+1, C279)"),53)</f>
        <v>53</v>
      </c>
      <c r="D280" s="4" t="str">
        <f t="shared" ref="D280:E280" si="242">D262</f>
        <v>3:0</v>
      </c>
      <c r="E280" s="3" t="str">
        <f t="shared" si="242"/>
        <v>d7</v>
      </c>
    </row>
    <row r="281" spans="1:5">
      <c r="A281" s="15" t="str">
        <f t="shared" ca="1" si="228"/>
        <v>BIAS13_BGR_SLOPE</v>
      </c>
      <c r="B281" s="14">
        <f t="shared" si="229"/>
        <v>4</v>
      </c>
      <c r="C281" s="15">
        <f ca="1">IFERROR(__xludf.DUMMYFUNCTION("IF(MAX(SPLIT(D280, "":"")) = 15, C280+1, C280)"),53)</f>
        <v>53</v>
      </c>
      <c r="D281" s="4" t="str">
        <f t="shared" ref="D281:E281" ca="1" si="243">D263</f>
        <v>7:4</v>
      </c>
      <c r="E281" s="3" t="str">
        <f t="shared" si="243"/>
        <v>d7</v>
      </c>
    </row>
    <row r="282" spans="1:5">
      <c r="A282" s="15" t="str">
        <f t="shared" ca="1" si="228"/>
        <v>BIAS13_VINREF</v>
      </c>
      <c r="B282" s="14">
        <f t="shared" si="229"/>
        <v>5</v>
      </c>
      <c r="C282" s="15">
        <f ca="1">IFERROR(__xludf.DUMMYFUNCTION("IF(MAX(SPLIT(D281, "":"")) = 15, C281+1, C281)"),53)</f>
        <v>53</v>
      </c>
      <c r="D282" s="4" t="str">
        <f t="shared" ref="D282:E282" ca="1" si="244">D264</f>
        <v>12:8</v>
      </c>
      <c r="E282" s="3" t="str">
        <f t="shared" si="244"/>
        <v>d7</v>
      </c>
    </row>
    <row r="283" spans="1:5">
      <c r="A283" s="15" t="str">
        <f t="shared" ca="1" si="228"/>
        <v>BIAS13_ID</v>
      </c>
      <c r="B283" s="14">
        <f t="shared" si="229"/>
        <v>2</v>
      </c>
      <c r="C283" s="15">
        <f ca="1">IFERROR(__xludf.DUMMYFUNCTION("IF(MAX(SPLIT(D282, "":"")) = 15, C282+1, C282)"),53)</f>
        <v>53</v>
      </c>
      <c r="D283" s="4" t="str">
        <f t="shared" ref="D283:E283" ca="1" si="245">D265</f>
        <v>14:13</v>
      </c>
      <c r="E283" s="3" t="str">
        <f t="shared" si="245"/>
        <v>d1</v>
      </c>
    </row>
    <row r="284" spans="1:5">
      <c r="A284" s="15" t="str">
        <f t="shared" ca="1" si="228"/>
        <v>BIAS13_LDO_EN</v>
      </c>
      <c r="B284" s="14">
        <f t="shared" si="229"/>
        <v>1</v>
      </c>
      <c r="C284" s="15">
        <f ca="1">IFERROR(__xludf.DUMMYFUNCTION("IF(MAX(SPLIT(D283, "":"")) = 15, C283+1, C283)"),53)</f>
        <v>53</v>
      </c>
      <c r="D284" s="4">
        <f t="shared" ref="D284:E284" ca="1" si="246">D266</f>
        <v>15</v>
      </c>
      <c r="E284" s="3" t="str">
        <f t="shared" si="246"/>
        <v>d1</v>
      </c>
    </row>
    <row r="286" spans="1:5">
      <c r="A286" s="15" t="str">
        <f t="shared" ref="A286:A302" ca="1" si="247">"BIAS" &amp; COUNTIF($A$32:$A285, "*LDO_EN") &amp; REPLACE(A268, 1, SEARCH("_", A268), "_")</f>
        <v>BIAS14_VCAL_LO</v>
      </c>
      <c r="B286" s="14">
        <f t="shared" ref="B286:B302" si="248">B268</f>
        <v>1</v>
      </c>
      <c r="C286" s="15">
        <f ca="1">C283+1</f>
        <v>54</v>
      </c>
      <c r="D286" s="4" t="str">
        <f t="shared" ref="D286:E286" si="249">D268</f>
        <v>0</v>
      </c>
      <c r="E286" s="3" t="str">
        <f t="shared" si="249"/>
        <v>d0</v>
      </c>
    </row>
    <row r="287" spans="1:5">
      <c r="A287" s="15" t="str">
        <f t="shared" ca="1" si="247"/>
        <v>BIAS14_VCAL_HI</v>
      </c>
      <c r="B287" s="14">
        <f t="shared" si="248"/>
        <v>4</v>
      </c>
      <c r="C287" s="15">
        <f ca="1">IFERROR(__xludf.DUMMYFUNCTION("IF(MAX(SPLIT(D286, "":"")) = 15, C286+1, C286)"),54)</f>
        <v>54</v>
      </c>
      <c r="D287" s="4" t="str">
        <f t="shared" ref="D287:E287" ca="1" si="250">D269</f>
        <v>4:1</v>
      </c>
      <c r="E287" s="3" t="str">
        <f t="shared" si="250"/>
        <v>d15</v>
      </c>
    </row>
    <row r="288" spans="1:5">
      <c r="A288" s="15" t="str">
        <f t="shared" ca="1" si="247"/>
        <v>BIAS14_VCASD</v>
      </c>
      <c r="B288" s="14">
        <f t="shared" si="248"/>
        <v>3</v>
      </c>
      <c r="C288" s="15">
        <f ca="1">IFERROR(__xludf.DUMMYFUNCTION("IF(MAX(SPLIT(D287, "":"")) = 15, C287+1, C287)"),54)</f>
        <v>54</v>
      </c>
      <c r="D288" s="4" t="str">
        <f t="shared" ref="D288:E288" ca="1" si="251">D270</f>
        <v>7:5</v>
      </c>
      <c r="E288" s="3" t="str">
        <f t="shared" si="251"/>
        <v>d4</v>
      </c>
    </row>
    <row r="289" spans="1:5">
      <c r="A289" s="15" t="str">
        <f t="shared" ca="1" si="247"/>
        <v>BIAS14_VCASP</v>
      </c>
      <c r="B289" s="14">
        <f t="shared" si="248"/>
        <v>4</v>
      </c>
      <c r="C289" s="15">
        <f ca="1">IFERROR(__xludf.DUMMYFUNCTION("IF(MAX(SPLIT(D288, "":"")) = 15, C288+1, C288)"),54)</f>
        <v>54</v>
      </c>
      <c r="D289" s="4" t="str">
        <f t="shared" ref="D289:E289" ca="1" si="252">D271</f>
        <v>11:8</v>
      </c>
      <c r="E289" s="3" t="str">
        <f t="shared" si="252"/>
        <v>d4</v>
      </c>
    </row>
    <row r="290" spans="1:5">
      <c r="A290" s="15" t="str">
        <f t="shared" ca="1" si="247"/>
        <v>BIAS14_ISF_VINREF</v>
      </c>
      <c r="B290" s="14">
        <f t="shared" si="248"/>
        <v>3</v>
      </c>
      <c r="C290" s="15">
        <f ca="1">IFERROR(__xludf.DUMMYFUNCTION("IF(MAX(SPLIT(D289, "":"")) = 15, C289+1, C289)"),54)</f>
        <v>54</v>
      </c>
      <c r="D290" s="4" t="str">
        <f t="shared" ref="D290:E290" ca="1" si="253">D272</f>
        <v>14:12</v>
      </c>
      <c r="E290" s="3" t="str">
        <f t="shared" si="253"/>
        <v>d7</v>
      </c>
    </row>
    <row r="291" spans="1:5">
      <c r="A291" s="15" t="str">
        <f t="shared" ca="1" si="247"/>
        <v>BIAS14_IOTA</v>
      </c>
      <c r="B291" s="14">
        <f t="shared" si="248"/>
        <v>1</v>
      </c>
      <c r="C291" s="15">
        <f ca="1">IFERROR(__xludf.DUMMYFUNCTION("IF(MAX(SPLIT(D290, "":"")) = 15, C290+1, C290)"),54)</f>
        <v>54</v>
      </c>
      <c r="D291" s="4">
        <f t="shared" ref="D291:E291" ca="1" si="254">D273</f>
        <v>15</v>
      </c>
      <c r="E291" s="3" t="str">
        <f t="shared" si="254"/>
        <v>d0</v>
      </c>
    </row>
    <row r="292" spans="1:5">
      <c r="A292" s="15" t="str">
        <f t="shared" ca="1" si="247"/>
        <v>BIAS14_VCASN</v>
      </c>
      <c r="B292" s="14">
        <f t="shared" si="248"/>
        <v>6</v>
      </c>
      <c r="C292" s="15">
        <f ca="1">IFERROR(__xludf.DUMMYFUNCTION("IF(MAX(SPLIT(D291, "":"")) = 15, C291+1, C291)"),55)</f>
        <v>55</v>
      </c>
      <c r="D292" s="4" t="str">
        <f t="shared" ref="D292:E292" si="255">D274</f>
        <v>5:0</v>
      </c>
      <c r="E292" s="3" t="str">
        <f t="shared" si="255"/>
        <v>d33</v>
      </c>
    </row>
    <row r="293" spans="1:5">
      <c r="A293" s="15" t="str">
        <f t="shared" ca="1" si="247"/>
        <v>BIAS14_ICLIP</v>
      </c>
      <c r="B293" s="14">
        <f t="shared" si="248"/>
        <v>2</v>
      </c>
      <c r="C293" s="15">
        <f ca="1">IFERROR(__xludf.DUMMYFUNCTION("IF(MAX(SPLIT(D292, "":"")) = 15, C292+1, C292)"),55)</f>
        <v>55</v>
      </c>
      <c r="D293" s="4" t="str">
        <f t="shared" ref="D293:E293" ca="1" si="256">D275</f>
        <v>7:6</v>
      </c>
      <c r="E293" s="3" t="str">
        <f t="shared" si="256"/>
        <v>b01</v>
      </c>
    </row>
    <row r="294" spans="1:5">
      <c r="A294" s="15" t="str">
        <f t="shared" ca="1" si="247"/>
        <v>BIAS14_IBIAS</v>
      </c>
      <c r="B294" s="14">
        <f t="shared" si="248"/>
        <v>2</v>
      </c>
      <c r="C294" s="15">
        <f ca="1">IFERROR(__xludf.DUMMYFUNCTION("IF(MAX(SPLIT(D293, "":"")) = 15, C293+1, C293)"),55)</f>
        <v>55</v>
      </c>
      <c r="D294" s="4" t="str">
        <f t="shared" ref="D294:E294" ca="1" si="257">D276</f>
        <v>9:8</v>
      </c>
      <c r="E294" s="3" t="str">
        <f t="shared" si="257"/>
        <v>d2</v>
      </c>
    </row>
    <row r="295" spans="1:5">
      <c r="A295" s="15" t="str">
        <f t="shared" ca="1" si="247"/>
        <v>BIAS14_VREF_LDO</v>
      </c>
      <c r="B295" s="14">
        <f t="shared" si="248"/>
        <v>2</v>
      </c>
      <c r="C295" s="15">
        <f ca="1">IFERROR(__xludf.DUMMYFUNCTION("IF(MAX(SPLIT(D294, "":"")) = 15, C294+1, C294)"),55)</f>
        <v>55</v>
      </c>
      <c r="D295" s="4" t="str">
        <f t="shared" ref="D295:E295" ca="1" si="258">D277</f>
        <v>11:10</v>
      </c>
      <c r="E295" s="3" t="str">
        <f t="shared" si="258"/>
        <v>d1</v>
      </c>
    </row>
    <row r="296" spans="1:5">
      <c r="A296" s="15" t="str">
        <f t="shared" ca="1" si="247"/>
        <v>BIAS14_IFB</v>
      </c>
      <c r="B296" s="14">
        <f t="shared" si="248"/>
        <v>2</v>
      </c>
      <c r="C296" s="15">
        <f ca="1">IFERROR(__xludf.DUMMYFUNCTION("IF(MAX(SPLIT(D295, "":"")) = 15, C295+1, C295)"),55)</f>
        <v>55</v>
      </c>
      <c r="D296" s="4" t="str">
        <f t="shared" ref="D296:E296" ca="1" si="259">D278</f>
        <v>13:12</v>
      </c>
      <c r="E296" s="3" t="str">
        <f t="shared" si="259"/>
        <v>d2</v>
      </c>
    </row>
    <row r="297" spans="1:5">
      <c r="A297" s="15" t="str">
        <f t="shared" ca="1" si="247"/>
        <v>BIAS14_ISF</v>
      </c>
      <c r="B297" s="14">
        <f t="shared" si="248"/>
        <v>2</v>
      </c>
      <c r="C297" s="15">
        <f ca="1">IFERROR(__xludf.DUMMYFUNCTION("IF(MAX(SPLIT(D296, "":"")) = 15, C296+1, C296)"),55)</f>
        <v>55</v>
      </c>
      <c r="D297" s="4" t="str">
        <f t="shared" ref="D297:E297" ca="1" si="260">D279</f>
        <v>15:14</v>
      </c>
      <c r="E297" s="3" t="str">
        <f t="shared" si="260"/>
        <v>d2</v>
      </c>
    </row>
    <row r="298" spans="1:5">
      <c r="A298" s="15" t="str">
        <f t="shared" ca="1" si="247"/>
        <v>BIAS14_BGR_MEAN</v>
      </c>
      <c r="B298" s="14">
        <f t="shared" si="248"/>
        <v>4</v>
      </c>
      <c r="C298" s="15">
        <f ca="1">IFERROR(__xludf.DUMMYFUNCTION("IF(MAX(SPLIT(D297, "":"")) = 15, C297+1, C297)"),56)</f>
        <v>56</v>
      </c>
      <c r="D298" s="4" t="str">
        <f t="shared" ref="D298:E298" si="261">D280</f>
        <v>3:0</v>
      </c>
      <c r="E298" s="3" t="str">
        <f t="shared" si="261"/>
        <v>d7</v>
      </c>
    </row>
    <row r="299" spans="1:5">
      <c r="A299" s="15" t="str">
        <f t="shared" ca="1" si="247"/>
        <v>BIAS14_BGR_SLOPE</v>
      </c>
      <c r="B299" s="14">
        <f t="shared" si="248"/>
        <v>4</v>
      </c>
      <c r="C299" s="15">
        <f ca="1">IFERROR(__xludf.DUMMYFUNCTION("IF(MAX(SPLIT(D298, "":"")) = 15, C298+1, C298)"),56)</f>
        <v>56</v>
      </c>
      <c r="D299" s="4" t="str">
        <f t="shared" ref="D299:E299" ca="1" si="262">D281</f>
        <v>7:4</v>
      </c>
      <c r="E299" s="3" t="str">
        <f t="shared" si="262"/>
        <v>d7</v>
      </c>
    </row>
    <row r="300" spans="1:5">
      <c r="A300" s="15" t="str">
        <f t="shared" ca="1" si="247"/>
        <v>BIAS14_VINREF</v>
      </c>
      <c r="B300" s="14">
        <f t="shared" si="248"/>
        <v>5</v>
      </c>
      <c r="C300" s="15">
        <f ca="1">IFERROR(__xludf.DUMMYFUNCTION("IF(MAX(SPLIT(D299, "":"")) = 15, C299+1, C299)"),56)</f>
        <v>56</v>
      </c>
      <c r="D300" s="4" t="str">
        <f t="shared" ref="D300:E300" ca="1" si="263">D282</f>
        <v>12:8</v>
      </c>
      <c r="E300" s="3" t="str">
        <f t="shared" si="263"/>
        <v>d7</v>
      </c>
    </row>
    <row r="301" spans="1:5">
      <c r="A301" s="15" t="str">
        <f t="shared" ca="1" si="247"/>
        <v>BIAS14_ID</v>
      </c>
      <c r="B301" s="14">
        <f t="shared" si="248"/>
        <v>2</v>
      </c>
      <c r="C301" s="15">
        <f ca="1">IFERROR(__xludf.DUMMYFUNCTION("IF(MAX(SPLIT(D300, "":"")) = 15, C300+1, C300)"),56)</f>
        <v>56</v>
      </c>
      <c r="D301" s="4" t="str">
        <f t="shared" ref="D301:E301" ca="1" si="264">D283</f>
        <v>14:13</v>
      </c>
      <c r="E301" s="3" t="str">
        <f t="shared" si="264"/>
        <v>d1</v>
      </c>
    </row>
    <row r="302" spans="1:5">
      <c r="A302" s="15" t="str">
        <f t="shared" ca="1" si="247"/>
        <v>BIAS14_LDO_EN</v>
      </c>
      <c r="B302" s="14">
        <f t="shared" si="248"/>
        <v>1</v>
      </c>
      <c r="C302" s="15">
        <f ca="1">IFERROR(__xludf.DUMMYFUNCTION("IF(MAX(SPLIT(D301, "":"")) = 15, C301+1, C301)"),56)</f>
        <v>56</v>
      </c>
      <c r="D302" s="4">
        <f t="shared" ref="D302:E302" ca="1" si="265">D284</f>
        <v>15</v>
      </c>
      <c r="E302" s="3" t="str">
        <f t="shared" si="265"/>
        <v>d1</v>
      </c>
    </row>
    <row r="304" spans="1:5">
      <c r="A304" s="15" t="str">
        <f t="shared" ref="A304:A320" ca="1" si="266">"BIAS" &amp; COUNTIF($A$32:$A303, "*LDO_EN") &amp; REPLACE(A286, 1, SEARCH("_", A286), "_")</f>
        <v>BIAS15_VCAL_LO</v>
      </c>
      <c r="B304" s="14">
        <f t="shared" ref="B304:B320" si="267">B286</f>
        <v>1</v>
      </c>
      <c r="C304" s="15">
        <f ca="1">C301+1</f>
        <v>57</v>
      </c>
      <c r="D304" s="4" t="str">
        <f t="shared" ref="D304:E304" si="268">D286</f>
        <v>0</v>
      </c>
      <c r="E304" s="3" t="str">
        <f t="shared" si="268"/>
        <v>d0</v>
      </c>
    </row>
    <row r="305" spans="1:5">
      <c r="A305" s="15" t="str">
        <f t="shared" ca="1" si="266"/>
        <v>BIAS15_VCAL_HI</v>
      </c>
      <c r="B305" s="14">
        <f t="shared" si="267"/>
        <v>4</v>
      </c>
      <c r="C305" s="15">
        <f ca="1">IFERROR(__xludf.DUMMYFUNCTION("IF(MAX(SPLIT(D304, "":"")) = 15, C304+1, C304)"),57)</f>
        <v>57</v>
      </c>
      <c r="D305" s="4" t="str">
        <f t="shared" ref="D305:E305" ca="1" si="269">D287</f>
        <v>4:1</v>
      </c>
      <c r="E305" s="3" t="str">
        <f t="shared" si="269"/>
        <v>d15</v>
      </c>
    </row>
    <row r="306" spans="1:5">
      <c r="A306" s="15" t="str">
        <f t="shared" ca="1" si="266"/>
        <v>BIAS15_VCASD</v>
      </c>
      <c r="B306" s="14">
        <f t="shared" si="267"/>
        <v>3</v>
      </c>
      <c r="C306" s="15">
        <f ca="1">IFERROR(__xludf.DUMMYFUNCTION("IF(MAX(SPLIT(D305, "":"")) = 15, C305+1, C305)"),57)</f>
        <v>57</v>
      </c>
      <c r="D306" s="4" t="str">
        <f t="shared" ref="D306:E306" ca="1" si="270">D288</f>
        <v>7:5</v>
      </c>
      <c r="E306" s="3" t="str">
        <f t="shared" si="270"/>
        <v>d4</v>
      </c>
    </row>
    <row r="307" spans="1:5">
      <c r="A307" s="15" t="str">
        <f t="shared" ca="1" si="266"/>
        <v>BIAS15_VCASP</v>
      </c>
      <c r="B307" s="14">
        <f t="shared" si="267"/>
        <v>4</v>
      </c>
      <c r="C307" s="15">
        <f ca="1">IFERROR(__xludf.DUMMYFUNCTION("IF(MAX(SPLIT(D306, "":"")) = 15, C306+1, C306)"),57)</f>
        <v>57</v>
      </c>
      <c r="D307" s="4" t="str">
        <f t="shared" ref="D307:E307" ca="1" si="271">D289</f>
        <v>11:8</v>
      </c>
      <c r="E307" s="3" t="str">
        <f t="shared" si="271"/>
        <v>d4</v>
      </c>
    </row>
    <row r="308" spans="1:5">
      <c r="A308" s="15" t="str">
        <f t="shared" ca="1" si="266"/>
        <v>BIAS15_ISF_VINREF</v>
      </c>
      <c r="B308" s="14">
        <f t="shared" si="267"/>
        <v>3</v>
      </c>
      <c r="C308" s="15">
        <f ca="1">IFERROR(__xludf.DUMMYFUNCTION("IF(MAX(SPLIT(D307, "":"")) = 15, C307+1, C307)"),57)</f>
        <v>57</v>
      </c>
      <c r="D308" s="4" t="str">
        <f t="shared" ref="D308:E308" ca="1" si="272">D290</f>
        <v>14:12</v>
      </c>
      <c r="E308" s="3" t="str">
        <f t="shared" si="272"/>
        <v>d7</v>
      </c>
    </row>
    <row r="309" spans="1:5">
      <c r="A309" s="15" t="str">
        <f t="shared" ca="1" si="266"/>
        <v>BIAS15_IOTA</v>
      </c>
      <c r="B309" s="14">
        <f t="shared" si="267"/>
        <v>1</v>
      </c>
      <c r="C309" s="15">
        <f ca="1">IFERROR(__xludf.DUMMYFUNCTION("IF(MAX(SPLIT(D308, "":"")) = 15, C308+1, C308)"),57)</f>
        <v>57</v>
      </c>
      <c r="D309" s="4">
        <f t="shared" ref="D309:E309" ca="1" si="273">D291</f>
        <v>15</v>
      </c>
      <c r="E309" s="3" t="str">
        <f t="shared" si="273"/>
        <v>d0</v>
      </c>
    </row>
    <row r="310" spans="1:5">
      <c r="A310" s="15" t="str">
        <f t="shared" ca="1" si="266"/>
        <v>BIAS15_VCASN</v>
      </c>
      <c r="B310" s="14">
        <f t="shared" si="267"/>
        <v>6</v>
      </c>
      <c r="C310" s="15">
        <f ca="1">IFERROR(__xludf.DUMMYFUNCTION("IF(MAX(SPLIT(D309, "":"")) = 15, C309+1, C309)"),58)</f>
        <v>58</v>
      </c>
      <c r="D310" s="4" t="str">
        <f t="shared" ref="D310:E310" si="274">D292</f>
        <v>5:0</v>
      </c>
      <c r="E310" s="3" t="str">
        <f t="shared" si="274"/>
        <v>d33</v>
      </c>
    </row>
    <row r="311" spans="1:5">
      <c r="A311" s="15" t="str">
        <f t="shared" ca="1" si="266"/>
        <v>BIAS15_ICLIP</v>
      </c>
      <c r="B311" s="14">
        <f t="shared" si="267"/>
        <v>2</v>
      </c>
      <c r="C311" s="15">
        <f ca="1">IFERROR(__xludf.DUMMYFUNCTION("IF(MAX(SPLIT(D310, "":"")) = 15, C310+1, C310)"),58)</f>
        <v>58</v>
      </c>
      <c r="D311" s="4" t="str">
        <f t="shared" ref="D311:E311" ca="1" si="275">D293</f>
        <v>7:6</v>
      </c>
      <c r="E311" s="3" t="str">
        <f t="shared" si="275"/>
        <v>b01</v>
      </c>
    </row>
    <row r="312" spans="1:5">
      <c r="A312" s="15" t="str">
        <f t="shared" ca="1" si="266"/>
        <v>BIAS15_IBIAS</v>
      </c>
      <c r="B312" s="14">
        <f t="shared" si="267"/>
        <v>2</v>
      </c>
      <c r="C312" s="15">
        <f ca="1">IFERROR(__xludf.DUMMYFUNCTION("IF(MAX(SPLIT(D311, "":"")) = 15, C311+1, C311)"),58)</f>
        <v>58</v>
      </c>
      <c r="D312" s="4" t="str">
        <f t="shared" ref="D312:E312" ca="1" si="276">D294</f>
        <v>9:8</v>
      </c>
      <c r="E312" s="3" t="str">
        <f t="shared" si="276"/>
        <v>d2</v>
      </c>
    </row>
    <row r="313" spans="1:5">
      <c r="A313" s="15" t="str">
        <f t="shared" ca="1" si="266"/>
        <v>BIAS15_VREF_LDO</v>
      </c>
      <c r="B313" s="14">
        <f t="shared" si="267"/>
        <v>2</v>
      </c>
      <c r="C313" s="15">
        <f ca="1">IFERROR(__xludf.DUMMYFUNCTION("IF(MAX(SPLIT(D312, "":"")) = 15, C312+1, C312)"),58)</f>
        <v>58</v>
      </c>
      <c r="D313" s="4" t="str">
        <f t="shared" ref="D313:E313" ca="1" si="277">D295</f>
        <v>11:10</v>
      </c>
      <c r="E313" s="3" t="str">
        <f t="shared" si="277"/>
        <v>d1</v>
      </c>
    </row>
    <row r="314" spans="1:5">
      <c r="A314" s="15" t="str">
        <f t="shared" ca="1" si="266"/>
        <v>BIAS15_IFB</v>
      </c>
      <c r="B314" s="14">
        <f t="shared" si="267"/>
        <v>2</v>
      </c>
      <c r="C314" s="15">
        <f ca="1">IFERROR(__xludf.DUMMYFUNCTION("IF(MAX(SPLIT(D313, "":"")) = 15, C313+1, C313)"),58)</f>
        <v>58</v>
      </c>
      <c r="D314" s="4" t="str">
        <f t="shared" ref="D314:E314" ca="1" si="278">D296</f>
        <v>13:12</v>
      </c>
      <c r="E314" s="3" t="str">
        <f t="shared" si="278"/>
        <v>d2</v>
      </c>
    </row>
    <row r="315" spans="1:5">
      <c r="A315" s="15" t="str">
        <f t="shared" ca="1" si="266"/>
        <v>BIAS15_ISF</v>
      </c>
      <c r="B315" s="14">
        <f t="shared" si="267"/>
        <v>2</v>
      </c>
      <c r="C315" s="15">
        <f ca="1">IFERROR(__xludf.DUMMYFUNCTION("IF(MAX(SPLIT(D314, "":"")) = 15, C314+1, C314)"),58)</f>
        <v>58</v>
      </c>
      <c r="D315" s="4" t="str">
        <f t="shared" ref="D315:E315" ca="1" si="279">D297</f>
        <v>15:14</v>
      </c>
      <c r="E315" s="3" t="str">
        <f t="shared" si="279"/>
        <v>d2</v>
      </c>
    </row>
    <row r="316" spans="1:5">
      <c r="A316" s="15" t="str">
        <f t="shared" ca="1" si="266"/>
        <v>BIAS15_BGR_MEAN</v>
      </c>
      <c r="B316" s="14">
        <f t="shared" si="267"/>
        <v>4</v>
      </c>
      <c r="C316" s="15">
        <f ca="1">IFERROR(__xludf.DUMMYFUNCTION("IF(MAX(SPLIT(D315, "":"")) = 15, C315+1, C315)"),59)</f>
        <v>59</v>
      </c>
      <c r="D316" s="4" t="str">
        <f t="shared" ref="D316:E316" si="280">D298</f>
        <v>3:0</v>
      </c>
      <c r="E316" s="3" t="str">
        <f t="shared" si="280"/>
        <v>d7</v>
      </c>
    </row>
    <row r="317" spans="1:5">
      <c r="A317" s="15" t="str">
        <f t="shared" ca="1" si="266"/>
        <v>BIAS15_BGR_SLOPE</v>
      </c>
      <c r="B317" s="14">
        <f t="shared" si="267"/>
        <v>4</v>
      </c>
      <c r="C317" s="15">
        <f ca="1">IFERROR(__xludf.DUMMYFUNCTION("IF(MAX(SPLIT(D316, "":"")) = 15, C316+1, C316)"),59)</f>
        <v>59</v>
      </c>
      <c r="D317" s="4" t="str">
        <f t="shared" ref="D317:E317" ca="1" si="281">D299</f>
        <v>7:4</v>
      </c>
      <c r="E317" s="3" t="str">
        <f t="shared" si="281"/>
        <v>d7</v>
      </c>
    </row>
    <row r="318" spans="1:5">
      <c r="A318" s="15" t="str">
        <f t="shared" ca="1" si="266"/>
        <v>BIAS15_VINREF</v>
      </c>
      <c r="B318" s="14">
        <f t="shared" si="267"/>
        <v>5</v>
      </c>
      <c r="C318" s="15">
        <f ca="1">IFERROR(__xludf.DUMMYFUNCTION("IF(MAX(SPLIT(D317, "":"")) = 15, C317+1, C317)"),59)</f>
        <v>59</v>
      </c>
      <c r="D318" s="4" t="str">
        <f t="shared" ref="D318:E318" ca="1" si="282">D300</f>
        <v>12:8</v>
      </c>
      <c r="E318" s="3" t="str">
        <f t="shared" si="282"/>
        <v>d7</v>
      </c>
    </row>
    <row r="319" spans="1:5">
      <c r="A319" s="15" t="str">
        <f t="shared" ca="1" si="266"/>
        <v>BIAS15_ID</v>
      </c>
      <c r="B319" s="14">
        <f t="shared" si="267"/>
        <v>2</v>
      </c>
      <c r="C319" s="15">
        <f ca="1">IFERROR(__xludf.DUMMYFUNCTION("IF(MAX(SPLIT(D318, "":"")) = 15, C318+1, C318)"),59)</f>
        <v>59</v>
      </c>
      <c r="D319" s="4" t="str">
        <f t="shared" ref="D319:E319" ca="1" si="283">D301</f>
        <v>14:13</v>
      </c>
      <c r="E319" s="3" t="str">
        <f t="shared" si="283"/>
        <v>d1</v>
      </c>
    </row>
    <row r="320" spans="1:5">
      <c r="A320" s="15" t="str">
        <f t="shared" ca="1" si="266"/>
        <v>BIAS15_LDO_EN</v>
      </c>
      <c r="B320" s="14">
        <f t="shared" si="267"/>
        <v>1</v>
      </c>
      <c r="C320" s="15">
        <f ca="1">IFERROR(__xludf.DUMMYFUNCTION("IF(MAX(SPLIT(D319, "":"")) = 15, C319+1, C319)"),59)</f>
        <v>59</v>
      </c>
      <c r="D320" s="4">
        <f t="shared" ref="D320:E320" ca="1" si="284">D302</f>
        <v>15</v>
      </c>
      <c r="E320" s="3" t="str">
        <f t="shared" si="284"/>
        <v>d1</v>
      </c>
    </row>
    <row r="321" spans="1:5">
      <c r="A321" s="13"/>
      <c r="C321" s="15"/>
      <c r="D321" s="4"/>
    </row>
    <row r="322" spans="1:5">
      <c r="A322" s="3" t="s">
        <v>92</v>
      </c>
      <c r="B322" s="3">
        <v>4</v>
      </c>
      <c r="C322" s="3">
        <v>60</v>
      </c>
      <c r="D322" s="4" t="str">
        <f>(B322-1) &amp; ":" &amp; 0</f>
        <v>3:0</v>
      </c>
      <c r="E322" s="3" t="s">
        <v>93</v>
      </c>
    </row>
    <row r="323" spans="1:5">
      <c r="A323" s="15" t="str">
        <f t="shared" ref="A323:A337" si="285">"BIAS" &amp; COUNTIF($A$321:$A322, "*LDO") &amp; REPLACE(A322, 1, SEARCH("_", A322), "_")</f>
        <v>BIAS1_LDO</v>
      </c>
      <c r="B323" s="3">
        <v>4</v>
      </c>
      <c r="C323" s="15">
        <f ca="1">IFERROR(__xludf.DUMMYFUNCTION("IF(MAX(SPLIT(D322, "":"")) = 15, C322+1, C322)"),60)</f>
        <v>60</v>
      </c>
      <c r="D323" s="4" t="str">
        <f ca="1">IFERROR(__xludf.DUMMYFUNCTION(" (MAX(SPLIT(D322, "":""))+B322) &amp; "":"" &amp; (MAX(SPLIT(D322, "":""))+1)"),"7:4")</f>
        <v>7:4</v>
      </c>
      <c r="E323" s="3" t="s">
        <v>93</v>
      </c>
    </row>
    <row r="324" spans="1:5">
      <c r="A324" s="15" t="str">
        <f t="shared" si="285"/>
        <v>BIAS2_LDO</v>
      </c>
      <c r="B324" s="3">
        <v>4</v>
      </c>
      <c r="C324" s="15">
        <f ca="1">IFERROR(__xludf.DUMMYFUNCTION("IF(MAX(SPLIT(D323, "":"")) = 15, C323+1, C323)"),60)</f>
        <v>60</v>
      </c>
      <c r="D324" s="4" t="str">
        <f ca="1">IFERROR(__xludf.DUMMYFUNCTION(" (MAX(SPLIT(D323, "":""))+B323) &amp; "":"" &amp; (MAX(SPLIT(D323, "":""))+1)"),"11:8")</f>
        <v>11:8</v>
      </c>
      <c r="E324" s="3" t="s">
        <v>93</v>
      </c>
    </row>
    <row r="325" spans="1:5">
      <c r="A325" s="15" t="str">
        <f t="shared" si="285"/>
        <v>BIAS3_LDO</v>
      </c>
      <c r="B325" s="3">
        <v>4</v>
      </c>
      <c r="C325" s="15">
        <f ca="1">IFERROR(__xludf.DUMMYFUNCTION("IF(MAX(SPLIT(D324, "":"")) = 15, C324+1, C324)"),60)</f>
        <v>60</v>
      </c>
      <c r="D325" s="4" t="str">
        <f ca="1">IFERROR(__xludf.DUMMYFUNCTION(" (MAX(SPLIT(D324, "":""))+B324) &amp; "":"" &amp; (MAX(SPLIT(D324, "":""))+1)"),"15:12")</f>
        <v>15:12</v>
      </c>
      <c r="E325" s="3" t="s">
        <v>93</v>
      </c>
    </row>
    <row r="326" spans="1:5">
      <c r="A326" s="15" t="str">
        <f t="shared" si="285"/>
        <v>BIAS4_LDO</v>
      </c>
      <c r="B326" s="3">
        <v>4</v>
      </c>
      <c r="C326" s="15">
        <f ca="1">IFERROR(__xludf.DUMMYFUNCTION("IF(MAX(SPLIT(D325, "":"")) = 15, C325+1, C325)"),61)</f>
        <v>61</v>
      </c>
      <c r="D326" s="4" t="str">
        <f>(B326-1) &amp; ":" &amp; 0</f>
        <v>3:0</v>
      </c>
      <c r="E326" s="3" t="s">
        <v>93</v>
      </c>
    </row>
    <row r="327" spans="1:5">
      <c r="A327" s="15" t="str">
        <f t="shared" si="285"/>
        <v>BIAS5_LDO</v>
      </c>
      <c r="B327" s="3">
        <v>4</v>
      </c>
      <c r="C327" s="15">
        <f ca="1">IFERROR(__xludf.DUMMYFUNCTION("IF(MAX(SPLIT(D326, "":"")) = 15, C326+1, C326)"),61)</f>
        <v>61</v>
      </c>
      <c r="D327" s="4" t="str">
        <f ca="1">IFERROR(__xludf.DUMMYFUNCTION(" (MAX(SPLIT(D326, "":""))+B327) &amp; "":"" &amp; (MAX(SPLIT(D326, "":""))+1)"),"7:4")</f>
        <v>7:4</v>
      </c>
      <c r="E327" s="3" t="s">
        <v>93</v>
      </c>
    </row>
    <row r="328" spans="1:5">
      <c r="A328" s="15" t="str">
        <f t="shared" si="285"/>
        <v>BIAS6_LDO</v>
      </c>
      <c r="B328" s="3">
        <v>4</v>
      </c>
      <c r="C328" s="15">
        <f ca="1">IFERROR(__xludf.DUMMYFUNCTION("IF(MAX(SPLIT(D327, "":"")) = 15, C327+1, C327)"),61)</f>
        <v>61</v>
      </c>
      <c r="D328" s="4" t="str">
        <f ca="1">IFERROR(__xludf.DUMMYFUNCTION(" (MAX(SPLIT(D327, "":""))+B328) &amp; "":"" &amp; (MAX(SPLIT(D327, "":""))+1)"),"11:8")</f>
        <v>11:8</v>
      </c>
      <c r="E328" s="3" t="s">
        <v>93</v>
      </c>
    </row>
    <row r="329" spans="1:5">
      <c r="A329" s="15" t="str">
        <f t="shared" si="285"/>
        <v>BIAS7_LDO</v>
      </c>
      <c r="B329" s="3">
        <v>4</v>
      </c>
      <c r="C329" s="15">
        <f ca="1">IFERROR(__xludf.DUMMYFUNCTION("IF(MAX(SPLIT(D328, "":"")) = 15, C328+1, C328)"),61)</f>
        <v>61</v>
      </c>
      <c r="D329" s="4" t="str">
        <f ca="1">IFERROR(__xludf.DUMMYFUNCTION(" (MAX(SPLIT(D328, "":""))+B329) &amp; "":"" &amp; (MAX(SPLIT(D328, "":""))+1)"),"15:12")</f>
        <v>15:12</v>
      </c>
      <c r="E329" s="3" t="s">
        <v>93</v>
      </c>
    </row>
    <row r="330" spans="1:5">
      <c r="A330" s="15" t="str">
        <f t="shared" si="285"/>
        <v>BIAS8_LDO</v>
      </c>
      <c r="B330" s="3">
        <v>4</v>
      </c>
      <c r="C330" s="15">
        <f ca="1">IFERROR(__xludf.DUMMYFUNCTION("IF(MAX(SPLIT(D329, "":"")) = 15, C329+1, C329)"),62)</f>
        <v>62</v>
      </c>
      <c r="D330" s="4" t="str">
        <f>(B330-1) &amp; ":" &amp; 0</f>
        <v>3:0</v>
      </c>
      <c r="E330" s="3" t="s">
        <v>93</v>
      </c>
    </row>
    <row r="331" spans="1:5">
      <c r="A331" s="15" t="str">
        <f t="shared" si="285"/>
        <v>BIAS9_LDO</v>
      </c>
      <c r="B331" s="3">
        <v>4</v>
      </c>
      <c r="C331" s="15">
        <f ca="1">IFERROR(__xludf.DUMMYFUNCTION("IF(MAX(SPLIT(D330, "":"")) = 15, C330+1, C330)"),62)</f>
        <v>62</v>
      </c>
      <c r="D331" s="4" t="str">
        <f ca="1">IFERROR(__xludf.DUMMYFUNCTION(" (MAX(SPLIT(D330, "":""))+B331) &amp; "":"" &amp; (MAX(SPLIT(D330, "":""))+1)"),"7:4")</f>
        <v>7:4</v>
      </c>
      <c r="E331" s="3" t="s">
        <v>93</v>
      </c>
    </row>
    <row r="332" spans="1:5">
      <c r="A332" s="15" t="str">
        <f t="shared" si="285"/>
        <v>BIAS10_LDO</v>
      </c>
      <c r="B332" s="3">
        <v>4</v>
      </c>
      <c r="C332" s="15">
        <f ca="1">IFERROR(__xludf.DUMMYFUNCTION("IF(MAX(SPLIT(D331, "":"")) = 15, C331+1, C331)"),62)</f>
        <v>62</v>
      </c>
      <c r="D332" s="4" t="str">
        <f ca="1">IFERROR(__xludf.DUMMYFUNCTION(" (MAX(SPLIT(D331, "":""))+B332) &amp; "":"" &amp; (MAX(SPLIT(D331, "":""))+1)"),"11:8")</f>
        <v>11:8</v>
      </c>
      <c r="E332" s="3" t="s">
        <v>93</v>
      </c>
    </row>
    <row r="333" spans="1:5">
      <c r="A333" s="15" t="str">
        <f t="shared" si="285"/>
        <v>BIAS11_LDO</v>
      </c>
      <c r="B333" s="3">
        <v>4</v>
      </c>
      <c r="C333" s="15">
        <f ca="1">IFERROR(__xludf.DUMMYFUNCTION("IF(MAX(SPLIT(D332, "":"")) = 15, C332+1, C332)"),62)</f>
        <v>62</v>
      </c>
      <c r="D333" s="4" t="str">
        <f ca="1">IFERROR(__xludf.DUMMYFUNCTION(" (MAX(SPLIT(D332, "":""))+B333) &amp; "":"" &amp; (MAX(SPLIT(D332, "":""))+1)"),"15:12")</f>
        <v>15:12</v>
      </c>
      <c r="E333" s="3" t="s">
        <v>93</v>
      </c>
    </row>
    <row r="334" spans="1:5">
      <c r="A334" s="15" t="str">
        <f t="shared" si="285"/>
        <v>BIAS12_LDO</v>
      </c>
      <c r="B334" s="3">
        <v>4</v>
      </c>
      <c r="C334" s="15">
        <f ca="1">IFERROR(__xludf.DUMMYFUNCTION("IF(MAX(SPLIT(D333, "":"")) = 15, C333+1, C333)"),63)</f>
        <v>63</v>
      </c>
      <c r="D334" s="4" t="str">
        <f>(B334-1) &amp; ":" &amp; 0</f>
        <v>3:0</v>
      </c>
      <c r="E334" s="3" t="s">
        <v>93</v>
      </c>
    </row>
    <row r="335" spans="1:5">
      <c r="A335" s="15" t="str">
        <f t="shared" si="285"/>
        <v>BIAS13_LDO</v>
      </c>
      <c r="B335" s="3">
        <v>4</v>
      </c>
      <c r="C335" s="15">
        <f ca="1">IFERROR(__xludf.DUMMYFUNCTION("IF(MAX(SPLIT(D334, "":"")) = 15, C334+1, C334)"),63)</f>
        <v>63</v>
      </c>
      <c r="D335" s="4" t="str">
        <f ca="1">IFERROR(__xludf.DUMMYFUNCTION(" (MAX(SPLIT(D334, "":""))+B335) &amp; "":"" &amp; (MAX(SPLIT(D334, "":""))+1)"),"7:4")</f>
        <v>7:4</v>
      </c>
      <c r="E335" s="3" t="s">
        <v>93</v>
      </c>
    </row>
    <row r="336" spans="1:5">
      <c r="A336" s="15" t="str">
        <f t="shared" si="285"/>
        <v>BIAS14_LDO</v>
      </c>
      <c r="B336" s="3">
        <v>4</v>
      </c>
      <c r="C336" s="15">
        <f ca="1">IFERROR(__xludf.DUMMYFUNCTION("IF(MAX(SPLIT(D335, "":"")) = 15, C335+1, C335)"),63)</f>
        <v>63</v>
      </c>
      <c r="D336" s="4" t="str">
        <f ca="1">IFERROR(__xludf.DUMMYFUNCTION(" (MAX(SPLIT(D335, "":""))+B336) &amp; "":"" &amp; (MAX(SPLIT(D335, "":""))+1)"),"11:8")</f>
        <v>11:8</v>
      </c>
      <c r="E336" s="3" t="s">
        <v>93</v>
      </c>
    </row>
    <row r="337" spans="1:5">
      <c r="A337" s="15" t="str">
        <f t="shared" si="285"/>
        <v>BIAS15_LDO</v>
      </c>
      <c r="B337" s="3">
        <v>4</v>
      </c>
      <c r="C337" s="15">
        <f ca="1">IFERROR(__xludf.DUMMYFUNCTION("IF(MAX(SPLIT(D336, "":"")) = 15, C336+1, C336)"),63)</f>
        <v>63</v>
      </c>
      <c r="D337" s="4" t="str">
        <f ca="1">IFERROR(__xludf.DUMMYFUNCTION(" (MAX(SPLIT(D336, "":""))+B337) &amp; "":"" &amp; (MAX(SPLIT(D336, "":""))+1)"),"15:12")</f>
        <v>15:12</v>
      </c>
      <c r="E337" s="3" t="s">
        <v>93</v>
      </c>
    </row>
    <row r="338" spans="1:5">
      <c r="D338" s="5"/>
    </row>
    <row r="339" spans="1:5">
      <c r="A339" s="3" t="s">
        <v>94</v>
      </c>
      <c r="B339" s="3" t="s">
        <v>95</v>
      </c>
      <c r="C339" s="3" t="s">
        <v>96</v>
      </c>
      <c r="D339" s="4" t="s">
        <v>97</v>
      </c>
      <c r="E339" s="3" t="s">
        <v>98</v>
      </c>
    </row>
    <row r="340" spans="1:5">
      <c r="D340" s="5"/>
    </row>
    <row r="341" spans="1:5">
      <c r="D341" s="5"/>
    </row>
    <row r="342" spans="1:5">
      <c r="D342" s="5"/>
    </row>
    <row r="343" spans="1:5">
      <c r="D343" s="5"/>
    </row>
    <row r="344" spans="1:5">
      <c r="D344" s="5"/>
    </row>
    <row r="345" spans="1:5">
      <c r="D345" s="5"/>
    </row>
    <row r="346" spans="1:5">
      <c r="D346" s="5"/>
    </row>
    <row r="347" spans="1:5">
      <c r="D347" s="5"/>
    </row>
    <row r="348" spans="1:5">
      <c r="D348" s="5"/>
    </row>
    <row r="349" spans="1:5">
      <c r="D349" s="5"/>
    </row>
    <row r="350" spans="1:5">
      <c r="D350" s="5"/>
    </row>
    <row r="351" spans="1:5">
      <c r="D351" s="5"/>
    </row>
    <row r="352" spans="1:5">
      <c r="D352" s="5"/>
    </row>
    <row r="353" spans="4:4">
      <c r="D353" s="5"/>
    </row>
    <row r="354" spans="4:4">
      <c r="D354" s="5"/>
    </row>
    <row r="355" spans="4:4">
      <c r="D355" s="5"/>
    </row>
    <row r="356" spans="4:4">
      <c r="D356" s="5"/>
    </row>
    <row r="357" spans="4:4">
      <c r="D357" s="5"/>
    </row>
    <row r="358" spans="4:4">
      <c r="D358" s="5"/>
    </row>
    <row r="359" spans="4:4">
      <c r="D359" s="5"/>
    </row>
    <row r="360" spans="4:4">
      <c r="D360" s="5"/>
    </row>
    <row r="361" spans="4:4">
      <c r="D361" s="5"/>
    </row>
    <row r="362" spans="4:4">
      <c r="D362" s="5"/>
    </row>
    <row r="363" spans="4:4">
      <c r="D363" s="5"/>
    </row>
    <row r="364" spans="4:4">
      <c r="D364" s="5"/>
    </row>
    <row r="365" spans="4:4">
      <c r="D365" s="5"/>
    </row>
    <row r="366" spans="4:4">
      <c r="D366" s="5"/>
    </row>
    <row r="367" spans="4:4">
      <c r="D367" s="5"/>
    </row>
    <row r="368" spans="4:4">
      <c r="D368" s="5"/>
    </row>
    <row r="369" spans="4:4">
      <c r="D369" s="5"/>
    </row>
    <row r="370" spans="4:4">
      <c r="D370" s="5"/>
    </row>
    <row r="371" spans="4:4">
      <c r="D371" s="5"/>
    </row>
    <row r="372" spans="4:4">
      <c r="D372" s="5"/>
    </row>
    <row r="373" spans="4:4">
      <c r="D373" s="5"/>
    </row>
    <row r="374" spans="4:4">
      <c r="D374" s="5"/>
    </row>
    <row r="375" spans="4:4">
      <c r="D375" s="5"/>
    </row>
    <row r="376" spans="4:4">
      <c r="D376" s="5"/>
    </row>
    <row r="377" spans="4:4">
      <c r="D377" s="5"/>
    </row>
    <row r="378" spans="4:4">
      <c r="D378" s="5"/>
    </row>
    <row r="379" spans="4:4">
      <c r="D379" s="5"/>
    </row>
    <row r="380" spans="4:4">
      <c r="D380" s="5"/>
    </row>
    <row r="381" spans="4:4">
      <c r="D381" s="5"/>
    </row>
    <row r="382" spans="4:4">
      <c r="D382" s="5"/>
    </row>
    <row r="383" spans="4:4">
      <c r="D383" s="5"/>
    </row>
    <row r="384" spans="4:4">
      <c r="D384" s="5"/>
    </row>
    <row r="385" spans="4:4">
      <c r="D385" s="5"/>
    </row>
    <row r="386" spans="4:4">
      <c r="D386" s="5"/>
    </row>
    <row r="387" spans="4:4">
      <c r="D387" s="5"/>
    </row>
    <row r="388" spans="4:4">
      <c r="D388" s="5"/>
    </row>
    <row r="389" spans="4:4">
      <c r="D389" s="5"/>
    </row>
    <row r="390" spans="4:4">
      <c r="D390" s="5"/>
    </row>
    <row r="391" spans="4:4">
      <c r="D391" s="5"/>
    </row>
    <row r="392" spans="4:4">
      <c r="D392" s="5"/>
    </row>
    <row r="393" spans="4:4">
      <c r="D393" s="5"/>
    </row>
    <row r="394" spans="4:4">
      <c r="D394" s="5"/>
    </row>
    <row r="395" spans="4:4">
      <c r="D395" s="5"/>
    </row>
    <row r="396" spans="4:4">
      <c r="D396" s="5"/>
    </row>
    <row r="397" spans="4:4">
      <c r="D397" s="5"/>
    </row>
    <row r="398" spans="4:4">
      <c r="D398" s="5"/>
    </row>
    <row r="399" spans="4:4">
      <c r="D399" s="5"/>
    </row>
    <row r="400" spans="4:4">
      <c r="D400" s="5"/>
    </row>
    <row r="401" spans="4:4">
      <c r="D401" s="5"/>
    </row>
    <row r="402" spans="4:4">
      <c r="D402" s="5"/>
    </row>
    <row r="403" spans="4:4">
      <c r="D403" s="5"/>
    </row>
    <row r="404" spans="4:4">
      <c r="D404" s="5"/>
    </row>
    <row r="405" spans="4:4">
      <c r="D405" s="5"/>
    </row>
    <row r="406" spans="4:4">
      <c r="D406" s="5"/>
    </row>
    <row r="407" spans="4:4">
      <c r="D407" s="5"/>
    </row>
    <row r="408" spans="4:4">
      <c r="D408" s="5"/>
    </row>
    <row r="409" spans="4:4">
      <c r="D409" s="5"/>
    </row>
    <row r="410" spans="4:4">
      <c r="D410" s="5"/>
    </row>
    <row r="411" spans="4:4">
      <c r="D411" s="5"/>
    </row>
    <row r="412" spans="4:4">
      <c r="D412" s="5"/>
    </row>
    <row r="413" spans="4:4">
      <c r="D413" s="5"/>
    </row>
    <row r="414" spans="4:4">
      <c r="D414" s="5"/>
    </row>
    <row r="415" spans="4:4">
      <c r="D415" s="5"/>
    </row>
    <row r="416" spans="4:4">
      <c r="D416" s="5"/>
    </row>
    <row r="417" spans="4:4">
      <c r="D417" s="5"/>
    </row>
    <row r="418" spans="4:4">
      <c r="D418" s="5"/>
    </row>
    <row r="419" spans="4:4">
      <c r="D419" s="5"/>
    </row>
    <row r="420" spans="4:4">
      <c r="D420" s="5"/>
    </row>
    <row r="421" spans="4:4">
      <c r="D421" s="5"/>
    </row>
    <row r="422" spans="4:4">
      <c r="D422" s="5"/>
    </row>
    <row r="423" spans="4:4">
      <c r="D423" s="5"/>
    </row>
    <row r="424" spans="4:4">
      <c r="D424" s="5"/>
    </row>
    <row r="425" spans="4:4">
      <c r="D425" s="5"/>
    </row>
    <row r="426" spans="4:4">
      <c r="D426" s="5"/>
    </row>
    <row r="427" spans="4:4">
      <c r="D427" s="5"/>
    </row>
    <row r="428" spans="4:4">
      <c r="D428" s="5"/>
    </row>
    <row r="429" spans="4:4">
      <c r="D429" s="5"/>
    </row>
    <row r="430" spans="4:4">
      <c r="D430" s="5"/>
    </row>
    <row r="431" spans="4:4">
      <c r="D431" s="5"/>
    </row>
    <row r="432" spans="4:4">
      <c r="D432" s="5"/>
    </row>
    <row r="433" spans="4:4">
      <c r="D433" s="5"/>
    </row>
    <row r="434" spans="4:4">
      <c r="D434" s="5"/>
    </row>
    <row r="435" spans="4:4">
      <c r="D435" s="5"/>
    </row>
    <row r="436" spans="4:4">
      <c r="D436" s="5"/>
    </row>
    <row r="437" spans="4:4">
      <c r="D437" s="5"/>
    </row>
    <row r="438" spans="4:4">
      <c r="D438" s="5"/>
    </row>
    <row r="439" spans="4:4">
      <c r="D439" s="5"/>
    </row>
    <row r="440" spans="4:4">
      <c r="D440" s="5"/>
    </row>
    <row r="441" spans="4:4">
      <c r="D441" s="5"/>
    </row>
    <row r="442" spans="4:4">
      <c r="D442" s="5"/>
    </row>
    <row r="443" spans="4:4">
      <c r="D443" s="5"/>
    </row>
    <row r="444" spans="4:4">
      <c r="D444" s="5"/>
    </row>
    <row r="445" spans="4:4">
      <c r="D445" s="5"/>
    </row>
    <row r="446" spans="4:4">
      <c r="D446" s="5"/>
    </row>
    <row r="447" spans="4:4">
      <c r="D447" s="5"/>
    </row>
    <row r="448" spans="4:4">
      <c r="D448" s="5"/>
    </row>
    <row r="449" spans="4:4">
      <c r="D449" s="5"/>
    </row>
    <row r="450" spans="4:4">
      <c r="D450" s="5"/>
    </row>
    <row r="451" spans="4:4">
      <c r="D451" s="5"/>
    </row>
    <row r="452" spans="4:4">
      <c r="D452" s="5"/>
    </row>
    <row r="453" spans="4:4">
      <c r="D453" s="5"/>
    </row>
    <row r="454" spans="4:4">
      <c r="D454" s="5"/>
    </row>
    <row r="455" spans="4:4">
      <c r="D455" s="5"/>
    </row>
    <row r="456" spans="4:4">
      <c r="D456" s="5"/>
    </row>
    <row r="457" spans="4:4">
      <c r="D457" s="5"/>
    </row>
    <row r="458" spans="4:4">
      <c r="D458" s="5"/>
    </row>
    <row r="459" spans="4:4">
      <c r="D459" s="5"/>
    </row>
    <row r="460" spans="4:4">
      <c r="D460" s="5"/>
    </row>
    <row r="461" spans="4:4">
      <c r="D461" s="5"/>
    </row>
    <row r="462" spans="4:4">
      <c r="D462" s="5"/>
    </row>
    <row r="463" spans="4:4">
      <c r="D463" s="5"/>
    </row>
    <row r="464" spans="4:4">
      <c r="D464" s="5"/>
    </row>
    <row r="465" spans="4:4">
      <c r="D465" s="5"/>
    </row>
    <row r="466" spans="4:4">
      <c r="D466" s="5"/>
    </row>
    <row r="467" spans="4:4">
      <c r="D467" s="5"/>
    </row>
    <row r="468" spans="4:4">
      <c r="D468" s="5"/>
    </row>
    <row r="469" spans="4:4">
      <c r="D469" s="5"/>
    </row>
    <row r="470" spans="4:4">
      <c r="D470" s="5"/>
    </row>
    <row r="471" spans="4:4">
      <c r="D471" s="5"/>
    </row>
    <row r="472" spans="4:4">
      <c r="D472" s="5"/>
    </row>
    <row r="473" spans="4:4">
      <c r="D473" s="5"/>
    </row>
    <row r="474" spans="4:4">
      <c r="D474" s="5"/>
    </row>
    <row r="475" spans="4:4">
      <c r="D475" s="5"/>
    </row>
    <row r="476" spans="4:4">
      <c r="D476" s="5"/>
    </row>
    <row r="477" spans="4:4">
      <c r="D477" s="5"/>
    </row>
    <row r="478" spans="4:4">
      <c r="D478" s="5"/>
    </row>
    <row r="479" spans="4:4">
      <c r="D479" s="5"/>
    </row>
    <row r="480" spans="4:4">
      <c r="D480" s="5"/>
    </row>
    <row r="481" spans="4:4">
      <c r="D481" s="5"/>
    </row>
    <row r="482" spans="4:4">
      <c r="D482" s="5"/>
    </row>
    <row r="483" spans="4:4">
      <c r="D483" s="5"/>
    </row>
    <row r="484" spans="4:4">
      <c r="D484" s="5"/>
    </row>
    <row r="485" spans="4:4">
      <c r="D485" s="5"/>
    </row>
    <row r="486" spans="4:4">
      <c r="D486" s="5"/>
    </row>
    <row r="487" spans="4:4">
      <c r="D487" s="5"/>
    </row>
    <row r="488" spans="4:4">
      <c r="D488" s="5"/>
    </row>
    <row r="489" spans="4:4">
      <c r="D489" s="5"/>
    </row>
    <row r="490" spans="4:4">
      <c r="D490" s="5"/>
    </row>
    <row r="491" spans="4:4">
      <c r="D491" s="5"/>
    </row>
    <row r="492" spans="4:4">
      <c r="D492" s="5"/>
    </row>
    <row r="493" spans="4:4">
      <c r="D493" s="5"/>
    </row>
    <row r="494" spans="4:4">
      <c r="D494" s="5"/>
    </row>
    <row r="495" spans="4:4">
      <c r="D495" s="5"/>
    </row>
    <row r="496" spans="4:4">
      <c r="D496" s="5"/>
    </row>
    <row r="497" spans="4:4">
      <c r="D497" s="5"/>
    </row>
    <row r="498" spans="4:4">
      <c r="D498" s="5"/>
    </row>
    <row r="499" spans="4:4">
      <c r="D499" s="5"/>
    </row>
    <row r="500" spans="4:4">
      <c r="D500" s="5"/>
    </row>
    <row r="501" spans="4:4">
      <c r="D501" s="5"/>
    </row>
    <row r="502" spans="4:4">
      <c r="D502" s="5"/>
    </row>
    <row r="503" spans="4:4">
      <c r="D503" s="5"/>
    </row>
    <row r="504" spans="4:4">
      <c r="D504" s="5"/>
    </row>
    <row r="505" spans="4:4">
      <c r="D505" s="5"/>
    </row>
    <row r="506" spans="4:4">
      <c r="D506" s="5"/>
    </row>
    <row r="507" spans="4:4">
      <c r="D507" s="5"/>
    </row>
    <row r="508" spans="4:4">
      <c r="D508" s="5"/>
    </row>
    <row r="509" spans="4:4">
      <c r="D509" s="5"/>
    </row>
    <row r="510" spans="4:4">
      <c r="D510" s="5"/>
    </row>
    <row r="511" spans="4:4">
      <c r="D511" s="5"/>
    </row>
    <row r="512" spans="4:4">
      <c r="D512" s="5"/>
    </row>
    <row r="513" spans="4:4">
      <c r="D513" s="5"/>
    </row>
    <row r="514" spans="4:4">
      <c r="D514" s="5"/>
    </row>
    <row r="515" spans="4:4">
      <c r="D515" s="5"/>
    </row>
    <row r="516" spans="4:4">
      <c r="D516" s="5"/>
    </row>
    <row r="517" spans="4:4">
      <c r="D517" s="5"/>
    </row>
    <row r="518" spans="4:4">
      <c r="D518" s="5"/>
    </row>
    <row r="519" spans="4:4">
      <c r="D519" s="5"/>
    </row>
    <row r="520" spans="4:4">
      <c r="D520" s="5"/>
    </row>
    <row r="521" spans="4:4">
      <c r="D521" s="5"/>
    </row>
    <row r="522" spans="4:4">
      <c r="D522" s="5"/>
    </row>
    <row r="523" spans="4:4">
      <c r="D523" s="5"/>
    </row>
    <row r="524" spans="4:4">
      <c r="D524" s="5"/>
    </row>
    <row r="525" spans="4:4">
      <c r="D525" s="5"/>
    </row>
    <row r="526" spans="4:4">
      <c r="D526" s="5"/>
    </row>
    <row r="527" spans="4:4">
      <c r="D527" s="5"/>
    </row>
    <row r="528" spans="4:4">
      <c r="D528" s="5"/>
    </row>
    <row r="529" spans="4:4">
      <c r="D529" s="5"/>
    </row>
    <row r="530" spans="4:4">
      <c r="D530" s="5"/>
    </row>
    <row r="531" spans="4:4">
      <c r="D531" s="5"/>
    </row>
    <row r="532" spans="4:4">
      <c r="D532" s="5"/>
    </row>
    <row r="533" spans="4:4">
      <c r="D533" s="5"/>
    </row>
    <row r="534" spans="4:4">
      <c r="D534" s="5"/>
    </row>
    <row r="535" spans="4:4">
      <c r="D535" s="5"/>
    </row>
    <row r="536" spans="4:4">
      <c r="D536" s="5"/>
    </row>
    <row r="537" spans="4:4">
      <c r="D537" s="5"/>
    </row>
    <row r="538" spans="4:4">
      <c r="D538" s="5"/>
    </row>
    <row r="539" spans="4:4">
      <c r="D539" s="5"/>
    </row>
    <row r="540" spans="4:4">
      <c r="D540" s="5"/>
    </row>
    <row r="541" spans="4:4">
      <c r="D541" s="5"/>
    </row>
    <row r="542" spans="4:4">
      <c r="D542" s="5"/>
    </row>
    <row r="543" spans="4:4">
      <c r="D543" s="5"/>
    </row>
    <row r="544" spans="4:4">
      <c r="D544" s="5"/>
    </row>
    <row r="545" spans="4:4">
      <c r="D545" s="5"/>
    </row>
    <row r="546" spans="4:4">
      <c r="D546" s="5"/>
    </row>
    <row r="547" spans="4:4">
      <c r="D547" s="5"/>
    </row>
    <row r="548" spans="4:4">
      <c r="D548" s="5"/>
    </row>
    <row r="549" spans="4:4">
      <c r="D549" s="5"/>
    </row>
    <row r="550" spans="4:4">
      <c r="D550" s="5"/>
    </row>
    <row r="551" spans="4:4">
      <c r="D551" s="5"/>
    </row>
    <row r="552" spans="4:4">
      <c r="D552" s="5"/>
    </row>
    <row r="553" spans="4:4">
      <c r="D553" s="5"/>
    </row>
    <row r="554" spans="4:4">
      <c r="D554" s="5"/>
    </row>
    <row r="555" spans="4:4">
      <c r="D555" s="5"/>
    </row>
    <row r="556" spans="4:4">
      <c r="D556" s="5"/>
    </row>
    <row r="557" spans="4:4">
      <c r="D557" s="5"/>
    </row>
    <row r="558" spans="4:4">
      <c r="D558" s="5"/>
    </row>
    <row r="559" spans="4:4">
      <c r="D559" s="5"/>
    </row>
    <row r="560" spans="4:4">
      <c r="D560" s="5"/>
    </row>
    <row r="561" spans="4:4">
      <c r="D561" s="5"/>
    </row>
    <row r="562" spans="4:4">
      <c r="D562" s="5"/>
    </row>
    <row r="563" spans="4:4">
      <c r="D563" s="5"/>
    </row>
    <row r="564" spans="4:4">
      <c r="D564" s="5"/>
    </row>
    <row r="565" spans="4:4">
      <c r="D565" s="5"/>
    </row>
    <row r="566" spans="4:4">
      <c r="D566" s="5"/>
    </row>
    <row r="567" spans="4:4">
      <c r="D567" s="5"/>
    </row>
    <row r="568" spans="4:4">
      <c r="D568" s="5"/>
    </row>
    <row r="569" spans="4:4">
      <c r="D569" s="5"/>
    </row>
    <row r="570" spans="4:4">
      <c r="D570" s="5"/>
    </row>
    <row r="571" spans="4:4">
      <c r="D571" s="5"/>
    </row>
    <row r="572" spans="4:4">
      <c r="D572" s="5"/>
    </row>
    <row r="573" spans="4:4">
      <c r="D573" s="5"/>
    </row>
    <row r="574" spans="4:4">
      <c r="D574" s="5"/>
    </row>
    <row r="575" spans="4:4">
      <c r="D575" s="5"/>
    </row>
    <row r="576" spans="4:4">
      <c r="D576" s="5"/>
    </row>
    <row r="577" spans="4:4">
      <c r="D577" s="5"/>
    </row>
    <row r="578" spans="4:4">
      <c r="D578" s="5"/>
    </row>
    <row r="579" spans="4:4">
      <c r="D579" s="5"/>
    </row>
    <row r="580" spans="4:4">
      <c r="D580" s="5"/>
    </row>
    <row r="581" spans="4:4">
      <c r="D581" s="5"/>
    </row>
    <row r="582" spans="4:4">
      <c r="D582" s="5"/>
    </row>
    <row r="583" spans="4:4">
      <c r="D583" s="5"/>
    </row>
    <row r="584" spans="4:4">
      <c r="D584" s="5"/>
    </row>
    <row r="585" spans="4:4">
      <c r="D585" s="5"/>
    </row>
    <row r="586" spans="4:4">
      <c r="D586" s="5"/>
    </row>
    <row r="587" spans="4:4">
      <c r="D587" s="5"/>
    </row>
    <row r="588" spans="4:4">
      <c r="D588" s="5"/>
    </row>
    <row r="589" spans="4:4">
      <c r="D589" s="5"/>
    </row>
    <row r="590" spans="4:4">
      <c r="D590" s="5"/>
    </row>
    <row r="591" spans="4:4">
      <c r="D591" s="5"/>
    </row>
    <row r="592" spans="4:4">
      <c r="D592" s="5"/>
    </row>
    <row r="593" spans="4:4">
      <c r="D593" s="5"/>
    </row>
    <row r="594" spans="4:4">
      <c r="D594" s="5"/>
    </row>
    <row r="595" spans="4:4">
      <c r="D595" s="5"/>
    </row>
    <row r="596" spans="4:4">
      <c r="D596" s="5"/>
    </row>
    <row r="597" spans="4:4">
      <c r="D597" s="5"/>
    </row>
    <row r="598" spans="4:4">
      <c r="D598" s="5"/>
    </row>
    <row r="599" spans="4:4">
      <c r="D599" s="5"/>
    </row>
    <row r="600" spans="4:4">
      <c r="D600" s="5"/>
    </row>
    <row r="601" spans="4:4">
      <c r="D601" s="5"/>
    </row>
    <row r="602" spans="4:4">
      <c r="D602" s="5"/>
    </row>
    <row r="603" spans="4:4">
      <c r="D603" s="5"/>
    </row>
    <row r="604" spans="4:4">
      <c r="D604" s="5"/>
    </row>
    <row r="605" spans="4:4">
      <c r="D605" s="5"/>
    </row>
    <row r="606" spans="4:4">
      <c r="D606" s="5"/>
    </row>
    <row r="607" spans="4:4">
      <c r="D607" s="5"/>
    </row>
    <row r="608" spans="4:4">
      <c r="D608" s="5"/>
    </row>
    <row r="609" spans="4:4">
      <c r="D609" s="5"/>
    </row>
    <row r="610" spans="4:4">
      <c r="D610" s="5"/>
    </row>
    <row r="611" spans="4:4">
      <c r="D611" s="5"/>
    </row>
    <row r="612" spans="4:4">
      <c r="D612" s="5"/>
    </row>
    <row r="613" spans="4:4">
      <c r="D613" s="5"/>
    </row>
    <row r="614" spans="4:4">
      <c r="D614" s="5"/>
    </row>
    <row r="615" spans="4:4">
      <c r="D615" s="5"/>
    </row>
    <row r="616" spans="4:4">
      <c r="D616" s="5"/>
    </row>
    <row r="617" spans="4:4">
      <c r="D617" s="5"/>
    </row>
    <row r="618" spans="4:4">
      <c r="D618" s="5"/>
    </row>
    <row r="619" spans="4:4">
      <c r="D619" s="5"/>
    </row>
    <row r="620" spans="4:4">
      <c r="D620" s="5"/>
    </row>
    <row r="621" spans="4:4">
      <c r="D621" s="5"/>
    </row>
    <row r="622" spans="4:4">
      <c r="D622" s="5"/>
    </row>
    <row r="623" spans="4:4">
      <c r="D623" s="5"/>
    </row>
    <row r="624" spans="4:4">
      <c r="D624" s="5"/>
    </row>
    <row r="625" spans="4:4">
      <c r="D625" s="5"/>
    </row>
    <row r="626" spans="4:4">
      <c r="D626" s="5"/>
    </row>
    <row r="627" spans="4:4">
      <c r="D627" s="5"/>
    </row>
    <row r="628" spans="4:4">
      <c r="D628" s="5"/>
    </row>
    <row r="629" spans="4:4">
      <c r="D629" s="5"/>
    </row>
    <row r="630" spans="4:4">
      <c r="D630" s="5"/>
    </row>
    <row r="631" spans="4:4">
      <c r="D631" s="5"/>
    </row>
    <row r="632" spans="4:4">
      <c r="D632" s="5"/>
    </row>
    <row r="633" spans="4:4">
      <c r="D633" s="5"/>
    </row>
    <row r="634" spans="4:4">
      <c r="D634" s="5"/>
    </row>
    <row r="635" spans="4:4">
      <c r="D635" s="5"/>
    </row>
    <row r="636" spans="4:4">
      <c r="D636" s="5"/>
    </row>
    <row r="637" spans="4:4">
      <c r="D637" s="5"/>
    </row>
    <row r="638" spans="4:4">
      <c r="D638" s="5"/>
    </row>
    <row r="639" spans="4:4">
      <c r="D639" s="5"/>
    </row>
    <row r="640" spans="4:4">
      <c r="D640" s="5"/>
    </row>
    <row r="641" spans="4:4">
      <c r="D641" s="5"/>
    </row>
    <row r="642" spans="4:4">
      <c r="D642" s="5"/>
    </row>
    <row r="643" spans="4:4">
      <c r="D643" s="5"/>
    </row>
    <row r="644" spans="4:4">
      <c r="D644" s="5"/>
    </row>
    <row r="645" spans="4:4">
      <c r="D645" s="5"/>
    </row>
    <row r="646" spans="4:4">
      <c r="D646" s="5"/>
    </row>
    <row r="647" spans="4:4">
      <c r="D647" s="5"/>
    </row>
    <row r="648" spans="4:4">
      <c r="D648" s="5"/>
    </row>
    <row r="649" spans="4:4">
      <c r="D649" s="5"/>
    </row>
    <row r="650" spans="4:4">
      <c r="D650" s="5"/>
    </row>
    <row r="651" spans="4:4">
      <c r="D651" s="5"/>
    </row>
    <row r="652" spans="4:4">
      <c r="D652" s="5"/>
    </row>
    <row r="653" spans="4:4">
      <c r="D653" s="5"/>
    </row>
    <row r="654" spans="4:4">
      <c r="D654" s="5"/>
    </row>
    <row r="655" spans="4:4">
      <c r="D655" s="5"/>
    </row>
    <row r="656" spans="4:4">
      <c r="D656" s="5"/>
    </row>
    <row r="657" spans="4:4">
      <c r="D657" s="5"/>
    </row>
    <row r="658" spans="4:4">
      <c r="D658" s="5"/>
    </row>
    <row r="659" spans="4:4">
      <c r="D659" s="5"/>
    </row>
    <row r="660" spans="4:4">
      <c r="D660" s="5"/>
    </row>
    <row r="661" spans="4:4">
      <c r="D661" s="5"/>
    </row>
    <row r="662" spans="4:4">
      <c r="D662" s="5"/>
    </row>
    <row r="663" spans="4:4">
      <c r="D663" s="5"/>
    </row>
    <row r="664" spans="4:4">
      <c r="D664" s="5"/>
    </row>
    <row r="665" spans="4:4">
      <c r="D665" s="5"/>
    </row>
    <row r="666" spans="4:4">
      <c r="D666" s="5"/>
    </row>
    <row r="667" spans="4:4">
      <c r="D667" s="5"/>
    </row>
    <row r="668" spans="4:4">
      <c r="D668" s="5"/>
    </row>
    <row r="669" spans="4:4">
      <c r="D669" s="5"/>
    </row>
    <row r="670" spans="4:4">
      <c r="D670" s="5"/>
    </row>
    <row r="671" spans="4:4">
      <c r="D671" s="5"/>
    </row>
    <row r="672" spans="4:4">
      <c r="D672" s="5"/>
    </row>
    <row r="673" spans="4:4">
      <c r="D673" s="5"/>
    </row>
    <row r="674" spans="4:4">
      <c r="D674" s="5"/>
    </row>
    <row r="675" spans="4:4">
      <c r="D675" s="5"/>
    </row>
    <row r="676" spans="4:4">
      <c r="D676" s="5"/>
    </row>
    <row r="677" spans="4:4">
      <c r="D677" s="5"/>
    </row>
    <row r="678" spans="4:4">
      <c r="D678" s="5"/>
    </row>
    <row r="679" spans="4:4">
      <c r="D679" s="5"/>
    </row>
    <row r="680" spans="4:4">
      <c r="D680" s="5"/>
    </row>
    <row r="681" spans="4:4">
      <c r="D681" s="5"/>
    </row>
    <row r="682" spans="4:4">
      <c r="D682" s="5"/>
    </row>
    <row r="683" spans="4:4">
      <c r="D683" s="5"/>
    </row>
    <row r="684" spans="4:4">
      <c r="D684" s="5"/>
    </row>
    <row r="685" spans="4:4">
      <c r="D685" s="5"/>
    </row>
    <row r="686" spans="4:4">
      <c r="D686" s="5"/>
    </row>
    <row r="687" spans="4:4">
      <c r="D687" s="5"/>
    </row>
    <row r="688" spans="4:4">
      <c r="D688" s="5"/>
    </row>
    <row r="689" spans="4:4">
      <c r="D689" s="5"/>
    </row>
    <row r="690" spans="4:4">
      <c r="D690" s="5"/>
    </row>
    <row r="691" spans="4:4">
      <c r="D691" s="5"/>
    </row>
    <row r="692" spans="4:4">
      <c r="D692" s="5"/>
    </row>
    <row r="693" spans="4:4">
      <c r="D693" s="5"/>
    </row>
    <row r="694" spans="4:4">
      <c r="D694" s="5"/>
    </row>
    <row r="695" spans="4:4">
      <c r="D695" s="5"/>
    </row>
    <row r="696" spans="4:4">
      <c r="D696" s="5"/>
    </row>
    <row r="697" spans="4:4">
      <c r="D697" s="5"/>
    </row>
    <row r="698" spans="4:4">
      <c r="D698" s="5"/>
    </row>
    <row r="699" spans="4:4">
      <c r="D699" s="5"/>
    </row>
    <row r="700" spans="4:4">
      <c r="D700" s="5"/>
    </row>
    <row r="701" spans="4:4">
      <c r="D701" s="5"/>
    </row>
    <row r="702" spans="4:4">
      <c r="D702" s="5"/>
    </row>
    <row r="703" spans="4:4">
      <c r="D703" s="5"/>
    </row>
    <row r="704" spans="4:4">
      <c r="D704" s="5"/>
    </row>
    <row r="705" spans="4:4">
      <c r="D705" s="5"/>
    </row>
    <row r="706" spans="4:4">
      <c r="D706" s="5"/>
    </row>
    <row r="707" spans="4:4">
      <c r="D707" s="5"/>
    </row>
    <row r="708" spans="4:4">
      <c r="D708" s="5"/>
    </row>
    <row r="709" spans="4:4">
      <c r="D709" s="5"/>
    </row>
    <row r="710" spans="4:4">
      <c r="D710" s="5"/>
    </row>
    <row r="711" spans="4:4">
      <c r="D711" s="5"/>
    </row>
    <row r="712" spans="4:4">
      <c r="D712" s="5"/>
    </row>
    <row r="713" spans="4:4">
      <c r="D713" s="5"/>
    </row>
    <row r="714" spans="4:4">
      <c r="D714" s="5"/>
    </row>
    <row r="715" spans="4:4">
      <c r="D715" s="5"/>
    </row>
    <row r="716" spans="4:4">
      <c r="D716" s="5"/>
    </row>
    <row r="717" spans="4:4">
      <c r="D717" s="5"/>
    </row>
    <row r="718" spans="4:4">
      <c r="D718" s="5"/>
    </row>
    <row r="719" spans="4:4">
      <c r="D719" s="5"/>
    </row>
    <row r="720" spans="4:4">
      <c r="D720" s="5"/>
    </row>
    <row r="721" spans="4:4">
      <c r="D721" s="5"/>
    </row>
    <row r="722" spans="4:4">
      <c r="D722" s="5"/>
    </row>
    <row r="723" spans="4:4">
      <c r="D723" s="5"/>
    </row>
    <row r="724" spans="4:4">
      <c r="D724" s="5"/>
    </row>
    <row r="725" spans="4:4">
      <c r="D725" s="5"/>
    </row>
    <row r="726" spans="4:4">
      <c r="D726" s="5"/>
    </row>
    <row r="727" spans="4:4">
      <c r="D727" s="5"/>
    </row>
    <row r="728" spans="4:4">
      <c r="D728" s="5"/>
    </row>
    <row r="729" spans="4:4">
      <c r="D729" s="5"/>
    </row>
    <row r="730" spans="4:4">
      <c r="D730" s="5"/>
    </row>
    <row r="731" spans="4:4">
      <c r="D731" s="5"/>
    </row>
    <row r="732" spans="4:4">
      <c r="D732" s="5"/>
    </row>
    <row r="733" spans="4:4">
      <c r="D733" s="5"/>
    </row>
    <row r="734" spans="4:4">
      <c r="D734" s="5"/>
    </row>
    <row r="735" spans="4:4">
      <c r="D735" s="5"/>
    </row>
    <row r="736" spans="4:4">
      <c r="D736" s="5"/>
    </row>
    <row r="737" spans="4:4">
      <c r="D737" s="5"/>
    </row>
    <row r="738" spans="4:4">
      <c r="D738" s="5"/>
    </row>
    <row r="739" spans="4:4">
      <c r="D739" s="5"/>
    </row>
    <row r="740" spans="4:4">
      <c r="D740" s="5"/>
    </row>
    <row r="741" spans="4:4">
      <c r="D741" s="5"/>
    </row>
    <row r="742" spans="4:4">
      <c r="D742" s="5"/>
    </row>
    <row r="743" spans="4:4">
      <c r="D743" s="5"/>
    </row>
    <row r="744" spans="4:4">
      <c r="D744" s="5"/>
    </row>
    <row r="745" spans="4:4">
      <c r="D745" s="5"/>
    </row>
    <row r="746" spans="4:4">
      <c r="D746" s="5"/>
    </row>
    <row r="747" spans="4:4">
      <c r="D747" s="5"/>
    </row>
    <row r="748" spans="4:4">
      <c r="D748" s="5"/>
    </row>
    <row r="749" spans="4:4">
      <c r="D749" s="5"/>
    </row>
    <row r="750" spans="4:4">
      <c r="D750" s="5"/>
    </row>
    <row r="751" spans="4:4">
      <c r="D751" s="5"/>
    </row>
    <row r="752" spans="4:4">
      <c r="D752" s="5"/>
    </row>
    <row r="753" spans="4:4">
      <c r="D753" s="5"/>
    </row>
    <row r="754" spans="4:4">
      <c r="D754" s="5"/>
    </row>
    <row r="755" spans="4:4">
      <c r="D755" s="5"/>
    </row>
    <row r="756" spans="4:4">
      <c r="D756" s="5"/>
    </row>
    <row r="757" spans="4:4">
      <c r="D757" s="5"/>
    </row>
    <row r="758" spans="4:4">
      <c r="D758" s="5"/>
    </row>
    <row r="759" spans="4:4">
      <c r="D759" s="5"/>
    </row>
    <row r="760" spans="4:4">
      <c r="D760" s="5"/>
    </row>
    <row r="761" spans="4:4">
      <c r="D761" s="5"/>
    </row>
    <row r="762" spans="4:4">
      <c r="D762" s="5"/>
    </row>
    <row r="763" spans="4:4">
      <c r="D763" s="5"/>
    </row>
    <row r="764" spans="4:4">
      <c r="D764" s="5"/>
    </row>
    <row r="765" spans="4:4">
      <c r="D765" s="5"/>
    </row>
    <row r="766" spans="4:4">
      <c r="D766" s="5"/>
    </row>
    <row r="767" spans="4:4">
      <c r="D767" s="5"/>
    </row>
    <row r="768" spans="4:4">
      <c r="D768" s="5"/>
    </row>
    <row r="769" spans="4:4">
      <c r="D769" s="5"/>
    </row>
    <row r="770" spans="4:4">
      <c r="D770" s="5"/>
    </row>
    <row r="771" spans="4:4">
      <c r="D771" s="5"/>
    </row>
    <row r="772" spans="4:4">
      <c r="D772" s="5"/>
    </row>
    <row r="773" spans="4:4">
      <c r="D773" s="5"/>
    </row>
    <row r="774" spans="4:4">
      <c r="D774" s="5"/>
    </row>
    <row r="775" spans="4:4">
      <c r="D775" s="5"/>
    </row>
    <row r="776" spans="4:4">
      <c r="D776" s="5"/>
    </row>
    <row r="777" spans="4:4">
      <c r="D777" s="5"/>
    </row>
    <row r="778" spans="4:4">
      <c r="D778" s="5"/>
    </row>
    <row r="779" spans="4:4">
      <c r="D779" s="5"/>
    </row>
    <row r="780" spans="4:4">
      <c r="D780" s="5"/>
    </row>
    <row r="781" spans="4:4">
      <c r="D781" s="5"/>
    </row>
    <row r="782" spans="4:4">
      <c r="D782" s="5"/>
    </row>
    <row r="783" spans="4:4">
      <c r="D783" s="5"/>
    </row>
    <row r="784" spans="4:4">
      <c r="D784" s="5"/>
    </row>
    <row r="785" spans="4:4">
      <c r="D785" s="5"/>
    </row>
    <row r="786" spans="4:4">
      <c r="D786" s="5"/>
    </row>
    <row r="787" spans="4:4">
      <c r="D787" s="5"/>
    </row>
    <row r="788" spans="4:4">
      <c r="D788" s="5"/>
    </row>
    <row r="789" spans="4:4">
      <c r="D789" s="5"/>
    </row>
    <row r="790" spans="4:4">
      <c r="D790" s="5"/>
    </row>
    <row r="791" spans="4:4">
      <c r="D791" s="5"/>
    </row>
    <row r="792" spans="4:4">
      <c r="D792" s="5"/>
    </row>
    <row r="793" spans="4:4">
      <c r="D793" s="5"/>
    </row>
    <row r="794" spans="4:4">
      <c r="D794" s="5"/>
    </row>
    <row r="795" spans="4:4">
      <c r="D795" s="5"/>
    </row>
    <row r="796" spans="4:4">
      <c r="D796" s="5"/>
    </row>
    <row r="797" spans="4:4">
      <c r="D797" s="5"/>
    </row>
    <row r="798" spans="4:4">
      <c r="D798" s="5"/>
    </row>
    <row r="799" spans="4:4">
      <c r="D799" s="5"/>
    </row>
    <row r="800" spans="4:4">
      <c r="D800" s="5"/>
    </row>
    <row r="801" spans="4:4">
      <c r="D801" s="5"/>
    </row>
    <row r="802" spans="4:4">
      <c r="D802" s="5"/>
    </row>
    <row r="803" spans="4:4">
      <c r="D803" s="5"/>
    </row>
    <row r="804" spans="4:4">
      <c r="D804" s="5"/>
    </row>
    <row r="805" spans="4:4">
      <c r="D805" s="5"/>
    </row>
    <row r="806" spans="4:4">
      <c r="D806" s="5"/>
    </row>
    <row r="807" spans="4:4">
      <c r="D807" s="5"/>
    </row>
    <row r="808" spans="4:4">
      <c r="D808" s="5"/>
    </row>
    <row r="809" spans="4:4">
      <c r="D809" s="5"/>
    </row>
    <row r="810" spans="4:4">
      <c r="D810" s="5"/>
    </row>
    <row r="811" spans="4:4">
      <c r="D811" s="5"/>
    </row>
    <row r="812" spans="4:4">
      <c r="D812" s="5"/>
    </row>
    <row r="813" spans="4:4">
      <c r="D813" s="5"/>
    </row>
    <row r="814" spans="4:4">
      <c r="D814" s="5"/>
    </row>
    <row r="815" spans="4:4">
      <c r="D815" s="5"/>
    </row>
    <row r="816" spans="4:4">
      <c r="D816" s="5"/>
    </row>
    <row r="817" spans="4:4">
      <c r="D817" s="5"/>
    </row>
    <row r="818" spans="4:4">
      <c r="D818" s="5"/>
    </row>
    <row r="819" spans="4:4">
      <c r="D819" s="5"/>
    </row>
    <row r="820" spans="4:4">
      <c r="D820" s="5"/>
    </row>
    <row r="821" spans="4:4">
      <c r="D821" s="5"/>
    </row>
    <row r="822" spans="4:4">
      <c r="D822" s="5"/>
    </row>
    <row r="823" spans="4:4">
      <c r="D823" s="5"/>
    </row>
    <row r="824" spans="4:4">
      <c r="D824" s="5"/>
    </row>
    <row r="825" spans="4:4">
      <c r="D825" s="5"/>
    </row>
    <row r="826" spans="4:4">
      <c r="D826" s="5"/>
    </row>
    <row r="827" spans="4:4">
      <c r="D827" s="5"/>
    </row>
    <row r="828" spans="4:4">
      <c r="D828" s="5"/>
    </row>
    <row r="829" spans="4:4">
      <c r="D829" s="5"/>
    </row>
    <row r="830" spans="4:4">
      <c r="D830" s="5"/>
    </row>
    <row r="831" spans="4:4">
      <c r="D831" s="5"/>
    </row>
    <row r="832" spans="4:4">
      <c r="D832" s="5"/>
    </row>
    <row r="833" spans="4:4">
      <c r="D833" s="5"/>
    </row>
    <row r="834" spans="4:4">
      <c r="D834" s="5"/>
    </row>
    <row r="835" spans="4:4">
      <c r="D835" s="5"/>
    </row>
    <row r="836" spans="4:4">
      <c r="D836" s="5"/>
    </row>
    <row r="837" spans="4:4">
      <c r="D837" s="5"/>
    </row>
    <row r="838" spans="4:4">
      <c r="D838" s="5"/>
    </row>
    <row r="839" spans="4:4">
      <c r="D839" s="5"/>
    </row>
    <row r="840" spans="4:4">
      <c r="D840" s="5"/>
    </row>
    <row r="841" spans="4:4">
      <c r="D841" s="5"/>
    </row>
    <row r="842" spans="4:4">
      <c r="D842" s="5"/>
    </row>
    <row r="843" spans="4:4">
      <c r="D843" s="5"/>
    </row>
    <row r="844" spans="4:4">
      <c r="D844" s="5"/>
    </row>
    <row r="845" spans="4:4">
      <c r="D845" s="5"/>
    </row>
    <row r="846" spans="4:4">
      <c r="D846" s="5"/>
    </row>
    <row r="847" spans="4:4">
      <c r="D847" s="5"/>
    </row>
    <row r="848" spans="4:4">
      <c r="D848" s="5"/>
    </row>
    <row r="849" spans="4:4">
      <c r="D849" s="5"/>
    </row>
    <row r="850" spans="4:4">
      <c r="D850" s="5"/>
    </row>
    <row r="851" spans="4:4">
      <c r="D851" s="5"/>
    </row>
    <row r="852" spans="4:4">
      <c r="D852" s="5"/>
    </row>
    <row r="853" spans="4:4">
      <c r="D853" s="5"/>
    </row>
    <row r="854" spans="4:4">
      <c r="D854" s="5"/>
    </row>
    <row r="855" spans="4:4">
      <c r="D855" s="5"/>
    </row>
    <row r="856" spans="4:4">
      <c r="D856" s="5"/>
    </row>
    <row r="857" spans="4:4">
      <c r="D857" s="5"/>
    </row>
    <row r="858" spans="4:4">
      <c r="D858" s="5"/>
    </row>
    <row r="859" spans="4:4">
      <c r="D859" s="5"/>
    </row>
    <row r="860" spans="4:4">
      <c r="D860" s="5"/>
    </row>
    <row r="861" spans="4:4">
      <c r="D861" s="5"/>
    </row>
    <row r="862" spans="4:4">
      <c r="D862" s="5"/>
    </row>
    <row r="863" spans="4:4">
      <c r="D863" s="5"/>
    </row>
    <row r="864" spans="4:4">
      <c r="D864" s="5"/>
    </row>
    <row r="865" spans="4:4">
      <c r="D865" s="5"/>
    </row>
    <row r="866" spans="4:4">
      <c r="D866" s="5"/>
    </row>
    <row r="867" spans="4:4">
      <c r="D867" s="5"/>
    </row>
    <row r="868" spans="4:4">
      <c r="D868" s="5"/>
    </row>
    <row r="869" spans="4:4">
      <c r="D869" s="5"/>
    </row>
    <row r="870" spans="4:4">
      <c r="D870" s="5"/>
    </row>
    <row r="871" spans="4:4">
      <c r="D871" s="5"/>
    </row>
    <row r="872" spans="4:4">
      <c r="D872" s="5"/>
    </row>
    <row r="873" spans="4:4">
      <c r="D873" s="5"/>
    </row>
    <row r="874" spans="4:4">
      <c r="D874" s="5"/>
    </row>
    <row r="875" spans="4:4">
      <c r="D875" s="5"/>
    </row>
    <row r="876" spans="4:4">
      <c r="D876" s="5"/>
    </row>
    <row r="877" spans="4:4">
      <c r="D877" s="5"/>
    </row>
    <row r="878" spans="4:4">
      <c r="D878" s="5"/>
    </row>
    <row r="879" spans="4:4">
      <c r="D879" s="5"/>
    </row>
    <row r="880" spans="4:4">
      <c r="D880" s="5"/>
    </row>
    <row r="881" spans="4:4">
      <c r="D881" s="5"/>
    </row>
    <row r="882" spans="4:4">
      <c r="D882" s="5"/>
    </row>
    <row r="883" spans="4:4">
      <c r="D883" s="5"/>
    </row>
    <row r="884" spans="4:4">
      <c r="D884" s="5"/>
    </row>
    <row r="885" spans="4:4">
      <c r="D885" s="5"/>
    </row>
    <row r="886" spans="4:4">
      <c r="D886" s="5"/>
    </row>
    <row r="887" spans="4:4">
      <c r="D887" s="5"/>
    </row>
    <row r="888" spans="4:4">
      <c r="D888" s="5"/>
    </row>
    <row r="889" spans="4:4">
      <c r="D889" s="5"/>
    </row>
    <row r="890" spans="4:4">
      <c r="D890" s="5"/>
    </row>
    <row r="891" spans="4:4">
      <c r="D891" s="5"/>
    </row>
    <row r="892" spans="4:4">
      <c r="D892" s="5"/>
    </row>
    <row r="893" spans="4:4">
      <c r="D893" s="5"/>
    </row>
    <row r="894" spans="4:4">
      <c r="D894" s="5"/>
    </row>
    <row r="895" spans="4:4">
      <c r="D895" s="5"/>
    </row>
    <row r="896" spans="4:4">
      <c r="D896" s="5"/>
    </row>
    <row r="897" spans="4:4">
      <c r="D897" s="5"/>
    </row>
    <row r="898" spans="4:4">
      <c r="D898" s="5"/>
    </row>
    <row r="899" spans="4:4">
      <c r="D899" s="5"/>
    </row>
    <row r="900" spans="4:4">
      <c r="D900" s="5"/>
    </row>
    <row r="901" spans="4:4">
      <c r="D901" s="5"/>
    </row>
    <row r="902" spans="4:4">
      <c r="D902" s="5"/>
    </row>
    <row r="903" spans="4:4">
      <c r="D903" s="5"/>
    </row>
    <row r="904" spans="4:4">
      <c r="D904" s="5"/>
    </row>
    <row r="905" spans="4:4">
      <c r="D905" s="5"/>
    </row>
    <row r="906" spans="4:4">
      <c r="D906" s="5"/>
    </row>
    <row r="907" spans="4:4">
      <c r="D907" s="5"/>
    </row>
    <row r="908" spans="4:4">
      <c r="D908" s="5"/>
    </row>
    <row r="909" spans="4:4">
      <c r="D909" s="5"/>
    </row>
    <row r="910" spans="4:4">
      <c r="D910" s="5"/>
    </row>
    <row r="911" spans="4:4">
      <c r="D911" s="5"/>
    </row>
    <row r="912" spans="4:4">
      <c r="D912" s="5"/>
    </row>
    <row r="913" spans="4:4">
      <c r="D913" s="5"/>
    </row>
    <row r="914" spans="4:4">
      <c r="D914" s="5"/>
    </row>
    <row r="915" spans="4:4">
      <c r="D915" s="5"/>
    </row>
    <row r="916" spans="4:4">
      <c r="D916" s="5"/>
    </row>
    <row r="917" spans="4:4">
      <c r="D917" s="5"/>
    </row>
    <row r="918" spans="4:4">
      <c r="D918" s="5"/>
    </row>
    <row r="919" spans="4:4">
      <c r="D919" s="5"/>
    </row>
    <row r="920" spans="4:4">
      <c r="D920" s="5"/>
    </row>
    <row r="921" spans="4:4">
      <c r="D921" s="5"/>
    </row>
    <row r="922" spans="4:4">
      <c r="D922" s="5"/>
    </row>
    <row r="923" spans="4:4">
      <c r="D923" s="5"/>
    </row>
    <row r="924" spans="4:4">
      <c r="D924" s="5"/>
    </row>
    <row r="925" spans="4:4">
      <c r="D925" s="5"/>
    </row>
    <row r="926" spans="4:4">
      <c r="D926" s="5"/>
    </row>
    <row r="927" spans="4:4">
      <c r="D927" s="5"/>
    </row>
    <row r="928" spans="4:4">
      <c r="D928" s="5"/>
    </row>
    <row r="929" spans="4:4">
      <c r="D929" s="5"/>
    </row>
    <row r="930" spans="4:4">
      <c r="D930" s="5"/>
    </row>
    <row r="931" spans="4:4">
      <c r="D931" s="5"/>
    </row>
    <row r="932" spans="4:4">
      <c r="D932" s="5"/>
    </row>
    <row r="933" spans="4:4">
      <c r="D933" s="5"/>
    </row>
    <row r="934" spans="4:4">
      <c r="D934" s="5"/>
    </row>
    <row r="935" spans="4:4">
      <c r="D935" s="5"/>
    </row>
    <row r="936" spans="4:4">
      <c r="D936" s="5"/>
    </row>
    <row r="937" spans="4:4">
      <c r="D937" s="5"/>
    </row>
    <row r="938" spans="4:4">
      <c r="D938" s="5"/>
    </row>
    <row r="939" spans="4:4">
      <c r="D939" s="5"/>
    </row>
    <row r="940" spans="4:4">
      <c r="D940" s="5"/>
    </row>
    <row r="941" spans="4:4">
      <c r="D941" s="5"/>
    </row>
    <row r="942" spans="4:4">
      <c r="D942" s="5"/>
    </row>
    <row r="943" spans="4:4">
      <c r="D943" s="5"/>
    </row>
    <row r="944" spans="4:4">
      <c r="D944" s="5"/>
    </row>
    <row r="945" spans="4:4">
      <c r="D945" s="5"/>
    </row>
    <row r="946" spans="4:4">
      <c r="D946" s="5"/>
    </row>
    <row r="947" spans="4:4">
      <c r="D947" s="5"/>
    </row>
    <row r="948" spans="4:4">
      <c r="D948" s="5"/>
    </row>
    <row r="949" spans="4:4">
      <c r="D949" s="5"/>
    </row>
    <row r="950" spans="4:4">
      <c r="D950" s="5"/>
    </row>
    <row r="951" spans="4:4">
      <c r="D951" s="5"/>
    </row>
    <row r="952" spans="4:4">
      <c r="D952" s="5"/>
    </row>
    <row r="953" spans="4:4">
      <c r="D953" s="5"/>
    </row>
    <row r="954" spans="4:4">
      <c r="D954" s="5"/>
    </row>
    <row r="955" spans="4:4">
      <c r="D955" s="5"/>
    </row>
    <row r="956" spans="4:4">
      <c r="D956" s="5"/>
    </row>
    <row r="957" spans="4:4">
      <c r="D957" s="5"/>
    </row>
    <row r="958" spans="4:4">
      <c r="D958" s="5"/>
    </row>
    <row r="959" spans="4:4">
      <c r="D959" s="5"/>
    </row>
    <row r="960" spans="4:4">
      <c r="D960" s="5"/>
    </row>
    <row r="961" spans="4:4">
      <c r="D961" s="5"/>
    </row>
    <row r="962" spans="4:4">
      <c r="D962" s="5"/>
    </row>
    <row r="963" spans="4:4">
      <c r="D963" s="5"/>
    </row>
    <row r="964" spans="4:4">
      <c r="D964" s="5"/>
    </row>
    <row r="965" spans="4:4">
      <c r="D965" s="5"/>
    </row>
    <row r="966" spans="4:4">
      <c r="D966" s="5"/>
    </row>
    <row r="967" spans="4:4">
      <c r="D967" s="5"/>
    </row>
    <row r="968" spans="4:4">
      <c r="D968" s="5"/>
    </row>
    <row r="969" spans="4:4">
      <c r="D969" s="5"/>
    </row>
    <row r="970" spans="4:4">
      <c r="D970" s="5"/>
    </row>
    <row r="971" spans="4:4">
      <c r="D971" s="5"/>
    </row>
    <row r="972" spans="4:4">
      <c r="D972" s="5"/>
    </row>
    <row r="973" spans="4:4">
      <c r="D973" s="5"/>
    </row>
    <row r="974" spans="4:4">
      <c r="D974" s="5"/>
    </row>
    <row r="975" spans="4:4">
      <c r="D975" s="5"/>
    </row>
    <row r="976" spans="4:4">
      <c r="D976" s="5"/>
    </row>
    <row r="977" spans="4:4">
      <c r="D977" s="5"/>
    </row>
    <row r="978" spans="4:4">
      <c r="D978" s="5"/>
    </row>
    <row r="979" spans="4:4">
      <c r="D979" s="5"/>
    </row>
    <row r="980" spans="4:4">
      <c r="D980" s="5"/>
    </row>
    <row r="981" spans="4:4">
      <c r="D981" s="5"/>
    </row>
    <row r="982" spans="4:4">
      <c r="D982" s="5"/>
    </row>
    <row r="983" spans="4:4">
      <c r="D983" s="5"/>
    </row>
    <row r="984" spans="4:4">
      <c r="D984" s="5"/>
    </row>
    <row r="985" spans="4:4">
      <c r="D985" s="5"/>
    </row>
    <row r="986" spans="4:4">
      <c r="D986" s="5"/>
    </row>
    <row r="987" spans="4:4">
      <c r="D987" s="5"/>
    </row>
    <row r="988" spans="4:4">
      <c r="D988" s="5"/>
    </row>
    <row r="989" spans="4:4">
      <c r="D989" s="5"/>
    </row>
    <row r="990" spans="4:4">
      <c r="D990" s="5"/>
    </row>
    <row r="991" spans="4:4">
      <c r="D991" s="5"/>
    </row>
    <row r="992" spans="4:4">
      <c r="D992" s="5"/>
    </row>
    <row r="993" spans="4:4">
      <c r="D993" s="5"/>
    </row>
    <row r="994" spans="4:4">
      <c r="D994" s="5"/>
    </row>
    <row r="995" spans="4:4">
      <c r="D995" s="5"/>
    </row>
    <row r="996" spans="4:4">
      <c r="D996" s="5"/>
    </row>
    <row r="997" spans="4:4">
      <c r="D997" s="5"/>
    </row>
    <row r="998" spans="4:4">
      <c r="D998" s="5"/>
    </row>
    <row r="999" spans="4:4">
      <c r="D999" s="5"/>
    </row>
    <row r="1000" spans="4:4">
      <c r="D1000" s="5"/>
    </row>
    <row r="1001" spans="4:4">
      <c r="D1001" s="5"/>
    </row>
    <row r="1002" spans="4:4">
      <c r="D1002" s="5"/>
    </row>
    <row r="1003" spans="4:4">
      <c r="D1003" s="5"/>
    </row>
    <row r="1004" spans="4:4">
      <c r="D1004" s="5"/>
    </row>
    <row r="1005" spans="4:4">
      <c r="D1005" s="5"/>
    </row>
    <row r="1006" spans="4:4">
      <c r="D1006" s="5"/>
    </row>
    <row r="1007" spans="4:4">
      <c r="D1007" s="5"/>
    </row>
    <row r="1008" spans="4:4">
      <c r="D1008" s="5"/>
    </row>
    <row r="1009" spans="4:4">
      <c r="D1009" s="5"/>
    </row>
    <row r="1010" spans="4:4">
      <c r="D1010" s="5"/>
    </row>
    <row r="1011" spans="4:4">
      <c r="D1011" s="5"/>
    </row>
    <row r="1012" spans="4:4">
      <c r="D1012" s="5"/>
    </row>
    <row r="1013" spans="4:4">
      <c r="D1013" s="5"/>
    </row>
    <row r="1014" spans="4:4">
      <c r="D1014" s="5"/>
    </row>
    <row r="1015" spans="4:4">
      <c r="D1015" s="5"/>
    </row>
    <row r="1016" spans="4:4">
      <c r="D1016" s="5"/>
    </row>
    <row r="1017" spans="4:4">
      <c r="D1017" s="5"/>
    </row>
    <row r="1018" spans="4:4">
      <c r="D1018" s="5"/>
    </row>
    <row r="1019" spans="4:4">
      <c r="D1019" s="5"/>
    </row>
    <row r="1020" spans="4:4">
      <c r="D1020" s="5"/>
    </row>
    <row r="1021" spans="4:4">
      <c r="D1021" s="5"/>
    </row>
    <row r="1022" spans="4:4">
      <c r="D1022" s="5"/>
    </row>
    <row r="1023" spans="4:4">
      <c r="D1023" s="5"/>
    </row>
    <row r="1024" spans="4:4">
      <c r="D1024" s="5"/>
    </row>
    <row r="1025" spans="4:4">
      <c r="D102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26"/>
  <sheetViews>
    <sheetView workbookViewId="0"/>
  </sheetViews>
  <sheetFormatPr defaultColWidth="12.6640625" defaultRowHeight="15.75" customHeight="1"/>
  <cols>
    <col min="1" max="1" width="33.33203125" customWidth="1"/>
  </cols>
  <sheetData>
    <row r="1" spans="1:26">
      <c r="A1" s="17" t="s">
        <v>0</v>
      </c>
      <c r="B1" s="17" t="s">
        <v>1</v>
      </c>
      <c r="C1" s="17" t="s">
        <v>2</v>
      </c>
      <c r="D1" s="18" t="s">
        <v>3</v>
      </c>
      <c r="E1" s="17" t="s">
        <v>4</v>
      </c>
      <c r="F1" s="17" t="s">
        <v>5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>
      <c r="A3" s="19" t="s">
        <v>6</v>
      </c>
      <c r="B3" s="20">
        <v>4</v>
      </c>
      <c r="C3" s="20">
        <v>0</v>
      </c>
      <c r="D3" s="21" t="s">
        <v>7</v>
      </c>
      <c r="E3" s="19" t="s">
        <v>8</v>
      </c>
      <c r="F3" s="19" t="s">
        <v>9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>
      <c r="A4" s="19" t="s">
        <v>10</v>
      </c>
      <c r="B4" s="20">
        <v>4</v>
      </c>
      <c r="C4" s="20">
        <v>0</v>
      </c>
      <c r="D4" s="21" t="str">
        <f ca="1">IFERROR(__xludf.DUMMYFUNCTION(" (MAX(SPLIT(D3, "":""))+B4) &amp; "":"" &amp; (MAX(SPLIT(D3, "":""))+1)"),"7:4")</f>
        <v>7:4</v>
      </c>
      <c r="E4" s="19" t="s">
        <v>11</v>
      </c>
      <c r="F4" s="19" t="s">
        <v>12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>
      <c r="A5" s="19" t="s">
        <v>13</v>
      </c>
      <c r="B5" s="20">
        <v>4</v>
      </c>
      <c r="C5" s="20">
        <v>0</v>
      </c>
      <c r="D5" s="21" t="str">
        <f ca="1">IFERROR(__xludf.DUMMYFUNCTION(" (MAX(SPLIT(D4, "":""))+B5) &amp; "":"" &amp; (MAX(SPLIT(D4, "":""))+1)"),"11:8")</f>
        <v>11:8</v>
      </c>
      <c r="E5" s="19" t="s">
        <v>11</v>
      </c>
      <c r="F5" s="19" t="s">
        <v>14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>
      <c r="A6" s="19" t="s">
        <v>99</v>
      </c>
      <c r="B6" s="20">
        <v>4</v>
      </c>
      <c r="C6" s="20">
        <v>0</v>
      </c>
      <c r="D6" s="21" t="str">
        <f ca="1">IFERROR(__xludf.DUMMYFUNCTION(" (MAX(SPLIT(D5, "":""))+B6) &amp; "":"" &amp; (MAX(SPLIT(D5, "":""))+1)"),"15:12")</f>
        <v>15:12</v>
      </c>
      <c r="E6" s="19" t="s">
        <v>32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>
      <c r="A7" s="19"/>
      <c r="B7" s="19"/>
      <c r="C7" s="19"/>
      <c r="D7" s="21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>
      <c r="A8" s="19" t="s">
        <v>17</v>
      </c>
      <c r="B8" s="20">
        <v>16</v>
      </c>
      <c r="C8" s="20">
        <v>1</v>
      </c>
      <c r="D8" s="21" t="s">
        <v>18</v>
      </c>
      <c r="E8" s="19" t="s">
        <v>19</v>
      </c>
      <c r="F8" s="19" t="s">
        <v>20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>
      <c r="A9" s="19" t="s">
        <v>21</v>
      </c>
      <c r="B9" s="20">
        <v>16</v>
      </c>
      <c r="C9" s="20">
        <v>2</v>
      </c>
      <c r="D9" s="21" t="s">
        <v>18</v>
      </c>
      <c r="E9" s="19" t="s">
        <v>19</v>
      </c>
      <c r="F9" s="19" t="s">
        <v>22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>
      <c r="A10" s="19" t="s">
        <v>23</v>
      </c>
      <c r="B10" s="20">
        <v>16</v>
      </c>
      <c r="C10" s="20">
        <v>3</v>
      </c>
      <c r="D10" s="21" t="s">
        <v>18</v>
      </c>
      <c r="E10" s="19" t="s">
        <v>19</v>
      </c>
      <c r="F10" s="19" t="s">
        <v>24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>
      <c r="A11" s="19"/>
      <c r="B11" s="19"/>
      <c r="C11" s="19">
        <f>A11</f>
        <v>0</v>
      </c>
      <c r="D11" s="21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>
      <c r="A12" s="19" t="s">
        <v>25</v>
      </c>
      <c r="B12" s="20">
        <v>16</v>
      </c>
      <c r="C12" s="20">
        <v>4</v>
      </c>
      <c r="D12" s="21" t="s">
        <v>18</v>
      </c>
      <c r="E12" s="19" t="s">
        <v>19</v>
      </c>
      <c r="F12" s="22" t="s">
        <v>100</v>
      </c>
      <c r="G12" s="23"/>
      <c r="H12" s="23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>
      <c r="A13" s="19" t="s">
        <v>27</v>
      </c>
      <c r="B13" s="20">
        <v>16</v>
      </c>
      <c r="C13" s="20">
        <v>5</v>
      </c>
      <c r="D13" s="21" t="s">
        <v>18</v>
      </c>
      <c r="E13" s="19" t="s">
        <v>28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>
      <c r="A14" s="19" t="s">
        <v>29</v>
      </c>
      <c r="B14" s="20">
        <v>16</v>
      </c>
      <c r="C14" s="20">
        <v>6</v>
      </c>
      <c r="D14" s="21" t="s">
        <v>18</v>
      </c>
      <c r="E14" s="19" t="s">
        <v>28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>
      <c r="A16" s="19" t="s">
        <v>30</v>
      </c>
      <c r="B16" s="20">
        <v>1</v>
      </c>
      <c r="C16" s="20">
        <v>7</v>
      </c>
      <c r="D16" s="21" t="s">
        <v>31</v>
      </c>
      <c r="E16" s="19" t="s">
        <v>32</v>
      </c>
      <c r="F16" s="19" t="s">
        <v>33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>
      <c r="A17" s="19" t="s">
        <v>34</v>
      </c>
      <c r="B17" s="20">
        <v>1</v>
      </c>
      <c r="C17" s="20">
        <v>7</v>
      </c>
      <c r="D17" s="21" t="s">
        <v>35</v>
      </c>
      <c r="E17" s="19" t="s">
        <v>32</v>
      </c>
      <c r="F17" s="19" t="s">
        <v>36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>
      <c r="A18" s="19" t="s">
        <v>37</v>
      </c>
      <c r="B18" s="20">
        <v>3</v>
      </c>
      <c r="C18" s="20">
        <v>7</v>
      </c>
      <c r="D18" s="21" t="str">
        <f ca="1">IFERROR(__xludf.DUMMYFUNCTION(" (MAX(SPLIT(D17, "":""))+B18) &amp; "":"" &amp; (MAX(SPLIT(D17, "":""))+1)"),"4:2")</f>
        <v>4:2</v>
      </c>
      <c r="E18" s="19" t="s">
        <v>38</v>
      </c>
      <c r="F18" s="19" t="s">
        <v>39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>
      <c r="A19" s="19" t="s">
        <v>40</v>
      </c>
      <c r="B19" s="20">
        <v>1</v>
      </c>
      <c r="C19" s="20">
        <v>7</v>
      </c>
      <c r="D19" s="21" t="s">
        <v>41</v>
      </c>
      <c r="E19" s="19" t="s">
        <v>32</v>
      </c>
      <c r="F19" s="19" t="s">
        <v>42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>
      <c r="A20" s="19" t="s">
        <v>43</v>
      </c>
      <c r="B20" s="20">
        <v>1</v>
      </c>
      <c r="C20" s="20">
        <v>7</v>
      </c>
      <c r="D20" s="21" t="s">
        <v>44</v>
      </c>
      <c r="E20" s="19" t="s">
        <v>45</v>
      </c>
      <c r="F20" s="19" t="s">
        <v>46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>
      <c r="A21" s="19" t="s">
        <v>47</v>
      </c>
      <c r="B21" s="20">
        <v>1</v>
      </c>
      <c r="C21" s="20">
        <v>7</v>
      </c>
      <c r="D21" s="21" t="s">
        <v>48</v>
      </c>
      <c r="E21" s="19" t="s">
        <v>32</v>
      </c>
      <c r="F21" s="19" t="s">
        <v>49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>
      <c r="A22" s="19" t="s">
        <v>50</v>
      </c>
      <c r="B22" s="20">
        <v>1</v>
      </c>
      <c r="C22" s="20">
        <v>7</v>
      </c>
      <c r="D22" s="21" t="s">
        <v>51</v>
      </c>
      <c r="E22" s="19" t="s">
        <v>32</v>
      </c>
      <c r="F22" s="19" t="s">
        <v>52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>
      <c r="A23" s="19" t="s">
        <v>101</v>
      </c>
      <c r="B23" s="20">
        <v>3</v>
      </c>
      <c r="C23" s="20">
        <v>7</v>
      </c>
      <c r="D23" s="21" t="str">
        <f ca="1">IFERROR(__xludf.DUMMYFUNCTION(" (MAX(SPLIT(D22, "":""))+B23) &amp; "":"" &amp; (MAX(SPLIT(D22, "":""))+1)"),"11:9")</f>
        <v>11:9</v>
      </c>
      <c r="E23" s="19" t="s">
        <v>8</v>
      </c>
      <c r="F23" s="19" t="s">
        <v>16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>
      <c r="A24" s="19" t="s">
        <v>102</v>
      </c>
      <c r="B24" s="20">
        <v>3</v>
      </c>
      <c r="C24" s="20">
        <v>7</v>
      </c>
      <c r="D24" s="21" t="str">
        <f ca="1">IFERROR(__xludf.DUMMYFUNCTION(" (MAX(SPLIT(D23, "":""))+B24) &amp; "":"" &amp; (MAX(SPLIT(D23, "":""))+1)"),"14:12")</f>
        <v>14:12</v>
      </c>
      <c r="E24" s="19" t="s">
        <v>8</v>
      </c>
      <c r="F24" s="19" t="s">
        <v>16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>
      <c r="A25" s="19" t="s">
        <v>103</v>
      </c>
      <c r="B25" s="20">
        <v>1</v>
      </c>
      <c r="C25" s="20">
        <v>7</v>
      </c>
      <c r="D25" s="21" t="s">
        <v>104</v>
      </c>
      <c r="E25" s="19" t="s">
        <v>32</v>
      </c>
      <c r="F25" s="19" t="s">
        <v>105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>
      <c r="A27" s="19" t="s">
        <v>54</v>
      </c>
      <c r="B27" s="20">
        <v>16</v>
      </c>
      <c r="C27" s="20">
        <v>8</v>
      </c>
      <c r="D27" s="21" t="s">
        <v>18</v>
      </c>
      <c r="E27" s="19" t="s">
        <v>28</v>
      </c>
      <c r="F27" s="19" t="s">
        <v>55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>
      <c r="A28" s="19" t="s">
        <v>56</v>
      </c>
      <c r="B28" s="20">
        <v>16</v>
      </c>
      <c r="C28" s="20">
        <v>9</v>
      </c>
      <c r="D28" s="21" t="s">
        <v>18</v>
      </c>
      <c r="E28" s="19" t="s">
        <v>28</v>
      </c>
      <c r="F28" s="19" t="s">
        <v>57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>
      <c r="A29" s="19" t="s">
        <v>58</v>
      </c>
      <c r="B29" s="20">
        <v>9</v>
      </c>
      <c r="C29" s="20">
        <v>10</v>
      </c>
      <c r="D29" s="21" t="s">
        <v>106</v>
      </c>
      <c r="E29" s="19" t="s">
        <v>107</v>
      </c>
      <c r="F29" s="19" t="s">
        <v>61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>
      <c r="A30" s="19" t="s">
        <v>70</v>
      </c>
      <c r="B30" s="20">
        <v>5</v>
      </c>
      <c r="C30" s="20">
        <v>10</v>
      </c>
      <c r="D30" s="21" t="str">
        <f ca="1">IFERROR(__xludf.DUMMYFUNCTION(" (MAX(SPLIT(D29, "":""))+B30) &amp; "":"" &amp; (MAX(SPLIT(D29, "":""))+1)"),"13:9")</f>
        <v>13:9</v>
      </c>
      <c r="E30" s="19" t="s">
        <v>108</v>
      </c>
      <c r="F30" s="19" t="s">
        <v>109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>
      <c r="A31" s="19" t="s">
        <v>65</v>
      </c>
      <c r="B31" s="20">
        <v>2</v>
      </c>
      <c r="C31" s="20">
        <v>10</v>
      </c>
      <c r="D31" s="21" t="str">
        <f ca="1">IFERROR(__xludf.DUMMYFUNCTION(" (MAX(SPLIT(D30, "":""))+B31) &amp; "":"" &amp; (MAX(SPLIT(D30, "":""))+1)"),"15:14")</f>
        <v>15:14</v>
      </c>
      <c r="E31" s="19" t="s">
        <v>66</v>
      </c>
      <c r="F31" s="19" t="s">
        <v>67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>
      <c r="A32" s="19" t="s">
        <v>68</v>
      </c>
      <c r="B32" s="20">
        <v>9</v>
      </c>
      <c r="C32" s="20">
        <v>11</v>
      </c>
      <c r="D32" s="21" t="s">
        <v>106</v>
      </c>
      <c r="E32" s="19" t="s">
        <v>110</v>
      </c>
      <c r="F32" s="19" t="s">
        <v>69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>
      <c r="A33" s="19" t="s">
        <v>62</v>
      </c>
      <c r="B33" s="20">
        <v>7</v>
      </c>
      <c r="C33" s="20">
        <v>11</v>
      </c>
      <c r="D33" s="21" t="str">
        <f ca="1">IFERROR(__xludf.DUMMYFUNCTION(" (MAX(SPLIT(D32, "":""))+B33) &amp; "":"" &amp; (MAX(SPLIT(D32, "":""))+1)"),"15:9")</f>
        <v>15:9</v>
      </c>
      <c r="E33" s="19" t="s">
        <v>63</v>
      </c>
      <c r="F33" s="22" t="s">
        <v>64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>
      <c r="A34" s="19"/>
      <c r="B34" s="19"/>
      <c r="C34" s="19"/>
      <c r="D34" s="19"/>
      <c r="E34" s="19"/>
      <c r="F34" s="19"/>
      <c r="G34" s="19"/>
      <c r="H34" s="19"/>
      <c r="I34" s="25"/>
      <c r="J34" s="25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>
      <c r="A35" s="19" t="str">
        <f>"BIAS" &amp; COUNTIFS($A$3:A32, "BIAS*_ISF_VINREF") &amp; "_VCAL_LO"</f>
        <v>BIAS0_VCAL_LO</v>
      </c>
      <c r="B35" s="20">
        <v>1</v>
      </c>
      <c r="C35" s="20">
        <v>12</v>
      </c>
      <c r="D35" s="21" t="s">
        <v>31</v>
      </c>
      <c r="E35" s="19" t="s">
        <v>74</v>
      </c>
      <c r="F35" s="19"/>
      <c r="G35" s="19"/>
      <c r="H35" s="19"/>
      <c r="I35" s="25"/>
      <c r="J35" s="25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>
      <c r="A36" s="19" t="str">
        <f ca="1">IFERROR(__xludf.DUMMYFUNCTION("INDEX(SPLIT(A35, ""_""), 0, 0) &amp; ""_VCAL_HI"""),"BIAS0_VCAL_HI")</f>
        <v>BIAS0_VCAL_HI</v>
      </c>
      <c r="B36" s="20">
        <v>4</v>
      </c>
      <c r="C36" s="20">
        <f ca="1">IFERROR(__xludf.DUMMYFUNCTION("IF(MAX(SPLIT(D35, "":"")) = 15, C35+1, C35)"),12)</f>
        <v>12</v>
      </c>
      <c r="D36" s="21" t="str">
        <f ca="1">IFERROR(__xludf.DUMMYFUNCTION(" IF(B36 = 1, (MAX(SPLIT(D35, "":""))+B36), ((MAX(SPLIT(D35, "":""))+B36) &amp; "":"" &amp; (MAX(SPLIT(D35, "":""))+1)))"),"4:1")</f>
        <v>4:1</v>
      </c>
      <c r="E36" s="19" t="s">
        <v>76</v>
      </c>
      <c r="F36" s="19"/>
      <c r="G36" s="19"/>
      <c r="H36" s="19"/>
      <c r="I36" s="25"/>
      <c r="J36" s="25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>
      <c r="A37" s="19" t="str">
        <f ca="1">IFERROR(__xludf.DUMMYFUNCTION("INDEX(SPLIT(A35, ""_""), 0, 0) &amp; ""_VCASD"""),"BIAS0_VCASD")</f>
        <v>BIAS0_VCASD</v>
      </c>
      <c r="B37" s="20">
        <v>3</v>
      </c>
      <c r="C37" s="20">
        <f ca="1">IFERROR(__xludf.DUMMYFUNCTION("IF(MAX(SPLIT(D36, "":"")) = 15, C36+1, C36)"),12)</f>
        <v>12</v>
      </c>
      <c r="D37" s="21" t="str">
        <f ca="1">IFERROR(__xludf.DUMMYFUNCTION(" IF(B37 = 1, (MAX(SPLIT(D36, "":""))+B37), ((MAX(SPLIT(D36, "":""))+B37) &amp; "":"" &amp; (MAX(SPLIT(D36, "":""))+1)))"),"7:5")</f>
        <v>7:5</v>
      </c>
      <c r="E37" s="19" t="s">
        <v>78</v>
      </c>
      <c r="F37" s="19"/>
      <c r="G37" s="19"/>
      <c r="H37" s="19"/>
      <c r="I37" s="25"/>
      <c r="J37" s="25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>
      <c r="A38" s="19" t="str">
        <f ca="1">IFERROR(__xludf.DUMMYFUNCTION("INDEX(SPLIT(A35, ""_""), 0, 0) &amp; ""_VCASP"""),"BIAS0_VCASP")</f>
        <v>BIAS0_VCASP</v>
      </c>
      <c r="B38" s="20">
        <v>4</v>
      </c>
      <c r="C38" s="20">
        <f ca="1">IFERROR(__xludf.DUMMYFUNCTION("IF(MAX(SPLIT(D37, "":"")) = 15, C37+1, C37)"),12)</f>
        <v>12</v>
      </c>
      <c r="D38" s="21" t="str">
        <f ca="1">IFERROR(__xludf.DUMMYFUNCTION(" IF(B38 = 1, (MAX(SPLIT(D37, "":""))+B38), ((MAX(SPLIT(D37, "":""))+B38) &amp; "":"" &amp; (MAX(SPLIT(D37, "":""))+1)))"),"11:8")</f>
        <v>11:8</v>
      </c>
      <c r="E38" s="19" t="s">
        <v>78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>
      <c r="A39" s="19" t="str">
        <f ca="1">IFERROR(__xludf.DUMMYFUNCTION("INDEX(SPLIT(A35, ""_""), 0, 0) &amp; ""_ISF_VINREF"""),"BIAS0_ISF_VINREF")</f>
        <v>BIAS0_ISF_VINREF</v>
      </c>
      <c r="B39" s="20">
        <v>3</v>
      </c>
      <c r="C39" s="20">
        <f ca="1">IFERROR(__xludf.DUMMYFUNCTION("IF(MAX(SPLIT(D38, "":"")) = 15, C38+1, C38)"),12)</f>
        <v>12</v>
      </c>
      <c r="D39" s="21" t="str">
        <f ca="1">IFERROR(__xludf.DUMMYFUNCTION(" IF(B39 = 1, (MAX(SPLIT(D38, "":""))+B39), ((MAX(SPLIT(D38, "":""))+B39) &amp; "":"" &amp; (MAX(SPLIT(D38, "":""))+1)))"),"14:12")</f>
        <v>14:12</v>
      </c>
      <c r="E39" s="19" t="s">
        <v>80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>
      <c r="A40" s="19" t="str">
        <f ca="1">IFERROR(__xludf.DUMMYFUNCTION("INDEX(SPLIT(A35, ""_""), 0, 0)&amp; ""_IOTA"""),"BIAS0_IOTA")</f>
        <v>BIAS0_IOTA</v>
      </c>
      <c r="B40" s="20">
        <v>1</v>
      </c>
      <c r="C40" s="20">
        <f ca="1">IFERROR(__xludf.DUMMYFUNCTION("IF(MAX(SPLIT(D39, "":"")) = 15, C39+1, C39)"),12)</f>
        <v>12</v>
      </c>
      <c r="D40" s="21">
        <f ca="1">IFERROR(__xludf.DUMMYFUNCTION(" IF(B40 = 1, (MAX(SPLIT(D39, "":""))+B40), ((MAX(SPLIT(D39, "":""))+B40) &amp; "":"" &amp; (MAX(SPLIT(D39, "":""))+1)))"),15)</f>
        <v>15</v>
      </c>
      <c r="E40" s="19" t="s">
        <v>74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>
      <c r="A41" s="19" t="str">
        <f ca="1">IFERROR(__xludf.DUMMYFUNCTION("INDEX(SPLIT(A35, ""_""), 0, 0) &amp; ""_VCASN"""),"BIAS0_VCASN")</f>
        <v>BIAS0_VCASN</v>
      </c>
      <c r="B41" s="20">
        <v>6</v>
      </c>
      <c r="C41" s="20">
        <f ca="1">IFERROR(__xludf.DUMMYFUNCTION("IF(MAX(SPLIT(D40, "":"")) = 15, C40+1, C40)"),13)</f>
        <v>13</v>
      </c>
      <c r="D41" s="21" t="str">
        <f>(B41-1) &amp; ":" &amp; 0</f>
        <v>5:0</v>
      </c>
      <c r="E41" s="19" t="s">
        <v>83</v>
      </c>
      <c r="F41" s="19"/>
      <c r="G41" s="19"/>
      <c r="H41" s="19"/>
      <c r="I41" s="25"/>
      <c r="J41" s="25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>
      <c r="A42" s="19" t="str">
        <f ca="1">IFERROR(__xludf.DUMMYFUNCTION("INDEX(SPLIT(A35, ""_""), 0, 0) &amp; ""_ICLIP"""),"BIAS0_ICLIP")</f>
        <v>BIAS0_ICLIP</v>
      </c>
      <c r="B42" s="20">
        <v>2</v>
      </c>
      <c r="C42" s="20">
        <f ca="1">IFERROR(__xludf.DUMMYFUNCTION("IF(MAX(SPLIT(D41, "":"")) = 15, C41+1, C41)"),13)</f>
        <v>13</v>
      </c>
      <c r="D42" s="21" t="str">
        <f ca="1">IFERROR(__xludf.DUMMYFUNCTION(" IF(B42 = 1, (MAX(SPLIT(D41, "":""))+B42), ((MAX(SPLIT(D41, "":""))+B42) &amp; "":"" &amp; (MAX(SPLIT(D41, "":""))+1)))"),"7:6")</f>
        <v>7:6</v>
      </c>
      <c r="E42" s="19" t="s">
        <v>66</v>
      </c>
      <c r="F42" s="19"/>
      <c r="G42" s="19"/>
      <c r="H42" s="19"/>
      <c r="I42" s="25"/>
      <c r="J42" s="25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>
      <c r="A43" s="19" t="str">
        <f ca="1">IFERROR(__xludf.DUMMYFUNCTION("INDEX(SPLIT(A35, ""_""), 0, 0)&amp; ""_IBIAS"""),"BIAS0_IBIAS")</f>
        <v>BIAS0_IBIAS</v>
      </c>
      <c r="B43" s="20">
        <v>2</v>
      </c>
      <c r="C43" s="20">
        <f ca="1">IFERROR(__xludf.DUMMYFUNCTION("IF(MAX(SPLIT(D42, "":"")) = 15, C42+1, C42)"),13)</f>
        <v>13</v>
      </c>
      <c r="D43" s="21" t="str">
        <f ca="1">IFERROR(__xludf.DUMMYFUNCTION(" IF(B43 = 1, (MAX(SPLIT(D42, "":""))+B43), ((MAX(SPLIT(D42, "":""))+B43) &amp; "":"" &amp; (MAX(SPLIT(D42, "":""))+1)))"),"9:8")</f>
        <v>9:8</v>
      </c>
      <c r="E43" s="19" t="s">
        <v>86</v>
      </c>
      <c r="F43" s="19"/>
      <c r="G43" s="19"/>
      <c r="H43" s="19"/>
      <c r="I43" s="25"/>
      <c r="J43" s="25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>
      <c r="A44" s="19" t="str">
        <f ca="1">IFERROR(__xludf.DUMMYFUNCTION("INDEX(SPLIT(A35, ""_""), 0, 0) &amp; ""_VREF_LDO"""),"BIAS0_VREF_LDO")</f>
        <v>BIAS0_VREF_LDO</v>
      </c>
      <c r="B44" s="20">
        <v>2</v>
      </c>
      <c r="C44" s="20">
        <f ca="1">IFERROR(__xludf.DUMMYFUNCTION("IF(MAX(SPLIT(D43, "":"")) = 15, C43+1, C43)"),13)</f>
        <v>13</v>
      </c>
      <c r="D44" s="21" t="str">
        <f ca="1">IFERROR(__xludf.DUMMYFUNCTION(" IF(B44 = 1, (MAX(SPLIT(D43, "":""))+B44), ((MAX(SPLIT(D43, "":""))+B44) &amp; "":"" &amp; (MAX(SPLIT(D43, "":""))+1)))"),"11:10")</f>
        <v>11:10</v>
      </c>
      <c r="E44" s="19" t="s">
        <v>88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>
      <c r="A45" s="19" t="str">
        <f ca="1">IFERROR(__xludf.DUMMYFUNCTION("INDEX(SPLIT(A35, ""_""), 0, 0)&amp; ""_IFB"""),"BIAS0_IFB")</f>
        <v>BIAS0_IFB</v>
      </c>
      <c r="B45" s="20">
        <v>2</v>
      </c>
      <c r="C45" s="20">
        <f ca="1">IFERROR(__xludf.DUMMYFUNCTION("IF(MAX(SPLIT(D44, "":"")) = 15, C44+1, C44)"),13)</f>
        <v>13</v>
      </c>
      <c r="D45" s="21" t="str">
        <f ca="1">IFERROR(__xludf.DUMMYFUNCTION(" IF(B45 = 1, (MAX(SPLIT(D44, "":""))+B45), ((MAX(SPLIT(D44, "":""))+B45) &amp; "":"" &amp; (MAX(SPLIT(D44, "":""))+1)))"),"13:12")</f>
        <v>13:12</v>
      </c>
      <c r="E45" s="19" t="s">
        <v>86</v>
      </c>
      <c r="F45" s="19"/>
      <c r="G45" s="19"/>
      <c r="H45" s="19"/>
      <c r="I45" s="25"/>
      <c r="J45" s="25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>
      <c r="A46" s="19" t="str">
        <f ca="1">IFERROR(__xludf.DUMMYFUNCTION("INDEX(SPLIT(A35, ""_""), 0, 0)&amp; ""_ISF"""),"BIAS0_ISF")</f>
        <v>BIAS0_ISF</v>
      </c>
      <c r="B46" s="20">
        <v>2</v>
      </c>
      <c r="C46" s="20">
        <f ca="1">IFERROR(__xludf.DUMMYFUNCTION("IF(MAX(SPLIT(D45, "":"")) = 15, C45+1, C45)"),13)</f>
        <v>13</v>
      </c>
      <c r="D46" s="21" t="str">
        <f ca="1">IFERROR(__xludf.DUMMYFUNCTION(" IF(B46 = 1, (MAX(SPLIT(D45, "":""))+B46), ((MAX(SPLIT(D45, "":""))+B46) &amp; "":"" &amp; (MAX(SPLIT(D45, "":""))+1)))"),"15:14")</f>
        <v>15:14</v>
      </c>
      <c r="E46" s="19" t="s">
        <v>86</v>
      </c>
      <c r="F46" s="19"/>
      <c r="G46" s="19"/>
      <c r="H46" s="19"/>
      <c r="I46" s="25"/>
      <c r="J46" s="25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>
      <c r="A47" s="19" t="str">
        <f ca="1">IFERROR(__xludf.DUMMYFUNCTION("INDEX(SPLIT(A36, ""_""), 0, 0)&amp; ""_BGR_MEAN"""),"BIAS0_BGR_MEAN")</f>
        <v>BIAS0_BGR_MEAN</v>
      </c>
      <c r="B47" s="20">
        <v>4</v>
      </c>
      <c r="C47" s="20">
        <f ca="1">IFERROR(__xludf.DUMMYFUNCTION("IF(MAX(SPLIT(D46, "":"")) = 15, C46+1, C46)"),14)</f>
        <v>14</v>
      </c>
      <c r="D47" s="21" t="str">
        <f>(B47-1) &amp; ":" &amp; 0</f>
        <v>3:0</v>
      </c>
      <c r="E47" s="19" t="s">
        <v>80</v>
      </c>
      <c r="F47" s="19"/>
      <c r="G47" s="19"/>
      <c r="H47" s="19"/>
      <c r="I47" s="25"/>
      <c r="J47" s="25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>
      <c r="A48" s="19" t="str">
        <f ca="1">IFERROR(__xludf.DUMMYFUNCTION("INDEX(SPLIT(A37, ""_""), 0, 0)&amp; ""_BGR_SLOPE"""),"BIAS0_BGR_SLOPE")</f>
        <v>BIAS0_BGR_SLOPE</v>
      </c>
      <c r="B48" s="20">
        <v>4</v>
      </c>
      <c r="C48" s="20">
        <f ca="1">IFERROR(__xludf.DUMMYFUNCTION("IF(MAX(SPLIT(D47, "":"")) = 15, C47+1, C47)"),14)</f>
        <v>14</v>
      </c>
      <c r="D48" s="21" t="str">
        <f ca="1">IFERROR(__xludf.DUMMYFUNCTION(" (MAX(SPLIT(D47, "":""))+B48) &amp; "":"" &amp; (MAX(SPLIT(D47, "":""))+1)"),"7:4")</f>
        <v>7:4</v>
      </c>
      <c r="E48" s="19" t="s">
        <v>80</v>
      </c>
      <c r="F48" s="19"/>
      <c r="G48" s="19"/>
      <c r="H48" s="19"/>
      <c r="I48" s="25"/>
      <c r="J48" s="25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>
      <c r="A49" s="19" t="str">
        <f ca="1">IFERROR(__xludf.DUMMYFUNCTION("INDEX(SPLIT(A35, ""_""), 0, 0)&amp; ""_VINREF"""),"BIAS0_VINREF")</f>
        <v>BIAS0_VINREF</v>
      </c>
      <c r="B49" s="20">
        <v>5</v>
      </c>
      <c r="C49" s="20">
        <f ca="1">IFERROR(__xludf.DUMMYFUNCTION("IF(MAX(SPLIT(D48, "":"")) = 15, C48+1, C48)"),14)</f>
        <v>14</v>
      </c>
      <c r="D49" s="21" t="str">
        <f ca="1">IFERROR(__xludf.DUMMYFUNCTION(" (MAX(SPLIT(D48, "":""))+B49) &amp; "":"" &amp; (MAX(SPLIT(D48, "":""))+1)"),"12:8")</f>
        <v>12:8</v>
      </c>
      <c r="E49" s="19" t="s">
        <v>80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>
      <c r="A50" s="19" t="str">
        <f ca="1">IFERROR(__xludf.DUMMYFUNCTION("INDEX(SPLIT(A36, ""_""), 0, 0)&amp; ""_ID"""),"BIAS0_ID")</f>
        <v>BIAS0_ID</v>
      </c>
      <c r="B50" s="20">
        <v>2</v>
      </c>
      <c r="C50" s="20">
        <f ca="1">IFERROR(__xludf.DUMMYFUNCTION("IF(MAX(SPLIT(D49, "":"")) = 15, C49+1, C49)"),14)</f>
        <v>14</v>
      </c>
      <c r="D50" s="21" t="str">
        <f ca="1">IFERROR(__xludf.DUMMYFUNCTION(" (MAX(SPLIT(D49, "":""))+B50) &amp; "":"" &amp; (MAX(SPLIT(D49, "":""))+1)"),"14:13")</f>
        <v>14:13</v>
      </c>
      <c r="E50" s="19" t="s">
        <v>88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>
      <c r="A51" s="19" t="str">
        <f ca="1">IFERROR(__xludf.DUMMYFUNCTION("INDEX(SPLIT(A37, ""_""), 0, 0)&amp; ""_LDO_EN"""),"BIAS0_LDO_EN")</f>
        <v>BIAS0_LDO_EN</v>
      </c>
      <c r="B51" s="20">
        <v>1</v>
      </c>
      <c r="C51" s="20">
        <f ca="1">IFERROR(__xludf.DUMMYFUNCTION("IF(MAX(SPLIT(D50, "":"")) = 15, C50+1, C50)"),14)</f>
        <v>14</v>
      </c>
      <c r="D51" s="21">
        <f ca="1">IFERROR(__xludf.DUMMYFUNCTION(" IF(B51 = 1, (MAX(SPLIT(D50, "":""))+B51), ((MAX(SPLIT(D50, "":""))+B51) &amp; "":"" &amp; (MAX(SPLIT(D50, "":""))+1)))"),15)</f>
        <v>15</v>
      </c>
      <c r="E51" s="19" t="s">
        <v>88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>
      <c r="A53" s="19" t="str">
        <f t="shared" ref="A53:A69" ca="1" si="0">"BIAS" &amp; COUNTIF($A$34:$A52, "*LDO_EN") &amp; REPLACE(A35, 1, SEARCH("_", A35), "_")</f>
        <v>BIAS1_VCAL_LO</v>
      </c>
      <c r="B53" s="20">
        <f t="shared" ref="B53:B69" si="1">B35</f>
        <v>1</v>
      </c>
      <c r="C53" s="20">
        <f ca="1">C50+1</f>
        <v>15</v>
      </c>
      <c r="D53" s="21" t="str">
        <f t="shared" ref="D53:E53" si="2">D35</f>
        <v>0</v>
      </c>
      <c r="E53" s="19" t="str">
        <f t="shared" si="2"/>
        <v>d0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>
      <c r="A54" s="19" t="str">
        <f t="shared" ca="1" si="0"/>
        <v>BIAS1_VCAL_HI</v>
      </c>
      <c r="B54" s="20">
        <f t="shared" si="1"/>
        <v>4</v>
      </c>
      <c r="C54" s="20">
        <f ca="1">IFERROR(__xludf.DUMMYFUNCTION("IF(MAX(SPLIT(D53, "":"")) = 15, C53+1, C53)"),15)</f>
        <v>15</v>
      </c>
      <c r="D54" s="21" t="str">
        <f t="shared" ref="D54:E54" ca="1" si="3">D36</f>
        <v>4:1</v>
      </c>
      <c r="E54" s="19" t="str">
        <f t="shared" si="3"/>
        <v>d15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>
      <c r="A55" s="19" t="str">
        <f t="shared" ca="1" si="0"/>
        <v>BIAS1_VCASD</v>
      </c>
      <c r="B55" s="20">
        <f t="shared" si="1"/>
        <v>3</v>
      </c>
      <c r="C55" s="20">
        <f ca="1">IFERROR(__xludf.DUMMYFUNCTION("IF(MAX(SPLIT(D54, "":"")) = 15, C54+1, C54)"),15)</f>
        <v>15</v>
      </c>
      <c r="D55" s="21" t="str">
        <f t="shared" ref="D55:E55" ca="1" si="4">D37</f>
        <v>7:5</v>
      </c>
      <c r="E55" s="19" t="str">
        <f t="shared" si="4"/>
        <v>d4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>
      <c r="A56" s="19" t="str">
        <f t="shared" ca="1" si="0"/>
        <v>BIAS1_VCASP</v>
      </c>
      <c r="B56" s="20">
        <f t="shared" si="1"/>
        <v>4</v>
      </c>
      <c r="C56" s="20">
        <f ca="1">IFERROR(__xludf.DUMMYFUNCTION("IF(MAX(SPLIT(D55, "":"")) = 15, C55+1, C55)"),15)</f>
        <v>15</v>
      </c>
      <c r="D56" s="21" t="str">
        <f t="shared" ref="D56:E56" ca="1" si="5">D38</f>
        <v>11:8</v>
      </c>
      <c r="E56" s="19" t="str">
        <f t="shared" si="5"/>
        <v>d4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>
      <c r="A57" s="19" t="str">
        <f t="shared" ca="1" si="0"/>
        <v>BIAS1_ISF_VINREF</v>
      </c>
      <c r="B57" s="20">
        <f t="shared" si="1"/>
        <v>3</v>
      </c>
      <c r="C57" s="20">
        <f ca="1">IFERROR(__xludf.DUMMYFUNCTION("IF(MAX(SPLIT(D56, "":"")) = 15, C56+1, C56)"),15)</f>
        <v>15</v>
      </c>
      <c r="D57" s="21" t="str">
        <f t="shared" ref="D57:E57" ca="1" si="6">D39</f>
        <v>14:12</v>
      </c>
      <c r="E57" s="19" t="str">
        <f t="shared" si="6"/>
        <v>d7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>
      <c r="A58" s="19" t="str">
        <f t="shared" ca="1" si="0"/>
        <v>BIAS1_IOTA</v>
      </c>
      <c r="B58" s="20">
        <f t="shared" si="1"/>
        <v>1</v>
      </c>
      <c r="C58" s="20">
        <f ca="1">IFERROR(__xludf.DUMMYFUNCTION("IF(MAX(SPLIT(D57, "":"")) = 15, C57+1, C57)"),15)</f>
        <v>15</v>
      </c>
      <c r="D58" s="21">
        <f t="shared" ref="D58:E58" ca="1" si="7">D40</f>
        <v>15</v>
      </c>
      <c r="E58" s="19" t="str">
        <f t="shared" si="7"/>
        <v>d0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>
      <c r="A59" s="19" t="str">
        <f t="shared" ca="1" si="0"/>
        <v>BIAS1_VCASN</v>
      </c>
      <c r="B59" s="20">
        <f t="shared" si="1"/>
        <v>6</v>
      </c>
      <c r="C59" s="20">
        <f ca="1">IFERROR(__xludf.DUMMYFUNCTION("IF(MAX(SPLIT(D58, "":"")) = 15, C58+1, C58)"),16)</f>
        <v>16</v>
      </c>
      <c r="D59" s="21" t="str">
        <f t="shared" ref="D59:E59" si="8">D41</f>
        <v>5:0</v>
      </c>
      <c r="E59" s="19" t="str">
        <f t="shared" si="8"/>
        <v>d33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>
      <c r="A60" s="19" t="str">
        <f t="shared" ca="1" si="0"/>
        <v>BIAS1_ICLIP</v>
      </c>
      <c r="B60" s="20">
        <f t="shared" si="1"/>
        <v>2</v>
      </c>
      <c r="C60" s="20">
        <f ca="1">IFERROR(__xludf.DUMMYFUNCTION("IF(MAX(SPLIT(D59, "":"")) = 15, C59+1, C59)"),16)</f>
        <v>16</v>
      </c>
      <c r="D60" s="21" t="str">
        <f t="shared" ref="D60:E60" ca="1" si="9">D42</f>
        <v>7:6</v>
      </c>
      <c r="E60" s="19" t="str">
        <f t="shared" si="9"/>
        <v>b01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>
      <c r="A61" s="19" t="str">
        <f t="shared" ca="1" si="0"/>
        <v>BIAS1_IBIAS</v>
      </c>
      <c r="B61" s="20">
        <f t="shared" si="1"/>
        <v>2</v>
      </c>
      <c r="C61" s="20">
        <f ca="1">IFERROR(__xludf.DUMMYFUNCTION("IF(MAX(SPLIT(D60, "":"")) = 15, C60+1, C60)"),16)</f>
        <v>16</v>
      </c>
      <c r="D61" s="21" t="str">
        <f t="shared" ref="D61:E61" ca="1" si="10">D43</f>
        <v>9:8</v>
      </c>
      <c r="E61" s="19" t="str">
        <f t="shared" si="10"/>
        <v>d2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>
      <c r="A62" s="19" t="str">
        <f t="shared" ca="1" si="0"/>
        <v>BIAS1_VREF_LDO</v>
      </c>
      <c r="B62" s="20">
        <f t="shared" si="1"/>
        <v>2</v>
      </c>
      <c r="C62" s="20">
        <f ca="1">IFERROR(__xludf.DUMMYFUNCTION("IF(MAX(SPLIT(D61, "":"")) = 15, C61+1, C61)"),16)</f>
        <v>16</v>
      </c>
      <c r="D62" s="21" t="str">
        <f t="shared" ref="D62:E62" ca="1" si="11">D44</f>
        <v>11:10</v>
      </c>
      <c r="E62" s="19" t="str">
        <f t="shared" si="11"/>
        <v>d1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>
      <c r="A63" s="19" t="str">
        <f t="shared" ca="1" si="0"/>
        <v>BIAS1_IFB</v>
      </c>
      <c r="B63" s="20">
        <f t="shared" si="1"/>
        <v>2</v>
      </c>
      <c r="C63" s="20">
        <f ca="1">IFERROR(__xludf.DUMMYFUNCTION("IF(MAX(SPLIT(D62, "":"")) = 15, C62+1, C62)"),16)</f>
        <v>16</v>
      </c>
      <c r="D63" s="21" t="str">
        <f t="shared" ref="D63:E63" ca="1" si="12">D45</f>
        <v>13:12</v>
      </c>
      <c r="E63" s="19" t="str">
        <f t="shared" si="12"/>
        <v>d2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>
      <c r="A64" s="19" t="str">
        <f t="shared" ca="1" si="0"/>
        <v>BIAS1_ISF</v>
      </c>
      <c r="B64" s="20">
        <f t="shared" si="1"/>
        <v>2</v>
      </c>
      <c r="C64" s="20">
        <f ca="1">IFERROR(__xludf.DUMMYFUNCTION("IF(MAX(SPLIT(D63, "":"")) = 15, C63+1, C63)"),16)</f>
        <v>16</v>
      </c>
      <c r="D64" s="21" t="str">
        <f t="shared" ref="D64:E64" ca="1" si="13">D46</f>
        <v>15:14</v>
      </c>
      <c r="E64" s="19" t="str">
        <f t="shared" si="13"/>
        <v>d2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>
      <c r="A65" s="19" t="str">
        <f t="shared" ca="1" si="0"/>
        <v>BIAS1_BGR_MEAN</v>
      </c>
      <c r="B65" s="20">
        <f t="shared" si="1"/>
        <v>4</v>
      </c>
      <c r="C65" s="20">
        <f ca="1">IFERROR(__xludf.DUMMYFUNCTION("IF(MAX(SPLIT(D64, "":"")) = 15, C64+1, C64)"),17)</f>
        <v>17</v>
      </c>
      <c r="D65" s="21" t="str">
        <f t="shared" ref="D65:E65" si="14">D47</f>
        <v>3:0</v>
      </c>
      <c r="E65" s="19" t="str">
        <f t="shared" si="14"/>
        <v>d7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>
      <c r="A66" s="19" t="str">
        <f t="shared" ca="1" si="0"/>
        <v>BIAS1_BGR_SLOPE</v>
      </c>
      <c r="B66" s="20">
        <f t="shared" si="1"/>
        <v>4</v>
      </c>
      <c r="C66" s="20">
        <f ca="1">IFERROR(__xludf.DUMMYFUNCTION("IF(MAX(SPLIT(D65, "":"")) = 15, C65+1, C65)"),17)</f>
        <v>17</v>
      </c>
      <c r="D66" s="21" t="str">
        <f t="shared" ref="D66:E66" ca="1" si="15">D48</f>
        <v>7:4</v>
      </c>
      <c r="E66" s="19" t="str">
        <f t="shared" si="15"/>
        <v>d7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>
      <c r="A67" s="19" t="str">
        <f t="shared" ca="1" si="0"/>
        <v>BIAS1_VINREF</v>
      </c>
      <c r="B67" s="20">
        <f t="shared" si="1"/>
        <v>5</v>
      </c>
      <c r="C67" s="20">
        <f ca="1">IFERROR(__xludf.DUMMYFUNCTION("IF(MAX(SPLIT(D66, "":"")) = 15, C66+1, C66)"),17)</f>
        <v>17</v>
      </c>
      <c r="D67" s="21" t="str">
        <f t="shared" ref="D67:E67" ca="1" si="16">D49</f>
        <v>12:8</v>
      </c>
      <c r="E67" s="19" t="str">
        <f t="shared" si="16"/>
        <v>d7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>
      <c r="A68" s="19" t="str">
        <f t="shared" ca="1" si="0"/>
        <v>BIAS1_ID</v>
      </c>
      <c r="B68" s="20">
        <f t="shared" si="1"/>
        <v>2</v>
      </c>
      <c r="C68" s="20">
        <f ca="1">IFERROR(__xludf.DUMMYFUNCTION("IF(MAX(SPLIT(D67, "":"")) = 15, C67+1, C67)"),17)</f>
        <v>17</v>
      </c>
      <c r="D68" s="21" t="str">
        <f t="shared" ref="D68:E68" ca="1" si="17">D50</f>
        <v>14:13</v>
      </c>
      <c r="E68" s="19" t="str">
        <f t="shared" si="17"/>
        <v>d1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>
      <c r="A69" s="19" t="str">
        <f t="shared" ca="1" si="0"/>
        <v>BIAS1_LDO_EN</v>
      </c>
      <c r="B69" s="20">
        <f t="shared" si="1"/>
        <v>1</v>
      </c>
      <c r="C69" s="20">
        <f ca="1">IFERROR(__xludf.DUMMYFUNCTION("IF(MAX(SPLIT(D68, "":"")) = 15, C68+1, C68)"),17)</f>
        <v>17</v>
      </c>
      <c r="D69" s="21">
        <f t="shared" ref="D69:E69" ca="1" si="18">D51</f>
        <v>15</v>
      </c>
      <c r="E69" s="19" t="str">
        <f t="shared" si="18"/>
        <v>d1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>
      <c r="A71" s="19" t="str">
        <f t="shared" ref="A71:A87" ca="1" si="19">"BIAS" &amp; COUNTIF($A$34:$A70, "*LDO_EN") &amp; REPLACE(A53, 1, SEARCH("_", A53), "_")</f>
        <v>BIAS2_VCAL_LO</v>
      </c>
      <c r="B71" s="20">
        <f t="shared" ref="B71:B87" si="20">B53</f>
        <v>1</v>
      </c>
      <c r="C71" s="20">
        <f ca="1">C68+1</f>
        <v>18</v>
      </c>
      <c r="D71" s="21" t="str">
        <f t="shared" ref="D71:E71" si="21">D53</f>
        <v>0</v>
      </c>
      <c r="E71" s="19" t="str">
        <f t="shared" si="21"/>
        <v>d0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>
      <c r="A72" s="19" t="str">
        <f t="shared" ca="1" si="19"/>
        <v>BIAS2_VCAL_HI</v>
      </c>
      <c r="B72" s="20">
        <f t="shared" si="20"/>
        <v>4</v>
      </c>
      <c r="C72" s="20">
        <f ca="1">IFERROR(__xludf.DUMMYFUNCTION("IF(MAX(SPLIT(D71, "":"")) = 15, C71+1, C71)"),18)</f>
        <v>18</v>
      </c>
      <c r="D72" s="21" t="str">
        <f t="shared" ref="D72:E72" ca="1" si="22">D54</f>
        <v>4:1</v>
      </c>
      <c r="E72" s="19" t="str">
        <f t="shared" si="22"/>
        <v>d15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>
      <c r="A73" s="19" t="str">
        <f t="shared" ca="1" si="19"/>
        <v>BIAS2_VCASD</v>
      </c>
      <c r="B73" s="20">
        <f t="shared" si="20"/>
        <v>3</v>
      </c>
      <c r="C73" s="20">
        <f ca="1">IFERROR(__xludf.DUMMYFUNCTION("IF(MAX(SPLIT(D72, "":"")) = 15, C72+1, C72)"),18)</f>
        <v>18</v>
      </c>
      <c r="D73" s="21" t="str">
        <f t="shared" ref="D73:E73" ca="1" si="23">D55</f>
        <v>7:5</v>
      </c>
      <c r="E73" s="19" t="str">
        <f t="shared" si="23"/>
        <v>d4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>
      <c r="A74" s="19" t="str">
        <f t="shared" ca="1" si="19"/>
        <v>BIAS2_VCASP</v>
      </c>
      <c r="B74" s="20">
        <f t="shared" si="20"/>
        <v>4</v>
      </c>
      <c r="C74" s="20">
        <f ca="1">IFERROR(__xludf.DUMMYFUNCTION("IF(MAX(SPLIT(D73, "":"")) = 15, C73+1, C73)"),18)</f>
        <v>18</v>
      </c>
      <c r="D74" s="21" t="str">
        <f t="shared" ref="D74:E74" ca="1" si="24">D56</f>
        <v>11:8</v>
      </c>
      <c r="E74" s="19" t="str">
        <f t="shared" si="24"/>
        <v>d4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>
      <c r="A75" s="19" t="str">
        <f t="shared" ca="1" si="19"/>
        <v>BIAS2_ISF_VINREF</v>
      </c>
      <c r="B75" s="20">
        <f t="shared" si="20"/>
        <v>3</v>
      </c>
      <c r="C75" s="20">
        <f ca="1">IFERROR(__xludf.DUMMYFUNCTION("IF(MAX(SPLIT(D74, "":"")) = 15, C74+1, C74)"),18)</f>
        <v>18</v>
      </c>
      <c r="D75" s="21" t="str">
        <f t="shared" ref="D75:E75" ca="1" si="25">D57</f>
        <v>14:12</v>
      </c>
      <c r="E75" s="19" t="str">
        <f t="shared" si="25"/>
        <v>d7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>
      <c r="A76" s="19" t="str">
        <f t="shared" ca="1" si="19"/>
        <v>BIAS2_IOTA</v>
      </c>
      <c r="B76" s="20">
        <f t="shared" si="20"/>
        <v>1</v>
      </c>
      <c r="C76" s="20">
        <f ca="1">IFERROR(__xludf.DUMMYFUNCTION("IF(MAX(SPLIT(D75, "":"")) = 15, C75+1, C75)"),18)</f>
        <v>18</v>
      </c>
      <c r="D76" s="21">
        <f t="shared" ref="D76:E76" ca="1" si="26">D58</f>
        <v>15</v>
      </c>
      <c r="E76" s="19" t="str">
        <f t="shared" si="26"/>
        <v>d0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>
      <c r="A77" s="19" t="str">
        <f t="shared" ca="1" si="19"/>
        <v>BIAS2_VCASN</v>
      </c>
      <c r="B77" s="20">
        <f t="shared" si="20"/>
        <v>6</v>
      </c>
      <c r="C77" s="20">
        <f ca="1">IFERROR(__xludf.DUMMYFUNCTION("IF(MAX(SPLIT(D76, "":"")) = 15, C76+1, C76)"),19)</f>
        <v>19</v>
      </c>
      <c r="D77" s="21" t="str">
        <f t="shared" ref="D77:E77" si="27">D59</f>
        <v>5:0</v>
      </c>
      <c r="E77" s="19" t="str">
        <f t="shared" si="27"/>
        <v>d33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>
      <c r="A78" s="19" t="str">
        <f t="shared" ca="1" si="19"/>
        <v>BIAS2_ICLIP</v>
      </c>
      <c r="B78" s="20">
        <f t="shared" si="20"/>
        <v>2</v>
      </c>
      <c r="C78" s="20">
        <f ca="1">IFERROR(__xludf.DUMMYFUNCTION("IF(MAX(SPLIT(D77, "":"")) = 15, C77+1, C77)"),19)</f>
        <v>19</v>
      </c>
      <c r="D78" s="21" t="str">
        <f t="shared" ref="D78:E78" ca="1" si="28">D60</f>
        <v>7:6</v>
      </c>
      <c r="E78" s="19" t="str">
        <f t="shared" si="28"/>
        <v>b01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>
      <c r="A79" s="19" t="str">
        <f t="shared" ca="1" si="19"/>
        <v>BIAS2_IBIAS</v>
      </c>
      <c r="B79" s="20">
        <f t="shared" si="20"/>
        <v>2</v>
      </c>
      <c r="C79" s="20">
        <f ca="1">IFERROR(__xludf.DUMMYFUNCTION("IF(MAX(SPLIT(D78, "":"")) = 15, C78+1, C78)"),19)</f>
        <v>19</v>
      </c>
      <c r="D79" s="21" t="str">
        <f t="shared" ref="D79:E79" ca="1" si="29">D61</f>
        <v>9:8</v>
      </c>
      <c r="E79" s="19" t="str">
        <f t="shared" si="29"/>
        <v>d2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>
      <c r="A80" s="19" t="str">
        <f t="shared" ca="1" si="19"/>
        <v>BIAS2_VREF_LDO</v>
      </c>
      <c r="B80" s="20">
        <f t="shared" si="20"/>
        <v>2</v>
      </c>
      <c r="C80" s="20">
        <f ca="1">IFERROR(__xludf.DUMMYFUNCTION("IF(MAX(SPLIT(D79, "":"")) = 15, C79+1, C79)"),19)</f>
        <v>19</v>
      </c>
      <c r="D80" s="21" t="str">
        <f t="shared" ref="D80:E80" ca="1" si="30">D62</f>
        <v>11:10</v>
      </c>
      <c r="E80" s="19" t="str">
        <f t="shared" si="30"/>
        <v>d1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>
      <c r="A81" s="19" t="str">
        <f t="shared" ca="1" si="19"/>
        <v>BIAS2_IFB</v>
      </c>
      <c r="B81" s="20">
        <f t="shared" si="20"/>
        <v>2</v>
      </c>
      <c r="C81" s="20">
        <f ca="1">IFERROR(__xludf.DUMMYFUNCTION("IF(MAX(SPLIT(D80, "":"")) = 15, C80+1, C80)"),19)</f>
        <v>19</v>
      </c>
      <c r="D81" s="21" t="str">
        <f t="shared" ref="D81:E81" ca="1" si="31">D63</f>
        <v>13:12</v>
      </c>
      <c r="E81" s="19" t="str">
        <f t="shared" si="31"/>
        <v>d2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>
      <c r="A82" s="19" t="str">
        <f t="shared" ca="1" si="19"/>
        <v>BIAS2_ISF</v>
      </c>
      <c r="B82" s="20">
        <f t="shared" si="20"/>
        <v>2</v>
      </c>
      <c r="C82" s="20">
        <f ca="1">IFERROR(__xludf.DUMMYFUNCTION("IF(MAX(SPLIT(D81, "":"")) = 15, C81+1, C81)"),19)</f>
        <v>19</v>
      </c>
      <c r="D82" s="21" t="str">
        <f t="shared" ref="D82:E82" ca="1" si="32">D64</f>
        <v>15:14</v>
      </c>
      <c r="E82" s="19" t="str">
        <f t="shared" si="32"/>
        <v>d2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>
      <c r="A83" s="19" t="str">
        <f t="shared" ca="1" si="19"/>
        <v>BIAS2_BGR_MEAN</v>
      </c>
      <c r="B83" s="20">
        <f t="shared" si="20"/>
        <v>4</v>
      </c>
      <c r="C83" s="20">
        <f ca="1">IFERROR(__xludf.DUMMYFUNCTION("IF(MAX(SPLIT(D82, "":"")) = 15, C82+1, C82)"),20)</f>
        <v>20</v>
      </c>
      <c r="D83" s="21" t="str">
        <f t="shared" ref="D83:E83" si="33">D65</f>
        <v>3:0</v>
      </c>
      <c r="E83" s="19" t="str">
        <f t="shared" si="33"/>
        <v>d7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>
      <c r="A84" s="19" t="str">
        <f t="shared" ca="1" si="19"/>
        <v>BIAS2_BGR_SLOPE</v>
      </c>
      <c r="B84" s="20">
        <f t="shared" si="20"/>
        <v>4</v>
      </c>
      <c r="C84" s="20">
        <f ca="1">IFERROR(__xludf.DUMMYFUNCTION("IF(MAX(SPLIT(D83, "":"")) = 15, C83+1, C83)"),20)</f>
        <v>20</v>
      </c>
      <c r="D84" s="21" t="str">
        <f t="shared" ref="D84:E84" ca="1" si="34">D66</f>
        <v>7:4</v>
      </c>
      <c r="E84" s="19" t="str">
        <f t="shared" si="34"/>
        <v>d7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>
      <c r="A85" s="19" t="str">
        <f t="shared" ca="1" si="19"/>
        <v>BIAS2_VINREF</v>
      </c>
      <c r="B85" s="20">
        <f t="shared" si="20"/>
        <v>5</v>
      </c>
      <c r="C85" s="20">
        <f ca="1">IFERROR(__xludf.DUMMYFUNCTION("IF(MAX(SPLIT(D84, "":"")) = 15, C84+1, C84)"),20)</f>
        <v>20</v>
      </c>
      <c r="D85" s="21" t="str">
        <f t="shared" ref="D85:E85" ca="1" si="35">D67</f>
        <v>12:8</v>
      </c>
      <c r="E85" s="19" t="str">
        <f t="shared" si="35"/>
        <v>d7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>
      <c r="A86" s="19" t="str">
        <f t="shared" ca="1" si="19"/>
        <v>BIAS2_ID</v>
      </c>
      <c r="B86" s="20">
        <f t="shared" si="20"/>
        <v>2</v>
      </c>
      <c r="C86" s="20">
        <f ca="1">IFERROR(__xludf.DUMMYFUNCTION("IF(MAX(SPLIT(D85, "":"")) = 15, C85+1, C85)"),20)</f>
        <v>20</v>
      </c>
      <c r="D86" s="21" t="str">
        <f t="shared" ref="D86:E86" ca="1" si="36">D68</f>
        <v>14:13</v>
      </c>
      <c r="E86" s="19" t="str">
        <f t="shared" si="36"/>
        <v>d1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>
      <c r="A87" s="19" t="str">
        <f t="shared" ca="1" si="19"/>
        <v>BIAS2_LDO_EN</v>
      </c>
      <c r="B87" s="20">
        <f t="shared" si="20"/>
        <v>1</v>
      </c>
      <c r="C87" s="20">
        <f ca="1">IFERROR(__xludf.DUMMYFUNCTION("IF(MAX(SPLIT(D86, "":"")) = 15, C86+1, C86)"),20)</f>
        <v>20</v>
      </c>
      <c r="D87" s="21">
        <f t="shared" ref="D87:E87" ca="1" si="37">D69</f>
        <v>15</v>
      </c>
      <c r="E87" s="19" t="str">
        <f t="shared" si="37"/>
        <v>d1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>
      <c r="A89" s="19" t="str">
        <f t="shared" ref="A89:A105" ca="1" si="38">"BIAS" &amp; COUNTIF($A$34:$A88, "*LDO_EN") &amp; REPLACE(A71, 1, SEARCH("_", A71), "_")</f>
        <v>BIAS3_VCAL_LO</v>
      </c>
      <c r="B89" s="20">
        <f t="shared" ref="B89:B105" si="39">B71</f>
        <v>1</v>
      </c>
      <c r="C89" s="20">
        <f ca="1">C86+1</f>
        <v>21</v>
      </c>
      <c r="D89" s="21" t="str">
        <f t="shared" ref="D89:E89" si="40">D71</f>
        <v>0</v>
      </c>
      <c r="E89" s="19" t="str">
        <f t="shared" si="40"/>
        <v>d0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>
      <c r="A90" s="19" t="str">
        <f t="shared" ca="1" si="38"/>
        <v>BIAS3_VCAL_HI</v>
      </c>
      <c r="B90" s="20">
        <f t="shared" si="39"/>
        <v>4</v>
      </c>
      <c r="C90" s="20">
        <f ca="1">IFERROR(__xludf.DUMMYFUNCTION("IF(MAX(SPLIT(D89, "":"")) = 15, C89+1, C89)"),21)</f>
        <v>21</v>
      </c>
      <c r="D90" s="21" t="str">
        <f t="shared" ref="D90:E90" ca="1" si="41">D72</f>
        <v>4:1</v>
      </c>
      <c r="E90" s="19" t="str">
        <f t="shared" si="41"/>
        <v>d15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>
      <c r="A91" s="19" t="str">
        <f t="shared" ca="1" si="38"/>
        <v>BIAS3_VCASD</v>
      </c>
      <c r="B91" s="20">
        <f t="shared" si="39"/>
        <v>3</v>
      </c>
      <c r="C91" s="20">
        <f ca="1">IFERROR(__xludf.DUMMYFUNCTION("IF(MAX(SPLIT(D90, "":"")) = 15, C90+1, C90)"),21)</f>
        <v>21</v>
      </c>
      <c r="D91" s="21" t="str">
        <f t="shared" ref="D91:E91" ca="1" si="42">D73</f>
        <v>7:5</v>
      </c>
      <c r="E91" s="19" t="str">
        <f t="shared" si="42"/>
        <v>d4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>
      <c r="A92" s="19" t="str">
        <f t="shared" ca="1" si="38"/>
        <v>BIAS3_VCASP</v>
      </c>
      <c r="B92" s="20">
        <f t="shared" si="39"/>
        <v>4</v>
      </c>
      <c r="C92" s="20">
        <f ca="1">IFERROR(__xludf.DUMMYFUNCTION("IF(MAX(SPLIT(D91, "":"")) = 15, C91+1, C91)"),21)</f>
        <v>21</v>
      </c>
      <c r="D92" s="21" t="str">
        <f t="shared" ref="D92:E92" ca="1" si="43">D74</f>
        <v>11:8</v>
      </c>
      <c r="E92" s="19" t="str">
        <f t="shared" si="43"/>
        <v>d4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>
      <c r="A93" s="19" t="str">
        <f t="shared" ca="1" si="38"/>
        <v>BIAS3_ISF_VINREF</v>
      </c>
      <c r="B93" s="20">
        <f t="shared" si="39"/>
        <v>3</v>
      </c>
      <c r="C93" s="20">
        <f ca="1">IFERROR(__xludf.DUMMYFUNCTION("IF(MAX(SPLIT(D92, "":"")) = 15, C92+1, C92)"),21)</f>
        <v>21</v>
      </c>
      <c r="D93" s="21" t="str">
        <f t="shared" ref="D93:E93" ca="1" si="44">D75</f>
        <v>14:12</v>
      </c>
      <c r="E93" s="19" t="str">
        <f t="shared" si="44"/>
        <v>d7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>
      <c r="A94" s="19" t="str">
        <f t="shared" ca="1" si="38"/>
        <v>BIAS3_IOTA</v>
      </c>
      <c r="B94" s="20">
        <f t="shared" si="39"/>
        <v>1</v>
      </c>
      <c r="C94" s="20">
        <f ca="1">IFERROR(__xludf.DUMMYFUNCTION("IF(MAX(SPLIT(D93, "":"")) = 15, C93+1, C93)"),21)</f>
        <v>21</v>
      </c>
      <c r="D94" s="21">
        <f t="shared" ref="D94:E94" ca="1" si="45">D76</f>
        <v>15</v>
      </c>
      <c r="E94" s="19" t="str">
        <f t="shared" si="45"/>
        <v>d0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>
      <c r="A95" s="19" t="str">
        <f t="shared" ca="1" si="38"/>
        <v>BIAS3_VCASN</v>
      </c>
      <c r="B95" s="20">
        <f t="shared" si="39"/>
        <v>6</v>
      </c>
      <c r="C95" s="20">
        <f ca="1">IFERROR(__xludf.DUMMYFUNCTION("IF(MAX(SPLIT(D94, "":"")) = 15, C94+1, C94)"),22)</f>
        <v>22</v>
      </c>
      <c r="D95" s="21" t="str">
        <f t="shared" ref="D95:E95" si="46">D77</f>
        <v>5:0</v>
      </c>
      <c r="E95" s="19" t="str">
        <f t="shared" si="46"/>
        <v>d33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>
      <c r="A96" s="19" t="str">
        <f t="shared" ca="1" si="38"/>
        <v>BIAS3_ICLIP</v>
      </c>
      <c r="B96" s="20">
        <f t="shared" si="39"/>
        <v>2</v>
      </c>
      <c r="C96" s="20">
        <f ca="1">IFERROR(__xludf.DUMMYFUNCTION("IF(MAX(SPLIT(D95, "":"")) = 15, C95+1, C95)"),22)</f>
        <v>22</v>
      </c>
      <c r="D96" s="21" t="str">
        <f t="shared" ref="D96:E96" ca="1" si="47">D78</f>
        <v>7:6</v>
      </c>
      <c r="E96" s="19" t="str">
        <f t="shared" si="47"/>
        <v>b01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>
      <c r="A97" s="19" t="str">
        <f t="shared" ca="1" si="38"/>
        <v>BIAS3_IBIAS</v>
      </c>
      <c r="B97" s="20">
        <f t="shared" si="39"/>
        <v>2</v>
      </c>
      <c r="C97" s="20">
        <f ca="1">IFERROR(__xludf.DUMMYFUNCTION("IF(MAX(SPLIT(D96, "":"")) = 15, C96+1, C96)"),22)</f>
        <v>22</v>
      </c>
      <c r="D97" s="21" t="str">
        <f t="shared" ref="D97:E97" ca="1" si="48">D79</f>
        <v>9:8</v>
      </c>
      <c r="E97" s="19" t="str">
        <f t="shared" si="48"/>
        <v>d2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>
      <c r="A98" s="19" t="str">
        <f t="shared" ca="1" si="38"/>
        <v>BIAS3_VREF_LDO</v>
      </c>
      <c r="B98" s="20">
        <f t="shared" si="39"/>
        <v>2</v>
      </c>
      <c r="C98" s="20">
        <f ca="1">IFERROR(__xludf.DUMMYFUNCTION("IF(MAX(SPLIT(D97, "":"")) = 15, C97+1, C97)"),22)</f>
        <v>22</v>
      </c>
      <c r="D98" s="21" t="str">
        <f t="shared" ref="D98:E98" ca="1" si="49">D80</f>
        <v>11:10</v>
      </c>
      <c r="E98" s="19" t="str">
        <f t="shared" si="49"/>
        <v>d1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>
      <c r="A99" s="19" t="str">
        <f t="shared" ca="1" si="38"/>
        <v>BIAS3_IFB</v>
      </c>
      <c r="B99" s="20">
        <f t="shared" si="39"/>
        <v>2</v>
      </c>
      <c r="C99" s="20">
        <f ca="1">IFERROR(__xludf.DUMMYFUNCTION("IF(MAX(SPLIT(D98, "":"")) = 15, C98+1, C98)"),22)</f>
        <v>22</v>
      </c>
      <c r="D99" s="21" t="str">
        <f t="shared" ref="D99:E99" ca="1" si="50">D81</f>
        <v>13:12</v>
      </c>
      <c r="E99" s="19" t="str">
        <f t="shared" si="50"/>
        <v>d2</v>
      </c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>
      <c r="A100" s="19" t="str">
        <f t="shared" ca="1" si="38"/>
        <v>BIAS3_ISF</v>
      </c>
      <c r="B100" s="20">
        <f t="shared" si="39"/>
        <v>2</v>
      </c>
      <c r="C100" s="20">
        <f ca="1">IFERROR(__xludf.DUMMYFUNCTION("IF(MAX(SPLIT(D99, "":"")) = 15, C99+1, C99)"),22)</f>
        <v>22</v>
      </c>
      <c r="D100" s="21" t="str">
        <f t="shared" ref="D100:E100" ca="1" si="51">D82</f>
        <v>15:14</v>
      </c>
      <c r="E100" s="19" t="str">
        <f t="shared" si="51"/>
        <v>d2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>
      <c r="A101" s="19" t="str">
        <f t="shared" ca="1" si="38"/>
        <v>BIAS3_BGR_MEAN</v>
      </c>
      <c r="B101" s="20">
        <f t="shared" si="39"/>
        <v>4</v>
      </c>
      <c r="C101" s="20">
        <f ca="1">IFERROR(__xludf.DUMMYFUNCTION("IF(MAX(SPLIT(D100, "":"")) = 15, C100+1, C100)"),23)</f>
        <v>23</v>
      </c>
      <c r="D101" s="21" t="str">
        <f t="shared" ref="D101:E101" si="52">D83</f>
        <v>3:0</v>
      </c>
      <c r="E101" s="19" t="str">
        <f t="shared" si="52"/>
        <v>d7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>
      <c r="A102" s="19" t="str">
        <f t="shared" ca="1" si="38"/>
        <v>BIAS3_BGR_SLOPE</v>
      </c>
      <c r="B102" s="20">
        <f t="shared" si="39"/>
        <v>4</v>
      </c>
      <c r="C102" s="20">
        <f ca="1">IFERROR(__xludf.DUMMYFUNCTION("IF(MAX(SPLIT(D101, "":"")) = 15, C101+1, C101)"),23)</f>
        <v>23</v>
      </c>
      <c r="D102" s="21" t="str">
        <f t="shared" ref="D102:E102" ca="1" si="53">D84</f>
        <v>7:4</v>
      </c>
      <c r="E102" s="19" t="str">
        <f t="shared" si="53"/>
        <v>d7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>
      <c r="A103" s="19" t="str">
        <f t="shared" ca="1" si="38"/>
        <v>BIAS3_VINREF</v>
      </c>
      <c r="B103" s="20">
        <f t="shared" si="39"/>
        <v>5</v>
      </c>
      <c r="C103" s="20">
        <f ca="1">IFERROR(__xludf.DUMMYFUNCTION("IF(MAX(SPLIT(D102, "":"")) = 15, C102+1, C102)"),23)</f>
        <v>23</v>
      </c>
      <c r="D103" s="21" t="str">
        <f t="shared" ref="D103:E103" ca="1" si="54">D85</f>
        <v>12:8</v>
      </c>
      <c r="E103" s="19" t="str">
        <f t="shared" si="54"/>
        <v>d7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>
      <c r="A104" s="19" t="str">
        <f t="shared" ca="1" si="38"/>
        <v>BIAS3_ID</v>
      </c>
      <c r="B104" s="20">
        <f t="shared" si="39"/>
        <v>2</v>
      </c>
      <c r="C104" s="20">
        <f ca="1">IFERROR(__xludf.DUMMYFUNCTION("IF(MAX(SPLIT(D103, "":"")) = 15, C103+1, C103)"),23)</f>
        <v>23</v>
      </c>
      <c r="D104" s="21" t="str">
        <f t="shared" ref="D104:E104" ca="1" si="55">D86</f>
        <v>14:13</v>
      </c>
      <c r="E104" s="19" t="str">
        <f t="shared" si="55"/>
        <v>d1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>
      <c r="A105" s="19" t="str">
        <f t="shared" ca="1" si="38"/>
        <v>BIAS3_LDO_EN</v>
      </c>
      <c r="B105" s="20">
        <f t="shared" si="39"/>
        <v>1</v>
      </c>
      <c r="C105" s="20">
        <f ca="1">IFERROR(__xludf.DUMMYFUNCTION("IF(MAX(SPLIT(D104, "":"")) = 15, C104+1, C104)"),23)</f>
        <v>23</v>
      </c>
      <c r="D105" s="21">
        <f t="shared" ref="D105:E105" ca="1" si="56">D87</f>
        <v>15</v>
      </c>
      <c r="E105" s="19" t="str">
        <f t="shared" si="56"/>
        <v>d1</v>
      </c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>
      <c r="A107" s="19" t="str">
        <f t="shared" ref="A107:A123" ca="1" si="57">"BIAS" &amp; COUNTIF($A$34:$A106, "*LDO_EN") &amp; REPLACE(A89, 1, SEARCH("_", A89), "_")</f>
        <v>BIAS4_VCAL_LO</v>
      </c>
      <c r="B107" s="20">
        <f t="shared" ref="B107:B123" si="58">B89</f>
        <v>1</v>
      </c>
      <c r="C107" s="20">
        <f ca="1">C104+1</f>
        <v>24</v>
      </c>
      <c r="D107" s="21" t="str">
        <f t="shared" ref="D107:E107" si="59">D89</f>
        <v>0</v>
      </c>
      <c r="E107" s="19" t="str">
        <f t="shared" si="59"/>
        <v>d0</v>
      </c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>
      <c r="A108" s="19" t="str">
        <f t="shared" ca="1" si="57"/>
        <v>BIAS4_VCAL_HI</v>
      </c>
      <c r="B108" s="20">
        <f t="shared" si="58"/>
        <v>4</v>
      </c>
      <c r="C108" s="20">
        <f ca="1">IFERROR(__xludf.DUMMYFUNCTION("IF(MAX(SPLIT(D107, "":"")) = 15, C107+1, C107)"),24)</f>
        <v>24</v>
      </c>
      <c r="D108" s="21" t="str">
        <f t="shared" ref="D108:E108" ca="1" si="60">D90</f>
        <v>4:1</v>
      </c>
      <c r="E108" s="19" t="str">
        <f t="shared" si="60"/>
        <v>d15</v>
      </c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>
      <c r="A109" s="19" t="str">
        <f t="shared" ca="1" si="57"/>
        <v>BIAS4_VCASD</v>
      </c>
      <c r="B109" s="20">
        <f t="shared" si="58"/>
        <v>3</v>
      </c>
      <c r="C109" s="20">
        <f ca="1">IFERROR(__xludf.DUMMYFUNCTION("IF(MAX(SPLIT(D108, "":"")) = 15, C108+1, C108)"),24)</f>
        <v>24</v>
      </c>
      <c r="D109" s="21" t="str">
        <f t="shared" ref="D109:E109" ca="1" si="61">D91</f>
        <v>7:5</v>
      </c>
      <c r="E109" s="19" t="str">
        <f t="shared" si="61"/>
        <v>d4</v>
      </c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>
      <c r="A110" s="19" t="str">
        <f t="shared" ca="1" si="57"/>
        <v>BIAS4_VCASP</v>
      </c>
      <c r="B110" s="20">
        <f t="shared" si="58"/>
        <v>4</v>
      </c>
      <c r="C110" s="20">
        <f ca="1">IFERROR(__xludf.DUMMYFUNCTION("IF(MAX(SPLIT(D109, "":"")) = 15, C109+1, C109)"),24)</f>
        <v>24</v>
      </c>
      <c r="D110" s="21" t="str">
        <f t="shared" ref="D110:E110" ca="1" si="62">D92</f>
        <v>11:8</v>
      </c>
      <c r="E110" s="19" t="str">
        <f t="shared" si="62"/>
        <v>d4</v>
      </c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>
      <c r="A111" s="19" t="str">
        <f t="shared" ca="1" si="57"/>
        <v>BIAS4_ISF_VINREF</v>
      </c>
      <c r="B111" s="20">
        <f t="shared" si="58"/>
        <v>3</v>
      </c>
      <c r="C111" s="20">
        <f ca="1">IFERROR(__xludf.DUMMYFUNCTION("IF(MAX(SPLIT(D110, "":"")) = 15, C110+1, C110)"),24)</f>
        <v>24</v>
      </c>
      <c r="D111" s="21" t="str">
        <f t="shared" ref="D111:E111" ca="1" si="63">D93</f>
        <v>14:12</v>
      </c>
      <c r="E111" s="19" t="str">
        <f t="shared" si="63"/>
        <v>d7</v>
      </c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>
      <c r="A112" s="19" t="str">
        <f t="shared" ca="1" si="57"/>
        <v>BIAS4_IOTA</v>
      </c>
      <c r="B112" s="20">
        <f t="shared" si="58"/>
        <v>1</v>
      </c>
      <c r="C112" s="20">
        <f ca="1">IFERROR(__xludf.DUMMYFUNCTION("IF(MAX(SPLIT(D111, "":"")) = 15, C111+1, C111)"),24)</f>
        <v>24</v>
      </c>
      <c r="D112" s="21">
        <f t="shared" ref="D112:E112" ca="1" si="64">D94</f>
        <v>15</v>
      </c>
      <c r="E112" s="19" t="str">
        <f t="shared" si="64"/>
        <v>d0</v>
      </c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>
      <c r="A113" s="19" t="str">
        <f t="shared" ca="1" si="57"/>
        <v>BIAS4_VCASN</v>
      </c>
      <c r="B113" s="20">
        <f t="shared" si="58"/>
        <v>6</v>
      </c>
      <c r="C113" s="20">
        <f ca="1">IFERROR(__xludf.DUMMYFUNCTION("IF(MAX(SPLIT(D112, "":"")) = 15, C112+1, C112)"),25)</f>
        <v>25</v>
      </c>
      <c r="D113" s="21" t="str">
        <f t="shared" ref="D113:E113" si="65">D95</f>
        <v>5:0</v>
      </c>
      <c r="E113" s="19" t="str">
        <f t="shared" si="65"/>
        <v>d33</v>
      </c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>
      <c r="A114" s="19" t="str">
        <f t="shared" ca="1" si="57"/>
        <v>BIAS4_ICLIP</v>
      </c>
      <c r="B114" s="20">
        <f t="shared" si="58"/>
        <v>2</v>
      </c>
      <c r="C114" s="20">
        <f ca="1">IFERROR(__xludf.DUMMYFUNCTION("IF(MAX(SPLIT(D113, "":"")) = 15, C113+1, C113)"),25)</f>
        <v>25</v>
      </c>
      <c r="D114" s="21" t="str">
        <f t="shared" ref="D114:E114" ca="1" si="66">D96</f>
        <v>7:6</v>
      </c>
      <c r="E114" s="19" t="str">
        <f t="shared" si="66"/>
        <v>b01</v>
      </c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>
      <c r="A115" s="19" t="str">
        <f t="shared" ca="1" si="57"/>
        <v>BIAS4_IBIAS</v>
      </c>
      <c r="B115" s="20">
        <f t="shared" si="58"/>
        <v>2</v>
      </c>
      <c r="C115" s="20">
        <f ca="1">IFERROR(__xludf.DUMMYFUNCTION("IF(MAX(SPLIT(D114, "":"")) = 15, C114+1, C114)"),25)</f>
        <v>25</v>
      </c>
      <c r="D115" s="21" t="str">
        <f t="shared" ref="D115:E115" ca="1" si="67">D97</f>
        <v>9:8</v>
      </c>
      <c r="E115" s="19" t="str">
        <f t="shared" si="67"/>
        <v>d2</v>
      </c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>
      <c r="A116" s="19" t="str">
        <f t="shared" ca="1" si="57"/>
        <v>BIAS4_VREF_LDO</v>
      </c>
      <c r="B116" s="20">
        <f t="shared" si="58"/>
        <v>2</v>
      </c>
      <c r="C116" s="20">
        <f ca="1">IFERROR(__xludf.DUMMYFUNCTION("IF(MAX(SPLIT(D115, "":"")) = 15, C115+1, C115)"),25)</f>
        <v>25</v>
      </c>
      <c r="D116" s="21" t="str">
        <f t="shared" ref="D116:E116" ca="1" si="68">D98</f>
        <v>11:10</v>
      </c>
      <c r="E116" s="19" t="str">
        <f t="shared" si="68"/>
        <v>d1</v>
      </c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>
      <c r="A117" s="19" t="str">
        <f t="shared" ca="1" si="57"/>
        <v>BIAS4_IFB</v>
      </c>
      <c r="B117" s="20">
        <f t="shared" si="58"/>
        <v>2</v>
      </c>
      <c r="C117" s="20">
        <f ca="1">IFERROR(__xludf.DUMMYFUNCTION("IF(MAX(SPLIT(D116, "":"")) = 15, C116+1, C116)"),25)</f>
        <v>25</v>
      </c>
      <c r="D117" s="21" t="str">
        <f t="shared" ref="D117:E117" ca="1" si="69">D99</f>
        <v>13:12</v>
      </c>
      <c r="E117" s="19" t="str">
        <f t="shared" si="69"/>
        <v>d2</v>
      </c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>
      <c r="A118" s="19" t="str">
        <f t="shared" ca="1" si="57"/>
        <v>BIAS4_ISF</v>
      </c>
      <c r="B118" s="20">
        <f t="shared" si="58"/>
        <v>2</v>
      </c>
      <c r="C118" s="20">
        <f ca="1">IFERROR(__xludf.DUMMYFUNCTION("IF(MAX(SPLIT(D117, "":"")) = 15, C117+1, C117)"),25)</f>
        <v>25</v>
      </c>
      <c r="D118" s="21" t="str">
        <f t="shared" ref="D118:E118" ca="1" si="70">D100</f>
        <v>15:14</v>
      </c>
      <c r="E118" s="19" t="str">
        <f t="shared" si="70"/>
        <v>d2</v>
      </c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>
      <c r="A119" s="19" t="str">
        <f t="shared" ca="1" si="57"/>
        <v>BIAS4_BGR_MEAN</v>
      </c>
      <c r="B119" s="20">
        <f t="shared" si="58"/>
        <v>4</v>
      </c>
      <c r="C119" s="20">
        <f ca="1">IFERROR(__xludf.DUMMYFUNCTION("IF(MAX(SPLIT(D118, "":"")) = 15, C118+1, C118)"),26)</f>
        <v>26</v>
      </c>
      <c r="D119" s="21" t="str">
        <f t="shared" ref="D119:E119" si="71">D101</f>
        <v>3:0</v>
      </c>
      <c r="E119" s="19" t="str">
        <f t="shared" si="71"/>
        <v>d7</v>
      </c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>
      <c r="A120" s="19" t="str">
        <f t="shared" ca="1" si="57"/>
        <v>BIAS4_BGR_SLOPE</v>
      </c>
      <c r="B120" s="20">
        <f t="shared" si="58"/>
        <v>4</v>
      </c>
      <c r="C120" s="20">
        <f ca="1">IFERROR(__xludf.DUMMYFUNCTION("IF(MAX(SPLIT(D119, "":"")) = 15, C119+1, C119)"),26)</f>
        <v>26</v>
      </c>
      <c r="D120" s="21" t="str">
        <f t="shared" ref="D120:E120" ca="1" si="72">D102</f>
        <v>7:4</v>
      </c>
      <c r="E120" s="19" t="str">
        <f t="shared" si="72"/>
        <v>d7</v>
      </c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>
      <c r="A121" s="19" t="str">
        <f t="shared" ca="1" si="57"/>
        <v>BIAS4_VINREF</v>
      </c>
      <c r="B121" s="20">
        <f t="shared" si="58"/>
        <v>5</v>
      </c>
      <c r="C121" s="20">
        <f ca="1">IFERROR(__xludf.DUMMYFUNCTION("IF(MAX(SPLIT(D120, "":"")) = 15, C120+1, C120)"),26)</f>
        <v>26</v>
      </c>
      <c r="D121" s="21" t="str">
        <f t="shared" ref="D121:E121" ca="1" si="73">D103</f>
        <v>12:8</v>
      </c>
      <c r="E121" s="19" t="str">
        <f t="shared" si="73"/>
        <v>d7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>
      <c r="A122" s="19" t="str">
        <f t="shared" ca="1" si="57"/>
        <v>BIAS4_ID</v>
      </c>
      <c r="B122" s="20">
        <f t="shared" si="58"/>
        <v>2</v>
      </c>
      <c r="C122" s="20">
        <f ca="1">IFERROR(__xludf.DUMMYFUNCTION("IF(MAX(SPLIT(D121, "":"")) = 15, C121+1, C121)"),26)</f>
        <v>26</v>
      </c>
      <c r="D122" s="21" t="str">
        <f t="shared" ref="D122:E122" ca="1" si="74">D104</f>
        <v>14:13</v>
      </c>
      <c r="E122" s="19" t="str">
        <f t="shared" si="74"/>
        <v>d1</v>
      </c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>
      <c r="A123" s="19" t="str">
        <f t="shared" ca="1" si="57"/>
        <v>BIAS4_LDO_EN</v>
      </c>
      <c r="B123" s="20">
        <f t="shared" si="58"/>
        <v>1</v>
      </c>
      <c r="C123" s="20">
        <f ca="1">IFERROR(__xludf.DUMMYFUNCTION("IF(MAX(SPLIT(D122, "":"")) = 15, C122+1, C122)"),26)</f>
        <v>26</v>
      </c>
      <c r="D123" s="21">
        <f t="shared" ref="D123:E123" ca="1" si="75">D105</f>
        <v>15</v>
      </c>
      <c r="E123" s="19" t="str">
        <f t="shared" si="75"/>
        <v>d1</v>
      </c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>
      <c r="A125" s="19" t="str">
        <f t="shared" ref="A125:A141" ca="1" si="76">"BIAS" &amp; COUNTIF($A$34:$A124, "*LDO_EN") &amp; REPLACE(A107, 1, SEARCH("_", A107), "_")</f>
        <v>BIAS5_VCAL_LO</v>
      </c>
      <c r="B125" s="20">
        <f t="shared" ref="B125:B141" si="77">B107</f>
        <v>1</v>
      </c>
      <c r="C125" s="20">
        <f ca="1">C122+1</f>
        <v>27</v>
      </c>
      <c r="D125" s="21" t="str">
        <f t="shared" ref="D125:E125" si="78">D107</f>
        <v>0</v>
      </c>
      <c r="E125" s="19" t="str">
        <f t="shared" si="78"/>
        <v>d0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>
      <c r="A126" s="19" t="str">
        <f t="shared" ca="1" si="76"/>
        <v>BIAS5_VCAL_HI</v>
      </c>
      <c r="B126" s="20">
        <f t="shared" si="77"/>
        <v>4</v>
      </c>
      <c r="C126" s="20">
        <f ca="1">IFERROR(__xludf.DUMMYFUNCTION("IF(MAX(SPLIT(D125, "":"")) = 15, C125+1, C125)"),27)</f>
        <v>27</v>
      </c>
      <c r="D126" s="21" t="str">
        <f t="shared" ref="D126:E126" ca="1" si="79">D108</f>
        <v>4:1</v>
      </c>
      <c r="E126" s="19" t="str">
        <f t="shared" si="79"/>
        <v>d15</v>
      </c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>
      <c r="A127" s="19" t="str">
        <f t="shared" ca="1" si="76"/>
        <v>BIAS5_VCASD</v>
      </c>
      <c r="B127" s="20">
        <f t="shared" si="77"/>
        <v>3</v>
      </c>
      <c r="C127" s="20">
        <f ca="1">IFERROR(__xludf.DUMMYFUNCTION("IF(MAX(SPLIT(D126, "":"")) = 15, C126+1, C126)"),27)</f>
        <v>27</v>
      </c>
      <c r="D127" s="21" t="str">
        <f t="shared" ref="D127:E127" ca="1" si="80">D109</f>
        <v>7:5</v>
      </c>
      <c r="E127" s="19" t="str">
        <f t="shared" si="80"/>
        <v>d4</v>
      </c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>
      <c r="A128" s="19" t="str">
        <f t="shared" ca="1" si="76"/>
        <v>BIAS5_VCASP</v>
      </c>
      <c r="B128" s="20">
        <f t="shared" si="77"/>
        <v>4</v>
      </c>
      <c r="C128" s="20">
        <f ca="1">IFERROR(__xludf.DUMMYFUNCTION("IF(MAX(SPLIT(D127, "":"")) = 15, C127+1, C127)"),27)</f>
        <v>27</v>
      </c>
      <c r="D128" s="21" t="str">
        <f t="shared" ref="D128:E128" ca="1" si="81">D110</f>
        <v>11:8</v>
      </c>
      <c r="E128" s="19" t="str">
        <f t="shared" si="81"/>
        <v>d4</v>
      </c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>
      <c r="A129" s="19" t="str">
        <f t="shared" ca="1" si="76"/>
        <v>BIAS5_ISF_VINREF</v>
      </c>
      <c r="B129" s="20">
        <f t="shared" si="77"/>
        <v>3</v>
      </c>
      <c r="C129" s="20">
        <f ca="1">IFERROR(__xludf.DUMMYFUNCTION("IF(MAX(SPLIT(D128, "":"")) = 15, C128+1, C128)"),27)</f>
        <v>27</v>
      </c>
      <c r="D129" s="21" t="str">
        <f t="shared" ref="D129:E129" ca="1" si="82">D111</f>
        <v>14:12</v>
      </c>
      <c r="E129" s="19" t="str">
        <f t="shared" si="82"/>
        <v>d7</v>
      </c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>
      <c r="A130" s="19" t="str">
        <f t="shared" ca="1" si="76"/>
        <v>BIAS5_IOTA</v>
      </c>
      <c r="B130" s="20">
        <f t="shared" si="77"/>
        <v>1</v>
      </c>
      <c r="C130" s="20">
        <f ca="1">IFERROR(__xludf.DUMMYFUNCTION("IF(MAX(SPLIT(D129, "":"")) = 15, C129+1, C129)"),27)</f>
        <v>27</v>
      </c>
      <c r="D130" s="21">
        <f t="shared" ref="D130:E130" ca="1" si="83">D112</f>
        <v>15</v>
      </c>
      <c r="E130" s="19" t="str">
        <f t="shared" si="83"/>
        <v>d0</v>
      </c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>
      <c r="A131" s="19" t="str">
        <f t="shared" ca="1" si="76"/>
        <v>BIAS5_VCASN</v>
      </c>
      <c r="B131" s="20">
        <f t="shared" si="77"/>
        <v>6</v>
      </c>
      <c r="C131" s="20">
        <f ca="1">IFERROR(__xludf.DUMMYFUNCTION("IF(MAX(SPLIT(D130, "":"")) = 15, C130+1, C130)"),28)</f>
        <v>28</v>
      </c>
      <c r="D131" s="21" t="str">
        <f t="shared" ref="D131:E131" si="84">D113</f>
        <v>5:0</v>
      </c>
      <c r="E131" s="19" t="str">
        <f t="shared" si="84"/>
        <v>d33</v>
      </c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>
      <c r="A132" s="19" t="str">
        <f t="shared" ca="1" si="76"/>
        <v>BIAS5_ICLIP</v>
      </c>
      <c r="B132" s="20">
        <f t="shared" si="77"/>
        <v>2</v>
      </c>
      <c r="C132" s="20">
        <f ca="1">IFERROR(__xludf.DUMMYFUNCTION("IF(MAX(SPLIT(D131, "":"")) = 15, C131+1, C131)"),28)</f>
        <v>28</v>
      </c>
      <c r="D132" s="21" t="str">
        <f t="shared" ref="D132:E132" ca="1" si="85">D114</f>
        <v>7:6</v>
      </c>
      <c r="E132" s="19" t="str">
        <f t="shared" si="85"/>
        <v>b01</v>
      </c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>
      <c r="A133" s="19" t="str">
        <f t="shared" ca="1" si="76"/>
        <v>BIAS5_IBIAS</v>
      </c>
      <c r="B133" s="20">
        <f t="shared" si="77"/>
        <v>2</v>
      </c>
      <c r="C133" s="20">
        <f ca="1">IFERROR(__xludf.DUMMYFUNCTION("IF(MAX(SPLIT(D132, "":"")) = 15, C132+1, C132)"),28)</f>
        <v>28</v>
      </c>
      <c r="D133" s="21" t="str">
        <f t="shared" ref="D133:E133" ca="1" si="86">D115</f>
        <v>9:8</v>
      </c>
      <c r="E133" s="19" t="str">
        <f t="shared" si="86"/>
        <v>d2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>
      <c r="A134" s="19" t="str">
        <f t="shared" ca="1" si="76"/>
        <v>BIAS5_VREF_LDO</v>
      </c>
      <c r="B134" s="20">
        <f t="shared" si="77"/>
        <v>2</v>
      </c>
      <c r="C134" s="20">
        <f ca="1">IFERROR(__xludf.DUMMYFUNCTION("IF(MAX(SPLIT(D133, "":"")) = 15, C133+1, C133)"),28)</f>
        <v>28</v>
      </c>
      <c r="D134" s="21" t="str">
        <f t="shared" ref="D134:E134" ca="1" si="87">D116</f>
        <v>11:10</v>
      </c>
      <c r="E134" s="19" t="str">
        <f t="shared" si="87"/>
        <v>d1</v>
      </c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>
      <c r="A135" s="19" t="str">
        <f t="shared" ca="1" si="76"/>
        <v>BIAS5_IFB</v>
      </c>
      <c r="B135" s="20">
        <f t="shared" si="77"/>
        <v>2</v>
      </c>
      <c r="C135" s="20">
        <f ca="1">IFERROR(__xludf.DUMMYFUNCTION("IF(MAX(SPLIT(D134, "":"")) = 15, C134+1, C134)"),28)</f>
        <v>28</v>
      </c>
      <c r="D135" s="21" t="str">
        <f t="shared" ref="D135:E135" ca="1" si="88">D117</f>
        <v>13:12</v>
      </c>
      <c r="E135" s="19" t="str">
        <f t="shared" si="88"/>
        <v>d2</v>
      </c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>
      <c r="A136" s="19" t="str">
        <f t="shared" ca="1" si="76"/>
        <v>BIAS5_ISF</v>
      </c>
      <c r="B136" s="20">
        <f t="shared" si="77"/>
        <v>2</v>
      </c>
      <c r="C136" s="20">
        <f ca="1">IFERROR(__xludf.DUMMYFUNCTION("IF(MAX(SPLIT(D135, "":"")) = 15, C135+1, C135)"),28)</f>
        <v>28</v>
      </c>
      <c r="D136" s="21" t="str">
        <f t="shared" ref="D136:E136" ca="1" si="89">D118</f>
        <v>15:14</v>
      </c>
      <c r="E136" s="19" t="str">
        <f t="shared" si="89"/>
        <v>d2</v>
      </c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>
      <c r="A137" s="19" t="str">
        <f t="shared" ca="1" si="76"/>
        <v>BIAS5_BGR_MEAN</v>
      </c>
      <c r="B137" s="20">
        <f t="shared" si="77"/>
        <v>4</v>
      </c>
      <c r="C137" s="20">
        <f ca="1">IFERROR(__xludf.DUMMYFUNCTION("IF(MAX(SPLIT(D136, "":"")) = 15, C136+1, C136)"),29)</f>
        <v>29</v>
      </c>
      <c r="D137" s="21" t="str">
        <f t="shared" ref="D137:E137" si="90">D119</f>
        <v>3:0</v>
      </c>
      <c r="E137" s="19" t="str">
        <f t="shared" si="90"/>
        <v>d7</v>
      </c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>
      <c r="A138" s="19" t="str">
        <f t="shared" ca="1" si="76"/>
        <v>BIAS5_BGR_SLOPE</v>
      </c>
      <c r="B138" s="20">
        <f t="shared" si="77"/>
        <v>4</v>
      </c>
      <c r="C138" s="20">
        <f ca="1">IFERROR(__xludf.DUMMYFUNCTION("IF(MAX(SPLIT(D137, "":"")) = 15, C137+1, C137)"),29)</f>
        <v>29</v>
      </c>
      <c r="D138" s="21" t="str">
        <f t="shared" ref="D138:E138" ca="1" si="91">D120</f>
        <v>7:4</v>
      </c>
      <c r="E138" s="19" t="str">
        <f t="shared" si="91"/>
        <v>d7</v>
      </c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>
      <c r="A139" s="19" t="str">
        <f t="shared" ca="1" si="76"/>
        <v>BIAS5_VINREF</v>
      </c>
      <c r="B139" s="20">
        <f t="shared" si="77"/>
        <v>5</v>
      </c>
      <c r="C139" s="20">
        <f ca="1">IFERROR(__xludf.DUMMYFUNCTION("IF(MAX(SPLIT(D138, "":"")) = 15, C138+1, C138)"),29)</f>
        <v>29</v>
      </c>
      <c r="D139" s="21" t="str">
        <f t="shared" ref="D139:E139" ca="1" si="92">D121</f>
        <v>12:8</v>
      </c>
      <c r="E139" s="19" t="str">
        <f t="shared" si="92"/>
        <v>d7</v>
      </c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>
      <c r="A140" s="19" t="str">
        <f t="shared" ca="1" si="76"/>
        <v>BIAS5_ID</v>
      </c>
      <c r="B140" s="20">
        <f t="shared" si="77"/>
        <v>2</v>
      </c>
      <c r="C140" s="20">
        <f ca="1">IFERROR(__xludf.DUMMYFUNCTION("IF(MAX(SPLIT(D139, "":"")) = 15, C139+1, C139)"),29)</f>
        <v>29</v>
      </c>
      <c r="D140" s="21" t="str">
        <f t="shared" ref="D140:E140" ca="1" si="93">D122</f>
        <v>14:13</v>
      </c>
      <c r="E140" s="19" t="str">
        <f t="shared" si="93"/>
        <v>d1</v>
      </c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>
      <c r="A141" s="19" t="str">
        <f t="shared" ca="1" si="76"/>
        <v>BIAS5_LDO_EN</v>
      </c>
      <c r="B141" s="20">
        <f t="shared" si="77"/>
        <v>1</v>
      </c>
      <c r="C141" s="20">
        <f ca="1">IFERROR(__xludf.DUMMYFUNCTION("IF(MAX(SPLIT(D140, "":"")) = 15, C140+1, C140)"),29)</f>
        <v>29</v>
      </c>
      <c r="D141" s="21">
        <f t="shared" ref="D141:E141" ca="1" si="94">D123</f>
        <v>15</v>
      </c>
      <c r="E141" s="19" t="str">
        <f t="shared" si="94"/>
        <v>d1</v>
      </c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>
      <c r="A143" s="19" t="str">
        <f t="shared" ref="A143:A159" ca="1" si="95">"BIAS" &amp; COUNTIF($A$34:$A142, "*LDO_EN") &amp; REPLACE(A125, 1, SEARCH("_", A125), "_")</f>
        <v>BIAS6_VCAL_LO</v>
      </c>
      <c r="B143" s="20">
        <f t="shared" ref="B143:B159" si="96">B125</f>
        <v>1</v>
      </c>
      <c r="C143" s="20">
        <f ca="1">C140+1</f>
        <v>30</v>
      </c>
      <c r="D143" s="21" t="str">
        <f t="shared" ref="D143:E143" si="97">D125</f>
        <v>0</v>
      </c>
      <c r="E143" s="19" t="str">
        <f t="shared" si="97"/>
        <v>d0</v>
      </c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>
      <c r="A144" s="19" t="str">
        <f t="shared" ca="1" si="95"/>
        <v>BIAS6_VCAL_HI</v>
      </c>
      <c r="B144" s="20">
        <f t="shared" si="96"/>
        <v>4</v>
      </c>
      <c r="C144" s="20">
        <f ca="1">IFERROR(__xludf.DUMMYFUNCTION("IF(MAX(SPLIT(D143, "":"")) = 15, C143+1, C143)"),30)</f>
        <v>30</v>
      </c>
      <c r="D144" s="21" t="str">
        <f t="shared" ref="D144:E144" ca="1" si="98">D126</f>
        <v>4:1</v>
      </c>
      <c r="E144" s="19" t="str">
        <f t="shared" si="98"/>
        <v>d15</v>
      </c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>
      <c r="A145" s="19" t="str">
        <f t="shared" ca="1" si="95"/>
        <v>BIAS6_VCASD</v>
      </c>
      <c r="B145" s="20">
        <f t="shared" si="96"/>
        <v>3</v>
      </c>
      <c r="C145" s="20">
        <f ca="1">IFERROR(__xludf.DUMMYFUNCTION("IF(MAX(SPLIT(D144, "":"")) = 15, C144+1, C144)"),30)</f>
        <v>30</v>
      </c>
      <c r="D145" s="21" t="str">
        <f t="shared" ref="D145:E145" ca="1" si="99">D127</f>
        <v>7:5</v>
      </c>
      <c r="E145" s="19" t="str">
        <f t="shared" si="99"/>
        <v>d4</v>
      </c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>
      <c r="A146" s="19" t="str">
        <f t="shared" ca="1" si="95"/>
        <v>BIAS6_VCASP</v>
      </c>
      <c r="B146" s="20">
        <f t="shared" si="96"/>
        <v>4</v>
      </c>
      <c r="C146" s="20">
        <f ca="1">IFERROR(__xludf.DUMMYFUNCTION("IF(MAX(SPLIT(D145, "":"")) = 15, C145+1, C145)"),30)</f>
        <v>30</v>
      </c>
      <c r="D146" s="21" t="str">
        <f t="shared" ref="D146:E146" ca="1" si="100">D128</f>
        <v>11:8</v>
      </c>
      <c r="E146" s="19" t="str">
        <f t="shared" si="100"/>
        <v>d4</v>
      </c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>
      <c r="A147" s="19" t="str">
        <f t="shared" ca="1" si="95"/>
        <v>BIAS6_ISF_VINREF</v>
      </c>
      <c r="B147" s="20">
        <f t="shared" si="96"/>
        <v>3</v>
      </c>
      <c r="C147" s="20">
        <f ca="1">IFERROR(__xludf.DUMMYFUNCTION("IF(MAX(SPLIT(D146, "":"")) = 15, C146+1, C146)"),30)</f>
        <v>30</v>
      </c>
      <c r="D147" s="21" t="str">
        <f t="shared" ref="D147:E147" ca="1" si="101">D129</f>
        <v>14:12</v>
      </c>
      <c r="E147" s="19" t="str">
        <f t="shared" si="101"/>
        <v>d7</v>
      </c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>
      <c r="A148" s="19" t="str">
        <f t="shared" ca="1" si="95"/>
        <v>BIAS6_IOTA</v>
      </c>
      <c r="B148" s="20">
        <f t="shared" si="96"/>
        <v>1</v>
      </c>
      <c r="C148" s="20">
        <f ca="1">IFERROR(__xludf.DUMMYFUNCTION("IF(MAX(SPLIT(D147, "":"")) = 15, C147+1, C147)"),30)</f>
        <v>30</v>
      </c>
      <c r="D148" s="21">
        <f t="shared" ref="D148:E148" ca="1" si="102">D130</f>
        <v>15</v>
      </c>
      <c r="E148" s="19" t="str">
        <f t="shared" si="102"/>
        <v>d0</v>
      </c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>
      <c r="A149" s="19" t="str">
        <f t="shared" ca="1" si="95"/>
        <v>BIAS6_VCASN</v>
      </c>
      <c r="B149" s="20">
        <f t="shared" si="96"/>
        <v>6</v>
      </c>
      <c r="C149" s="20">
        <f ca="1">IFERROR(__xludf.DUMMYFUNCTION("IF(MAX(SPLIT(D148, "":"")) = 15, C148+1, C148)"),31)</f>
        <v>31</v>
      </c>
      <c r="D149" s="21" t="str">
        <f t="shared" ref="D149:E149" si="103">D131</f>
        <v>5:0</v>
      </c>
      <c r="E149" s="19" t="str">
        <f t="shared" si="103"/>
        <v>d33</v>
      </c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>
      <c r="A150" s="19" t="str">
        <f t="shared" ca="1" si="95"/>
        <v>BIAS6_ICLIP</v>
      </c>
      <c r="B150" s="20">
        <f t="shared" si="96"/>
        <v>2</v>
      </c>
      <c r="C150" s="20">
        <f ca="1">IFERROR(__xludf.DUMMYFUNCTION("IF(MAX(SPLIT(D149, "":"")) = 15, C149+1, C149)"),31)</f>
        <v>31</v>
      </c>
      <c r="D150" s="21" t="str">
        <f t="shared" ref="D150:E150" ca="1" si="104">D132</f>
        <v>7:6</v>
      </c>
      <c r="E150" s="19" t="str">
        <f t="shared" si="104"/>
        <v>b01</v>
      </c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>
      <c r="A151" s="19" t="str">
        <f t="shared" ca="1" si="95"/>
        <v>BIAS6_IBIAS</v>
      </c>
      <c r="B151" s="20">
        <f t="shared" si="96"/>
        <v>2</v>
      </c>
      <c r="C151" s="20">
        <f ca="1">IFERROR(__xludf.DUMMYFUNCTION("IF(MAX(SPLIT(D150, "":"")) = 15, C150+1, C150)"),31)</f>
        <v>31</v>
      </c>
      <c r="D151" s="21" t="str">
        <f t="shared" ref="D151:E151" ca="1" si="105">D133</f>
        <v>9:8</v>
      </c>
      <c r="E151" s="19" t="str">
        <f t="shared" si="105"/>
        <v>d2</v>
      </c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>
      <c r="A152" s="19" t="str">
        <f t="shared" ca="1" si="95"/>
        <v>BIAS6_VREF_LDO</v>
      </c>
      <c r="B152" s="20">
        <f t="shared" si="96"/>
        <v>2</v>
      </c>
      <c r="C152" s="20">
        <f ca="1">IFERROR(__xludf.DUMMYFUNCTION("IF(MAX(SPLIT(D151, "":"")) = 15, C151+1, C151)"),31)</f>
        <v>31</v>
      </c>
      <c r="D152" s="21" t="str">
        <f t="shared" ref="D152:E152" ca="1" si="106">D134</f>
        <v>11:10</v>
      </c>
      <c r="E152" s="19" t="str">
        <f t="shared" si="106"/>
        <v>d1</v>
      </c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>
      <c r="A153" s="19" t="str">
        <f t="shared" ca="1" si="95"/>
        <v>BIAS6_IFB</v>
      </c>
      <c r="B153" s="20">
        <f t="shared" si="96"/>
        <v>2</v>
      </c>
      <c r="C153" s="20">
        <f ca="1">IFERROR(__xludf.DUMMYFUNCTION("IF(MAX(SPLIT(D152, "":"")) = 15, C152+1, C152)"),31)</f>
        <v>31</v>
      </c>
      <c r="D153" s="21" t="str">
        <f t="shared" ref="D153:E153" ca="1" si="107">D135</f>
        <v>13:12</v>
      </c>
      <c r="E153" s="19" t="str">
        <f t="shared" si="107"/>
        <v>d2</v>
      </c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>
      <c r="A154" s="19" t="str">
        <f t="shared" ca="1" si="95"/>
        <v>BIAS6_ISF</v>
      </c>
      <c r="B154" s="20">
        <f t="shared" si="96"/>
        <v>2</v>
      </c>
      <c r="C154" s="20">
        <f ca="1">IFERROR(__xludf.DUMMYFUNCTION("IF(MAX(SPLIT(D153, "":"")) = 15, C153+1, C153)"),31)</f>
        <v>31</v>
      </c>
      <c r="D154" s="21" t="str">
        <f t="shared" ref="D154:E154" ca="1" si="108">D136</f>
        <v>15:14</v>
      </c>
      <c r="E154" s="19" t="str">
        <f t="shared" si="108"/>
        <v>d2</v>
      </c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>
      <c r="A155" s="19" t="str">
        <f t="shared" ca="1" si="95"/>
        <v>BIAS6_BGR_MEAN</v>
      </c>
      <c r="B155" s="20">
        <f t="shared" si="96"/>
        <v>4</v>
      </c>
      <c r="C155" s="20">
        <f ca="1">IFERROR(__xludf.DUMMYFUNCTION("IF(MAX(SPLIT(D154, "":"")) = 15, C154+1, C154)"),32)</f>
        <v>32</v>
      </c>
      <c r="D155" s="21" t="str">
        <f t="shared" ref="D155:E155" si="109">D137</f>
        <v>3:0</v>
      </c>
      <c r="E155" s="19" t="str">
        <f t="shared" si="109"/>
        <v>d7</v>
      </c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>
      <c r="A156" s="19" t="str">
        <f t="shared" ca="1" si="95"/>
        <v>BIAS6_BGR_SLOPE</v>
      </c>
      <c r="B156" s="20">
        <f t="shared" si="96"/>
        <v>4</v>
      </c>
      <c r="C156" s="20">
        <f ca="1">IFERROR(__xludf.DUMMYFUNCTION("IF(MAX(SPLIT(D155, "":"")) = 15, C155+1, C155)"),32)</f>
        <v>32</v>
      </c>
      <c r="D156" s="21" t="str">
        <f t="shared" ref="D156:E156" ca="1" si="110">D138</f>
        <v>7:4</v>
      </c>
      <c r="E156" s="19" t="str">
        <f t="shared" si="110"/>
        <v>d7</v>
      </c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>
      <c r="A157" s="19" t="str">
        <f t="shared" ca="1" si="95"/>
        <v>BIAS6_VINREF</v>
      </c>
      <c r="B157" s="20">
        <f t="shared" si="96"/>
        <v>5</v>
      </c>
      <c r="C157" s="20">
        <f ca="1">IFERROR(__xludf.DUMMYFUNCTION("IF(MAX(SPLIT(D156, "":"")) = 15, C156+1, C156)"),32)</f>
        <v>32</v>
      </c>
      <c r="D157" s="21" t="str">
        <f t="shared" ref="D157:E157" ca="1" si="111">D139</f>
        <v>12:8</v>
      </c>
      <c r="E157" s="19" t="str">
        <f t="shared" si="111"/>
        <v>d7</v>
      </c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>
      <c r="A158" s="19" t="str">
        <f t="shared" ca="1" si="95"/>
        <v>BIAS6_ID</v>
      </c>
      <c r="B158" s="20">
        <f t="shared" si="96"/>
        <v>2</v>
      </c>
      <c r="C158" s="20">
        <f ca="1">IFERROR(__xludf.DUMMYFUNCTION("IF(MAX(SPLIT(D157, "":"")) = 15, C157+1, C157)"),32)</f>
        <v>32</v>
      </c>
      <c r="D158" s="21" t="str">
        <f t="shared" ref="D158:E158" ca="1" si="112">D140</f>
        <v>14:13</v>
      </c>
      <c r="E158" s="19" t="str">
        <f t="shared" si="112"/>
        <v>d1</v>
      </c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>
      <c r="A159" s="19" t="str">
        <f t="shared" ca="1" si="95"/>
        <v>BIAS6_LDO_EN</v>
      </c>
      <c r="B159" s="20">
        <f t="shared" si="96"/>
        <v>1</v>
      </c>
      <c r="C159" s="20">
        <f ca="1">IFERROR(__xludf.DUMMYFUNCTION("IF(MAX(SPLIT(D158, "":"")) = 15, C158+1, C158)"),32)</f>
        <v>32</v>
      </c>
      <c r="D159" s="21">
        <f t="shared" ref="D159:E159" ca="1" si="113">D141</f>
        <v>15</v>
      </c>
      <c r="E159" s="19" t="str">
        <f t="shared" si="113"/>
        <v>d1</v>
      </c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>
      <c r="A161" s="19" t="str">
        <f t="shared" ref="A161:A177" ca="1" si="114">"BIAS" &amp; COUNTIF($A$34:$A160, "*LDO_EN") &amp; REPLACE(A143, 1, SEARCH("_", A143), "_")</f>
        <v>BIAS7_VCAL_LO</v>
      </c>
      <c r="B161" s="20">
        <f t="shared" ref="B161:B177" si="115">B143</f>
        <v>1</v>
      </c>
      <c r="C161" s="20">
        <f ca="1">C158+1</f>
        <v>33</v>
      </c>
      <c r="D161" s="21" t="str">
        <f t="shared" ref="D161:E161" si="116">D143</f>
        <v>0</v>
      </c>
      <c r="E161" s="19" t="str">
        <f t="shared" si="116"/>
        <v>d0</v>
      </c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>
      <c r="A162" s="19" t="str">
        <f t="shared" ca="1" si="114"/>
        <v>BIAS7_VCAL_HI</v>
      </c>
      <c r="B162" s="20">
        <f t="shared" si="115"/>
        <v>4</v>
      </c>
      <c r="C162" s="20">
        <f ca="1">IFERROR(__xludf.DUMMYFUNCTION("IF(MAX(SPLIT(D161, "":"")) = 15, C161+1, C161)"),33)</f>
        <v>33</v>
      </c>
      <c r="D162" s="21" t="str">
        <f t="shared" ref="D162:E162" ca="1" si="117">D144</f>
        <v>4:1</v>
      </c>
      <c r="E162" s="19" t="str">
        <f t="shared" si="117"/>
        <v>d15</v>
      </c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>
      <c r="A163" s="19" t="str">
        <f t="shared" ca="1" si="114"/>
        <v>BIAS7_VCASD</v>
      </c>
      <c r="B163" s="20">
        <f t="shared" si="115"/>
        <v>3</v>
      </c>
      <c r="C163" s="20">
        <f ca="1">IFERROR(__xludf.DUMMYFUNCTION("IF(MAX(SPLIT(D162, "":"")) = 15, C162+1, C162)"),33)</f>
        <v>33</v>
      </c>
      <c r="D163" s="21" t="str">
        <f t="shared" ref="D163:E163" ca="1" si="118">D145</f>
        <v>7:5</v>
      </c>
      <c r="E163" s="19" t="str">
        <f t="shared" si="118"/>
        <v>d4</v>
      </c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>
      <c r="A164" s="19" t="str">
        <f t="shared" ca="1" si="114"/>
        <v>BIAS7_VCASP</v>
      </c>
      <c r="B164" s="20">
        <f t="shared" si="115"/>
        <v>4</v>
      </c>
      <c r="C164" s="20">
        <f ca="1">IFERROR(__xludf.DUMMYFUNCTION("IF(MAX(SPLIT(D163, "":"")) = 15, C163+1, C163)"),33)</f>
        <v>33</v>
      </c>
      <c r="D164" s="21" t="str">
        <f t="shared" ref="D164:E164" ca="1" si="119">D146</f>
        <v>11:8</v>
      </c>
      <c r="E164" s="19" t="str">
        <f t="shared" si="119"/>
        <v>d4</v>
      </c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>
      <c r="A165" s="19" t="str">
        <f t="shared" ca="1" si="114"/>
        <v>BIAS7_ISF_VINREF</v>
      </c>
      <c r="B165" s="20">
        <f t="shared" si="115"/>
        <v>3</v>
      </c>
      <c r="C165" s="20">
        <f ca="1">IFERROR(__xludf.DUMMYFUNCTION("IF(MAX(SPLIT(D164, "":"")) = 15, C164+1, C164)"),33)</f>
        <v>33</v>
      </c>
      <c r="D165" s="21" t="str">
        <f t="shared" ref="D165:E165" ca="1" si="120">D147</f>
        <v>14:12</v>
      </c>
      <c r="E165" s="19" t="str">
        <f t="shared" si="120"/>
        <v>d7</v>
      </c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>
      <c r="A166" s="19" t="str">
        <f t="shared" ca="1" si="114"/>
        <v>BIAS7_IOTA</v>
      </c>
      <c r="B166" s="20">
        <f t="shared" si="115"/>
        <v>1</v>
      </c>
      <c r="C166" s="20">
        <f ca="1">IFERROR(__xludf.DUMMYFUNCTION("IF(MAX(SPLIT(D165, "":"")) = 15, C165+1, C165)"),33)</f>
        <v>33</v>
      </c>
      <c r="D166" s="21">
        <f t="shared" ref="D166:E166" ca="1" si="121">D148</f>
        <v>15</v>
      </c>
      <c r="E166" s="19" t="str">
        <f t="shared" si="121"/>
        <v>d0</v>
      </c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>
      <c r="A167" s="19" t="str">
        <f t="shared" ca="1" si="114"/>
        <v>BIAS7_VCASN</v>
      </c>
      <c r="B167" s="20">
        <f t="shared" si="115"/>
        <v>6</v>
      </c>
      <c r="C167" s="20">
        <f ca="1">IFERROR(__xludf.DUMMYFUNCTION("IF(MAX(SPLIT(D166, "":"")) = 15, C166+1, C166)"),34)</f>
        <v>34</v>
      </c>
      <c r="D167" s="21" t="str">
        <f t="shared" ref="D167:E167" si="122">D149</f>
        <v>5:0</v>
      </c>
      <c r="E167" s="19" t="str">
        <f t="shared" si="122"/>
        <v>d33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>
      <c r="A168" s="19" t="str">
        <f t="shared" ca="1" si="114"/>
        <v>BIAS7_ICLIP</v>
      </c>
      <c r="B168" s="20">
        <f t="shared" si="115"/>
        <v>2</v>
      </c>
      <c r="C168" s="20">
        <f ca="1">IFERROR(__xludf.DUMMYFUNCTION("IF(MAX(SPLIT(D167, "":"")) = 15, C167+1, C167)"),34)</f>
        <v>34</v>
      </c>
      <c r="D168" s="21" t="str">
        <f t="shared" ref="D168:E168" ca="1" si="123">D150</f>
        <v>7:6</v>
      </c>
      <c r="E168" s="19" t="str">
        <f t="shared" si="123"/>
        <v>b01</v>
      </c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>
      <c r="A169" s="19" t="str">
        <f t="shared" ca="1" si="114"/>
        <v>BIAS7_IBIAS</v>
      </c>
      <c r="B169" s="20">
        <f t="shared" si="115"/>
        <v>2</v>
      </c>
      <c r="C169" s="20">
        <f ca="1">IFERROR(__xludf.DUMMYFUNCTION("IF(MAX(SPLIT(D168, "":"")) = 15, C168+1, C168)"),34)</f>
        <v>34</v>
      </c>
      <c r="D169" s="21" t="str">
        <f t="shared" ref="D169:E169" ca="1" si="124">D151</f>
        <v>9:8</v>
      </c>
      <c r="E169" s="19" t="str">
        <f t="shared" si="124"/>
        <v>d2</v>
      </c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>
      <c r="A170" s="19" t="str">
        <f t="shared" ca="1" si="114"/>
        <v>BIAS7_VREF_LDO</v>
      </c>
      <c r="B170" s="20">
        <f t="shared" si="115"/>
        <v>2</v>
      </c>
      <c r="C170" s="20">
        <f ca="1">IFERROR(__xludf.DUMMYFUNCTION("IF(MAX(SPLIT(D169, "":"")) = 15, C169+1, C169)"),34)</f>
        <v>34</v>
      </c>
      <c r="D170" s="21" t="str">
        <f t="shared" ref="D170:E170" ca="1" si="125">D152</f>
        <v>11:10</v>
      </c>
      <c r="E170" s="19" t="str">
        <f t="shared" si="125"/>
        <v>d1</v>
      </c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>
      <c r="A171" s="19" t="str">
        <f t="shared" ca="1" si="114"/>
        <v>BIAS7_IFB</v>
      </c>
      <c r="B171" s="20">
        <f t="shared" si="115"/>
        <v>2</v>
      </c>
      <c r="C171" s="20">
        <f ca="1">IFERROR(__xludf.DUMMYFUNCTION("IF(MAX(SPLIT(D170, "":"")) = 15, C170+1, C170)"),34)</f>
        <v>34</v>
      </c>
      <c r="D171" s="21" t="str">
        <f t="shared" ref="D171:E171" ca="1" si="126">D153</f>
        <v>13:12</v>
      </c>
      <c r="E171" s="19" t="str">
        <f t="shared" si="126"/>
        <v>d2</v>
      </c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>
      <c r="A172" s="19" t="str">
        <f t="shared" ca="1" si="114"/>
        <v>BIAS7_ISF</v>
      </c>
      <c r="B172" s="20">
        <f t="shared" si="115"/>
        <v>2</v>
      </c>
      <c r="C172" s="20">
        <f ca="1">IFERROR(__xludf.DUMMYFUNCTION("IF(MAX(SPLIT(D171, "":"")) = 15, C171+1, C171)"),34)</f>
        <v>34</v>
      </c>
      <c r="D172" s="21" t="str">
        <f t="shared" ref="D172:E172" ca="1" si="127">D154</f>
        <v>15:14</v>
      </c>
      <c r="E172" s="19" t="str">
        <f t="shared" si="127"/>
        <v>d2</v>
      </c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>
      <c r="A173" s="19" t="str">
        <f t="shared" ca="1" si="114"/>
        <v>BIAS7_BGR_MEAN</v>
      </c>
      <c r="B173" s="20">
        <f t="shared" si="115"/>
        <v>4</v>
      </c>
      <c r="C173" s="20">
        <f ca="1">IFERROR(__xludf.DUMMYFUNCTION("IF(MAX(SPLIT(D172, "":"")) = 15, C172+1, C172)"),35)</f>
        <v>35</v>
      </c>
      <c r="D173" s="21" t="str">
        <f t="shared" ref="D173:E173" si="128">D155</f>
        <v>3:0</v>
      </c>
      <c r="E173" s="19" t="str">
        <f t="shared" si="128"/>
        <v>d7</v>
      </c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>
      <c r="A174" s="19" t="str">
        <f t="shared" ca="1" si="114"/>
        <v>BIAS7_BGR_SLOPE</v>
      </c>
      <c r="B174" s="20">
        <f t="shared" si="115"/>
        <v>4</v>
      </c>
      <c r="C174" s="20">
        <f ca="1">IFERROR(__xludf.DUMMYFUNCTION("IF(MAX(SPLIT(D173, "":"")) = 15, C173+1, C173)"),35)</f>
        <v>35</v>
      </c>
      <c r="D174" s="21" t="str">
        <f t="shared" ref="D174:E174" ca="1" si="129">D156</f>
        <v>7:4</v>
      </c>
      <c r="E174" s="19" t="str">
        <f t="shared" si="129"/>
        <v>d7</v>
      </c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>
      <c r="A175" s="19" t="str">
        <f t="shared" ca="1" si="114"/>
        <v>BIAS7_VINREF</v>
      </c>
      <c r="B175" s="20">
        <f t="shared" si="115"/>
        <v>5</v>
      </c>
      <c r="C175" s="20">
        <f ca="1">IFERROR(__xludf.DUMMYFUNCTION("IF(MAX(SPLIT(D174, "":"")) = 15, C174+1, C174)"),35)</f>
        <v>35</v>
      </c>
      <c r="D175" s="21" t="str">
        <f t="shared" ref="D175:E175" ca="1" si="130">D157</f>
        <v>12:8</v>
      </c>
      <c r="E175" s="19" t="str">
        <f t="shared" si="130"/>
        <v>d7</v>
      </c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>
      <c r="A176" s="19" t="str">
        <f t="shared" ca="1" si="114"/>
        <v>BIAS7_ID</v>
      </c>
      <c r="B176" s="20">
        <f t="shared" si="115"/>
        <v>2</v>
      </c>
      <c r="C176" s="20">
        <f ca="1">IFERROR(__xludf.DUMMYFUNCTION("IF(MAX(SPLIT(D175, "":"")) = 15, C175+1, C175)"),35)</f>
        <v>35</v>
      </c>
      <c r="D176" s="21" t="str">
        <f t="shared" ref="D176:E176" ca="1" si="131">D158</f>
        <v>14:13</v>
      </c>
      <c r="E176" s="19" t="str">
        <f t="shared" si="131"/>
        <v>d1</v>
      </c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>
      <c r="A177" s="19" t="str">
        <f t="shared" ca="1" si="114"/>
        <v>BIAS7_LDO_EN</v>
      </c>
      <c r="B177" s="20">
        <f t="shared" si="115"/>
        <v>1</v>
      </c>
      <c r="C177" s="20">
        <f ca="1">IFERROR(__xludf.DUMMYFUNCTION("IF(MAX(SPLIT(D176, "":"")) = 15, C176+1, C176)"),35)</f>
        <v>35</v>
      </c>
      <c r="D177" s="21">
        <f t="shared" ref="D177:E177" ca="1" si="132">D159</f>
        <v>15</v>
      </c>
      <c r="E177" s="19" t="str">
        <f t="shared" si="132"/>
        <v>d1</v>
      </c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>
      <c r="A179" s="19" t="str">
        <f t="shared" ref="A179:A195" ca="1" si="133">"BIAS" &amp; COUNTIF($A$34:$A178, "*LDO_EN") &amp; REPLACE(A161, 1, SEARCH("_", A161), "_")</f>
        <v>BIAS8_VCAL_LO</v>
      </c>
      <c r="B179" s="20">
        <f t="shared" ref="B179:B195" si="134">B161</f>
        <v>1</v>
      </c>
      <c r="C179" s="20">
        <f ca="1">C176+1</f>
        <v>36</v>
      </c>
      <c r="D179" s="21" t="str">
        <f t="shared" ref="D179:E179" si="135">D161</f>
        <v>0</v>
      </c>
      <c r="E179" s="19" t="str">
        <f t="shared" si="135"/>
        <v>d0</v>
      </c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>
      <c r="A180" s="19" t="str">
        <f t="shared" ca="1" si="133"/>
        <v>BIAS8_VCAL_HI</v>
      </c>
      <c r="B180" s="20">
        <f t="shared" si="134"/>
        <v>4</v>
      </c>
      <c r="C180" s="20">
        <f ca="1">IFERROR(__xludf.DUMMYFUNCTION("IF(MAX(SPLIT(D179, "":"")) = 15, C179+1, C179)"),36)</f>
        <v>36</v>
      </c>
      <c r="D180" s="21" t="str">
        <f t="shared" ref="D180:E180" ca="1" si="136">D162</f>
        <v>4:1</v>
      </c>
      <c r="E180" s="19" t="str">
        <f t="shared" si="136"/>
        <v>d15</v>
      </c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>
      <c r="A181" s="19" t="str">
        <f t="shared" ca="1" si="133"/>
        <v>BIAS8_VCASD</v>
      </c>
      <c r="B181" s="20">
        <f t="shared" si="134"/>
        <v>3</v>
      </c>
      <c r="C181" s="20">
        <f ca="1">IFERROR(__xludf.DUMMYFUNCTION("IF(MAX(SPLIT(D180, "":"")) = 15, C180+1, C180)"),36)</f>
        <v>36</v>
      </c>
      <c r="D181" s="21" t="str">
        <f t="shared" ref="D181:E181" ca="1" si="137">D163</f>
        <v>7:5</v>
      </c>
      <c r="E181" s="19" t="str">
        <f t="shared" si="137"/>
        <v>d4</v>
      </c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>
      <c r="A182" s="19" t="str">
        <f t="shared" ca="1" si="133"/>
        <v>BIAS8_VCASP</v>
      </c>
      <c r="B182" s="20">
        <f t="shared" si="134"/>
        <v>4</v>
      </c>
      <c r="C182" s="20">
        <f ca="1">IFERROR(__xludf.DUMMYFUNCTION("IF(MAX(SPLIT(D181, "":"")) = 15, C181+1, C181)"),36)</f>
        <v>36</v>
      </c>
      <c r="D182" s="21" t="str">
        <f t="shared" ref="D182:E182" ca="1" si="138">D164</f>
        <v>11:8</v>
      </c>
      <c r="E182" s="19" t="str">
        <f t="shared" si="138"/>
        <v>d4</v>
      </c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>
      <c r="A183" s="19" t="str">
        <f t="shared" ca="1" si="133"/>
        <v>BIAS8_ISF_VINREF</v>
      </c>
      <c r="B183" s="20">
        <f t="shared" si="134"/>
        <v>3</v>
      </c>
      <c r="C183" s="20">
        <f ca="1">IFERROR(__xludf.DUMMYFUNCTION("IF(MAX(SPLIT(D182, "":"")) = 15, C182+1, C182)"),36)</f>
        <v>36</v>
      </c>
      <c r="D183" s="21" t="str">
        <f t="shared" ref="D183:E183" ca="1" si="139">D165</f>
        <v>14:12</v>
      </c>
      <c r="E183" s="19" t="str">
        <f t="shared" si="139"/>
        <v>d7</v>
      </c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>
      <c r="A184" s="19" t="str">
        <f t="shared" ca="1" si="133"/>
        <v>BIAS8_IOTA</v>
      </c>
      <c r="B184" s="20">
        <f t="shared" si="134"/>
        <v>1</v>
      </c>
      <c r="C184" s="20">
        <f ca="1">IFERROR(__xludf.DUMMYFUNCTION("IF(MAX(SPLIT(D183, "":"")) = 15, C183+1, C183)"),36)</f>
        <v>36</v>
      </c>
      <c r="D184" s="21">
        <f t="shared" ref="D184:E184" ca="1" si="140">D166</f>
        <v>15</v>
      </c>
      <c r="E184" s="19" t="str">
        <f t="shared" si="140"/>
        <v>d0</v>
      </c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>
      <c r="A185" s="19" t="str">
        <f t="shared" ca="1" si="133"/>
        <v>BIAS8_VCASN</v>
      </c>
      <c r="B185" s="20">
        <f t="shared" si="134"/>
        <v>6</v>
      </c>
      <c r="C185" s="20">
        <f ca="1">IFERROR(__xludf.DUMMYFUNCTION("IF(MAX(SPLIT(D184, "":"")) = 15, C184+1, C184)"),37)</f>
        <v>37</v>
      </c>
      <c r="D185" s="21" t="str">
        <f t="shared" ref="D185:E185" si="141">D167</f>
        <v>5:0</v>
      </c>
      <c r="E185" s="19" t="str">
        <f t="shared" si="141"/>
        <v>d33</v>
      </c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>
      <c r="A186" s="19" t="str">
        <f t="shared" ca="1" si="133"/>
        <v>BIAS8_ICLIP</v>
      </c>
      <c r="B186" s="20">
        <f t="shared" si="134"/>
        <v>2</v>
      </c>
      <c r="C186" s="20">
        <f ca="1">IFERROR(__xludf.DUMMYFUNCTION("IF(MAX(SPLIT(D185, "":"")) = 15, C185+1, C185)"),37)</f>
        <v>37</v>
      </c>
      <c r="D186" s="21" t="str">
        <f t="shared" ref="D186:E186" ca="1" si="142">D168</f>
        <v>7:6</v>
      </c>
      <c r="E186" s="19" t="str">
        <f t="shared" si="142"/>
        <v>b01</v>
      </c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>
      <c r="A187" s="19" t="str">
        <f t="shared" ca="1" si="133"/>
        <v>BIAS8_IBIAS</v>
      </c>
      <c r="B187" s="20">
        <f t="shared" si="134"/>
        <v>2</v>
      </c>
      <c r="C187" s="20">
        <f ca="1">IFERROR(__xludf.DUMMYFUNCTION("IF(MAX(SPLIT(D186, "":"")) = 15, C186+1, C186)"),37)</f>
        <v>37</v>
      </c>
      <c r="D187" s="21" t="str">
        <f t="shared" ref="D187:E187" ca="1" si="143">D169</f>
        <v>9:8</v>
      </c>
      <c r="E187" s="19" t="str">
        <f t="shared" si="143"/>
        <v>d2</v>
      </c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>
      <c r="A188" s="19" t="str">
        <f t="shared" ca="1" si="133"/>
        <v>BIAS8_VREF_LDO</v>
      </c>
      <c r="B188" s="20">
        <f t="shared" si="134"/>
        <v>2</v>
      </c>
      <c r="C188" s="20">
        <f ca="1">IFERROR(__xludf.DUMMYFUNCTION("IF(MAX(SPLIT(D187, "":"")) = 15, C187+1, C187)"),37)</f>
        <v>37</v>
      </c>
      <c r="D188" s="21" t="str">
        <f t="shared" ref="D188:E188" ca="1" si="144">D170</f>
        <v>11:10</v>
      </c>
      <c r="E188" s="19" t="str">
        <f t="shared" si="144"/>
        <v>d1</v>
      </c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>
      <c r="A189" s="19" t="str">
        <f t="shared" ca="1" si="133"/>
        <v>BIAS8_IFB</v>
      </c>
      <c r="B189" s="20">
        <f t="shared" si="134"/>
        <v>2</v>
      </c>
      <c r="C189" s="20">
        <f ca="1">IFERROR(__xludf.DUMMYFUNCTION("IF(MAX(SPLIT(D188, "":"")) = 15, C188+1, C188)"),37)</f>
        <v>37</v>
      </c>
      <c r="D189" s="21" t="str">
        <f t="shared" ref="D189:E189" ca="1" si="145">D171</f>
        <v>13:12</v>
      </c>
      <c r="E189" s="19" t="str">
        <f t="shared" si="145"/>
        <v>d2</v>
      </c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>
      <c r="A190" s="19" t="str">
        <f t="shared" ca="1" si="133"/>
        <v>BIAS8_ISF</v>
      </c>
      <c r="B190" s="20">
        <f t="shared" si="134"/>
        <v>2</v>
      </c>
      <c r="C190" s="20">
        <f ca="1">IFERROR(__xludf.DUMMYFUNCTION("IF(MAX(SPLIT(D189, "":"")) = 15, C189+1, C189)"),37)</f>
        <v>37</v>
      </c>
      <c r="D190" s="21" t="str">
        <f t="shared" ref="D190:E190" ca="1" si="146">D172</f>
        <v>15:14</v>
      </c>
      <c r="E190" s="19" t="str">
        <f t="shared" si="146"/>
        <v>d2</v>
      </c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>
      <c r="A191" s="19" t="str">
        <f t="shared" ca="1" si="133"/>
        <v>BIAS8_BGR_MEAN</v>
      </c>
      <c r="B191" s="20">
        <f t="shared" si="134"/>
        <v>4</v>
      </c>
      <c r="C191" s="20">
        <f ca="1">IFERROR(__xludf.DUMMYFUNCTION("IF(MAX(SPLIT(D190, "":"")) = 15, C190+1, C190)"),38)</f>
        <v>38</v>
      </c>
      <c r="D191" s="21" t="str">
        <f t="shared" ref="D191:E191" si="147">D173</f>
        <v>3:0</v>
      </c>
      <c r="E191" s="19" t="str">
        <f t="shared" si="147"/>
        <v>d7</v>
      </c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>
      <c r="A192" s="19" t="str">
        <f t="shared" ca="1" si="133"/>
        <v>BIAS8_BGR_SLOPE</v>
      </c>
      <c r="B192" s="20">
        <f t="shared" si="134"/>
        <v>4</v>
      </c>
      <c r="C192" s="20">
        <f ca="1">IFERROR(__xludf.DUMMYFUNCTION("IF(MAX(SPLIT(D191, "":"")) = 15, C191+1, C191)"),38)</f>
        <v>38</v>
      </c>
      <c r="D192" s="21" t="str">
        <f t="shared" ref="D192:E192" ca="1" si="148">D174</f>
        <v>7:4</v>
      </c>
      <c r="E192" s="19" t="str">
        <f t="shared" si="148"/>
        <v>d7</v>
      </c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>
      <c r="A193" s="19" t="str">
        <f t="shared" ca="1" si="133"/>
        <v>BIAS8_VINREF</v>
      </c>
      <c r="B193" s="20">
        <f t="shared" si="134"/>
        <v>5</v>
      </c>
      <c r="C193" s="20">
        <f ca="1">IFERROR(__xludf.DUMMYFUNCTION("IF(MAX(SPLIT(D192, "":"")) = 15, C192+1, C192)"),38)</f>
        <v>38</v>
      </c>
      <c r="D193" s="21" t="str">
        <f t="shared" ref="D193:E193" ca="1" si="149">D175</f>
        <v>12:8</v>
      </c>
      <c r="E193" s="19" t="str">
        <f t="shared" si="149"/>
        <v>d7</v>
      </c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>
      <c r="A194" s="19" t="str">
        <f t="shared" ca="1" si="133"/>
        <v>BIAS8_ID</v>
      </c>
      <c r="B194" s="20">
        <f t="shared" si="134"/>
        <v>2</v>
      </c>
      <c r="C194" s="20">
        <f ca="1">IFERROR(__xludf.DUMMYFUNCTION("IF(MAX(SPLIT(D193, "":"")) = 15, C193+1, C193)"),38)</f>
        <v>38</v>
      </c>
      <c r="D194" s="21" t="str">
        <f t="shared" ref="D194:E194" ca="1" si="150">D176</f>
        <v>14:13</v>
      </c>
      <c r="E194" s="19" t="str">
        <f t="shared" si="150"/>
        <v>d1</v>
      </c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>
      <c r="A195" s="19" t="str">
        <f t="shared" ca="1" si="133"/>
        <v>BIAS8_LDO_EN</v>
      </c>
      <c r="B195" s="20">
        <f t="shared" si="134"/>
        <v>1</v>
      </c>
      <c r="C195" s="20">
        <f ca="1">IFERROR(__xludf.DUMMYFUNCTION("IF(MAX(SPLIT(D194, "":"")) = 15, C194+1, C194)"),38)</f>
        <v>38</v>
      </c>
      <c r="D195" s="21">
        <f t="shared" ref="D195:E195" ca="1" si="151">D177</f>
        <v>15</v>
      </c>
      <c r="E195" s="19" t="str">
        <f t="shared" si="151"/>
        <v>d1</v>
      </c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>
      <c r="A197" s="19" t="str">
        <f t="shared" ref="A197:A213" ca="1" si="152">"BIAS" &amp; COUNTIF($A$34:$A196, "*LDO_EN") &amp; REPLACE(A179, 1, SEARCH("_", A179), "_")</f>
        <v>BIAS9_VCAL_LO</v>
      </c>
      <c r="B197" s="20">
        <f t="shared" ref="B197:B213" si="153">B179</f>
        <v>1</v>
      </c>
      <c r="C197" s="20">
        <f ca="1">C194+1</f>
        <v>39</v>
      </c>
      <c r="D197" s="21" t="str">
        <f t="shared" ref="D197:E197" si="154">D179</f>
        <v>0</v>
      </c>
      <c r="E197" s="19" t="str">
        <f t="shared" si="154"/>
        <v>d0</v>
      </c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>
      <c r="A198" s="19" t="str">
        <f t="shared" ca="1" si="152"/>
        <v>BIAS9_VCAL_HI</v>
      </c>
      <c r="B198" s="20">
        <f t="shared" si="153"/>
        <v>4</v>
      </c>
      <c r="C198" s="20">
        <f ca="1">IFERROR(__xludf.DUMMYFUNCTION("IF(MAX(SPLIT(D197, "":"")) = 15, C197+1, C197)"),39)</f>
        <v>39</v>
      </c>
      <c r="D198" s="21" t="str">
        <f t="shared" ref="D198:E198" ca="1" si="155">D180</f>
        <v>4:1</v>
      </c>
      <c r="E198" s="19" t="str">
        <f t="shared" si="155"/>
        <v>d15</v>
      </c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>
      <c r="A199" s="19" t="str">
        <f t="shared" ca="1" si="152"/>
        <v>BIAS9_VCASD</v>
      </c>
      <c r="B199" s="20">
        <f t="shared" si="153"/>
        <v>3</v>
      </c>
      <c r="C199" s="20">
        <f ca="1">IFERROR(__xludf.DUMMYFUNCTION("IF(MAX(SPLIT(D198, "":"")) = 15, C198+1, C198)"),39)</f>
        <v>39</v>
      </c>
      <c r="D199" s="21" t="str">
        <f t="shared" ref="D199:E199" ca="1" si="156">D181</f>
        <v>7:5</v>
      </c>
      <c r="E199" s="19" t="str">
        <f t="shared" si="156"/>
        <v>d4</v>
      </c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>
      <c r="A200" s="19" t="str">
        <f t="shared" ca="1" si="152"/>
        <v>BIAS9_VCASP</v>
      </c>
      <c r="B200" s="20">
        <f t="shared" si="153"/>
        <v>4</v>
      </c>
      <c r="C200" s="20">
        <f ca="1">IFERROR(__xludf.DUMMYFUNCTION("IF(MAX(SPLIT(D199, "":"")) = 15, C199+1, C199)"),39)</f>
        <v>39</v>
      </c>
      <c r="D200" s="21" t="str">
        <f t="shared" ref="D200:E200" ca="1" si="157">D182</f>
        <v>11:8</v>
      </c>
      <c r="E200" s="19" t="str">
        <f t="shared" si="157"/>
        <v>d4</v>
      </c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>
      <c r="A201" s="19" t="str">
        <f t="shared" ca="1" si="152"/>
        <v>BIAS9_ISF_VINREF</v>
      </c>
      <c r="B201" s="20">
        <f t="shared" si="153"/>
        <v>3</v>
      </c>
      <c r="C201" s="20">
        <f ca="1">IFERROR(__xludf.DUMMYFUNCTION("IF(MAX(SPLIT(D200, "":"")) = 15, C200+1, C200)"),39)</f>
        <v>39</v>
      </c>
      <c r="D201" s="21" t="str">
        <f t="shared" ref="D201:E201" ca="1" si="158">D183</f>
        <v>14:12</v>
      </c>
      <c r="E201" s="19" t="str">
        <f t="shared" si="158"/>
        <v>d7</v>
      </c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>
      <c r="A202" s="19" t="str">
        <f t="shared" ca="1" si="152"/>
        <v>BIAS9_IOTA</v>
      </c>
      <c r="B202" s="20">
        <f t="shared" si="153"/>
        <v>1</v>
      </c>
      <c r="C202" s="20">
        <f ca="1">IFERROR(__xludf.DUMMYFUNCTION("IF(MAX(SPLIT(D201, "":"")) = 15, C201+1, C201)"),39)</f>
        <v>39</v>
      </c>
      <c r="D202" s="21">
        <f t="shared" ref="D202:E202" ca="1" si="159">D184</f>
        <v>15</v>
      </c>
      <c r="E202" s="19" t="str">
        <f t="shared" si="159"/>
        <v>d0</v>
      </c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>
      <c r="A203" s="19" t="str">
        <f t="shared" ca="1" si="152"/>
        <v>BIAS9_VCASN</v>
      </c>
      <c r="B203" s="20">
        <f t="shared" si="153"/>
        <v>6</v>
      </c>
      <c r="C203" s="20">
        <f ca="1">IFERROR(__xludf.DUMMYFUNCTION("IF(MAX(SPLIT(D202, "":"")) = 15, C202+1, C202)"),40)</f>
        <v>40</v>
      </c>
      <c r="D203" s="21" t="str">
        <f t="shared" ref="D203:E203" si="160">D185</f>
        <v>5:0</v>
      </c>
      <c r="E203" s="19" t="str">
        <f t="shared" si="160"/>
        <v>d33</v>
      </c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>
      <c r="A204" s="19" t="str">
        <f t="shared" ca="1" si="152"/>
        <v>BIAS9_ICLIP</v>
      </c>
      <c r="B204" s="20">
        <f t="shared" si="153"/>
        <v>2</v>
      </c>
      <c r="C204" s="20">
        <f ca="1">IFERROR(__xludf.DUMMYFUNCTION("IF(MAX(SPLIT(D203, "":"")) = 15, C203+1, C203)"),40)</f>
        <v>40</v>
      </c>
      <c r="D204" s="21" t="str">
        <f t="shared" ref="D204:E204" ca="1" si="161">D186</f>
        <v>7:6</v>
      </c>
      <c r="E204" s="19" t="str">
        <f t="shared" si="161"/>
        <v>b01</v>
      </c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>
      <c r="A205" s="19" t="str">
        <f t="shared" ca="1" si="152"/>
        <v>BIAS9_IBIAS</v>
      </c>
      <c r="B205" s="20">
        <f t="shared" si="153"/>
        <v>2</v>
      </c>
      <c r="C205" s="20">
        <f ca="1">IFERROR(__xludf.DUMMYFUNCTION("IF(MAX(SPLIT(D204, "":"")) = 15, C204+1, C204)"),40)</f>
        <v>40</v>
      </c>
      <c r="D205" s="21" t="str">
        <f t="shared" ref="D205:E205" ca="1" si="162">D187</f>
        <v>9:8</v>
      </c>
      <c r="E205" s="19" t="str">
        <f t="shared" si="162"/>
        <v>d2</v>
      </c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>
      <c r="A206" s="19" t="str">
        <f t="shared" ca="1" si="152"/>
        <v>BIAS9_VREF_LDO</v>
      </c>
      <c r="B206" s="20">
        <f t="shared" si="153"/>
        <v>2</v>
      </c>
      <c r="C206" s="20">
        <f ca="1">IFERROR(__xludf.DUMMYFUNCTION("IF(MAX(SPLIT(D205, "":"")) = 15, C205+1, C205)"),40)</f>
        <v>40</v>
      </c>
      <c r="D206" s="21" t="str">
        <f t="shared" ref="D206:E206" ca="1" si="163">D188</f>
        <v>11:10</v>
      </c>
      <c r="E206" s="19" t="str">
        <f t="shared" si="163"/>
        <v>d1</v>
      </c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>
      <c r="A207" s="19" t="str">
        <f t="shared" ca="1" si="152"/>
        <v>BIAS9_IFB</v>
      </c>
      <c r="B207" s="20">
        <f t="shared" si="153"/>
        <v>2</v>
      </c>
      <c r="C207" s="20">
        <f ca="1">IFERROR(__xludf.DUMMYFUNCTION("IF(MAX(SPLIT(D206, "":"")) = 15, C206+1, C206)"),40)</f>
        <v>40</v>
      </c>
      <c r="D207" s="21" t="str">
        <f t="shared" ref="D207:E207" ca="1" si="164">D189</f>
        <v>13:12</v>
      </c>
      <c r="E207" s="19" t="str">
        <f t="shared" si="164"/>
        <v>d2</v>
      </c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>
      <c r="A208" s="19" t="str">
        <f t="shared" ca="1" si="152"/>
        <v>BIAS9_ISF</v>
      </c>
      <c r="B208" s="20">
        <f t="shared" si="153"/>
        <v>2</v>
      </c>
      <c r="C208" s="20">
        <f ca="1">IFERROR(__xludf.DUMMYFUNCTION("IF(MAX(SPLIT(D207, "":"")) = 15, C207+1, C207)"),40)</f>
        <v>40</v>
      </c>
      <c r="D208" s="21" t="str">
        <f t="shared" ref="D208:E208" ca="1" si="165">D190</f>
        <v>15:14</v>
      </c>
      <c r="E208" s="19" t="str">
        <f t="shared" si="165"/>
        <v>d2</v>
      </c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>
      <c r="A209" s="19" t="str">
        <f t="shared" ca="1" si="152"/>
        <v>BIAS9_BGR_MEAN</v>
      </c>
      <c r="B209" s="20">
        <f t="shared" si="153"/>
        <v>4</v>
      </c>
      <c r="C209" s="20">
        <f ca="1">IFERROR(__xludf.DUMMYFUNCTION("IF(MAX(SPLIT(D208, "":"")) = 15, C208+1, C208)"),41)</f>
        <v>41</v>
      </c>
      <c r="D209" s="21" t="str">
        <f t="shared" ref="D209:E209" si="166">D191</f>
        <v>3:0</v>
      </c>
      <c r="E209" s="19" t="str">
        <f t="shared" si="166"/>
        <v>d7</v>
      </c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>
      <c r="A210" s="19" t="str">
        <f t="shared" ca="1" si="152"/>
        <v>BIAS9_BGR_SLOPE</v>
      </c>
      <c r="B210" s="20">
        <f t="shared" si="153"/>
        <v>4</v>
      </c>
      <c r="C210" s="20">
        <f ca="1">IFERROR(__xludf.DUMMYFUNCTION("IF(MAX(SPLIT(D209, "":"")) = 15, C209+1, C209)"),41)</f>
        <v>41</v>
      </c>
      <c r="D210" s="21" t="str">
        <f t="shared" ref="D210:E210" ca="1" si="167">D192</f>
        <v>7:4</v>
      </c>
      <c r="E210" s="19" t="str">
        <f t="shared" si="167"/>
        <v>d7</v>
      </c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>
      <c r="A211" s="19" t="str">
        <f t="shared" ca="1" si="152"/>
        <v>BIAS9_VINREF</v>
      </c>
      <c r="B211" s="20">
        <f t="shared" si="153"/>
        <v>5</v>
      </c>
      <c r="C211" s="20">
        <f ca="1">IFERROR(__xludf.DUMMYFUNCTION("IF(MAX(SPLIT(D210, "":"")) = 15, C210+1, C210)"),41)</f>
        <v>41</v>
      </c>
      <c r="D211" s="21" t="str">
        <f t="shared" ref="D211:E211" ca="1" si="168">D193</f>
        <v>12:8</v>
      </c>
      <c r="E211" s="19" t="str">
        <f t="shared" si="168"/>
        <v>d7</v>
      </c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>
      <c r="A212" s="19" t="str">
        <f t="shared" ca="1" si="152"/>
        <v>BIAS9_ID</v>
      </c>
      <c r="B212" s="20">
        <f t="shared" si="153"/>
        <v>2</v>
      </c>
      <c r="C212" s="20">
        <f ca="1">IFERROR(__xludf.DUMMYFUNCTION("IF(MAX(SPLIT(D211, "":"")) = 15, C211+1, C211)"),41)</f>
        <v>41</v>
      </c>
      <c r="D212" s="21" t="str">
        <f t="shared" ref="D212:E212" ca="1" si="169">D194</f>
        <v>14:13</v>
      </c>
      <c r="E212" s="19" t="str">
        <f t="shared" si="169"/>
        <v>d1</v>
      </c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>
      <c r="A213" s="19" t="str">
        <f t="shared" ca="1" si="152"/>
        <v>BIAS9_LDO_EN</v>
      </c>
      <c r="B213" s="20">
        <f t="shared" si="153"/>
        <v>1</v>
      </c>
      <c r="C213" s="20">
        <f ca="1">IFERROR(__xludf.DUMMYFUNCTION("IF(MAX(SPLIT(D212, "":"")) = 15, C212+1, C212)"),41)</f>
        <v>41</v>
      </c>
      <c r="D213" s="21">
        <f t="shared" ref="D213:E213" ca="1" si="170">D195</f>
        <v>15</v>
      </c>
      <c r="E213" s="19" t="str">
        <f t="shared" si="170"/>
        <v>d1</v>
      </c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>
      <c r="A215" s="19" t="str">
        <f t="shared" ref="A215:A231" ca="1" si="171">"BIAS" &amp; COUNTIF($A$34:$A214, "*LDO_EN") &amp; REPLACE(A197, 1, SEARCH("_", A197), "_")</f>
        <v>BIAS10_VCAL_LO</v>
      </c>
      <c r="B215" s="20">
        <f t="shared" ref="B215:B231" si="172">B197</f>
        <v>1</v>
      </c>
      <c r="C215" s="20">
        <f ca="1">C212+1</f>
        <v>42</v>
      </c>
      <c r="D215" s="21" t="str">
        <f t="shared" ref="D215:E215" si="173">D197</f>
        <v>0</v>
      </c>
      <c r="E215" s="19" t="str">
        <f t="shared" si="173"/>
        <v>d0</v>
      </c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>
      <c r="A216" s="19" t="str">
        <f t="shared" ca="1" si="171"/>
        <v>BIAS10_VCAL_HI</v>
      </c>
      <c r="B216" s="20">
        <f t="shared" si="172"/>
        <v>4</v>
      </c>
      <c r="C216" s="20">
        <f ca="1">IFERROR(__xludf.DUMMYFUNCTION("IF(MAX(SPLIT(D215, "":"")) = 15, C215+1, C215)"),42)</f>
        <v>42</v>
      </c>
      <c r="D216" s="21" t="str">
        <f t="shared" ref="D216:E216" ca="1" si="174">D198</f>
        <v>4:1</v>
      </c>
      <c r="E216" s="19" t="str">
        <f t="shared" si="174"/>
        <v>d15</v>
      </c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>
      <c r="A217" s="19" t="str">
        <f t="shared" ca="1" si="171"/>
        <v>BIAS10_VCASD</v>
      </c>
      <c r="B217" s="20">
        <f t="shared" si="172"/>
        <v>3</v>
      </c>
      <c r="C217" s="20">
        <f ca="1">IFERROR(__xludf.DUMMYFUNCTION("IF(MAX(SPLIT(D216, "":"")) = 15, C216+1, C216)"),42)</f>
        <v>42</v>
      </c>
      <c r="D217" s="21" t="str">
        <f t="shared" ref="D217:E217" ca="1" si="175">D199</f>
        <v>7:5</v>
      </c>
      <c r="E217" s="19" t="str">
        <f t="shared" si="175"/>
        <v>d4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>
      <c r="A218" s="19" t="str">
        <f t="shared" ca="1" si="171"/>
        <v>BIAS10_VCASP</v>
      </c>
      <c r="B218" s="20">
        <f t="shared" si="172"/>
        <v>4</v>
      </c>
      <c r="C218" s="20">
        <f ca="1">IFERROR(__xludf.DUMMYFUNCTION("IF(MAX(SPLIT(D217, "":"")) = 15, C217+1, C217)"),42)</f>
        <v>42</v>
      </c>
      <c r="D218" s="21" t="str">
        <f t="shared" ref="D218:E218" ca="1" si="176">D200</f>
        <v>11:8</v>
      </c>
      <c r="E218" s="19" t="str">
        <f t="shared" si="176"/>
        <v>d4</v>
      </c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>
      <c r="A219" s="19" t="str">
        <f t="shared" ca="1" si="171"/>
        <v>BIAS10_ISF_VINREF</v>
      </c>
      <c r="B219" s="20">
        <f t="shared" si="172"/>
        <v>3</v>
      </c>
      <c r="C219" s="20">
        <f ca="1">IFERROR(__xludf.DUMMYFUNCTION("IF(MAX(SPLIT(D218, "":"")) = 15, C218+1, C218)"),42)</f>
        <v>42</v>
      </c>
      <c r="D219" s="21" t="str">
        <f t="shared" ref="D219:E219" ca="1" si="177">D201</f>
        <v>14:12</v>
      </c>
      <c r="E219" s="19" t="str">
        <f t="shared" si="177"/>
        <v>d7</v>
      </c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>
      <c r="A220" s="19" t="str">
        <f t="shared" ca="1" si="171"/>
        <v>BIAS10_IOTA</v>
      </c>
      <c r="B220" s="20">
        <f t="shared" si="172"/>
        <v>1</v>
      </c>
      <c r="C220" s="20">
        <f ca="1">IFERROR(__xludf.DUMMYFUNCTION("IF(MAX(SPLIT(D219, "":"")) = 15, C219+1, C219)"),42)</f>
        <v>42</v>
      </c>
      <c r="D220" s="21">
        <f t="shared" ref="D220:E220" ca="1" si="178">D202</f>
        <v>15</v>
      </c>
      <c r="E220" s="19" t="str">
        <f t="shared" si="178"/>
        <v>d0</v>
      </c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>
      <c r="A221" s="19" t="str">
        <f t="shared" ca="1" si="171"/>
        <v>BIAS10_VCASN</v>
      </c>
      <c r="B221" s="20">
        <f t="shared" si="172"/>
        <v>6</v>
      </c>
      <c r="C221" s="20">
        <f ca="1">IFERROR(__xludf.DUMMYFUNCTION("IF(MAX(SPLIT(D220, "":"")) = 15, C220+1, C220)"),43)</f>
        <v>43</v>
      </c>
      <c r="D221" s="21" t="str">
        <f t="shared" ref="D221:E221" si="179">D203</f>
        <v>5:0</v>
      </c>
      <c r="E221" s="19" t="str">
        <f t="shared" si="179"/>
        <v>d33</v>
      </c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>
      <c r="A222" s="19" t="str">
        <f t="shared" ca="1" si="171"/>
        <v>BIAS10_ICLIP</v>
      </c>
      <c r="B222" s="20">
        <f t="shared" si="172"/>
        <v>2</v>
      </c>
      <c r="C222" s="20">
        <f ca="1">IFERROR(__xludf.DUMMYFUNCTION("IF(MAX(SPLIT(D221, "":"")) = 15, C221+1, C221)"),43)</f>
        <v>43</v>
      </c>
      <c r="D222" s="21" t="str">
        <f t="shared" ref="D222:E222" ca="1" si="180">D204</f>
        <v>7:6</v>
      </c>
      <c r="E222" s="19" t="str">
        <f t="shared" si="180"/>
        <v>b01</v>
      </c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>
      <c r="A223" s="19" t="str">
        <f t="shared" ca="1" si="171"/>
        <v>BIAS10_IBIAS</v>
      </c>
      <c r="B223" s="20">
        <f t="shared" si="172"/>
        <v>2</v>
      </c>
      <c r="C223" s="20">
        <f ca="1">IFERROR(__xludf.DUMMYFUNCTION("IF(MAX(SPLIT(D222, "":"")) = 15, C222+1, C222)"),43)</f>
        <v>43</v>
      </c>
      <c r="D223" s="21" t="str">
        <f t="shared" ref="D223:E223" ca="1" si="181">D205</f>
        <v>9:8</v>
      </c>
      <c r="E223" s="19" t="str">
        <f t="shared" si="181"/>
        <v>d2</v>
      </c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>
      <c r="A224" s="19" t="str">
        <f t="shared" ca="1" si="171"/>
        <v>BIAS10_VREF_LDO</v>
      </c>
      <c r="B224" s="20">
        <f t="shared" si="172"/>
        <v>2</v>
      </c>
      <c r="C224" s="20">
        <f ca="1">IFERROR(__xludf.DUMMYFUNCTION("IF(MAX(SPLIT(D223, "":"")) = 15, C223+1, C223)"),43)</f>
        <v>43</v>
      </c>
      <c r="D224" s="21" t="str">
        <f t="shared" ref="D224:E224" ca="1" si="182">D206</f>
        <v>11:10</v>
      </c>
      <c r="E224" s="19" t="str">
        <f t="shared" si="182"/>
        <v>d1</v>
      </c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>
      <c r="A225" s="19" t="str">
        <f t="shared" ca="1" si="171"/>
        <v>BIAS10_IFB</v>
      </c>
      <c r="B225" s="20">
        <f t="shared" si="172"/>
        <v>2</v>
      </c>
      <c r="C225" s="20">
        <f ca="1">IFERROR(__xludf.DUMMYFUNCTION("IF(MAX(SPLIT(D224, "":"")) = 15, C224+1, C224)"),43)</f>
        <v>43</v>
      </c>
      <c r="D225" s="21" t="str">
        <f t="shared" ref="D225:E225" ca="1" si="183">D207</f>
        <v>13:12</v>
      </c>
      <c r="E225" s="19" t="str">
        <f t="shared" si="183"/>
        <v>d2</v>
      </c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>
      <c r="A226" s="19" t="str">
        <f t="shared" ca="1" si="171"/>
        <v>BIAS10_ISF</v>
      </c>
      <c r="B226" s="20">
        <f t="shared" si="172"/>
        <v>2</v>
      </c>
      <c r="C226" s="20">
        <f ca="1">IFERROR(__xludf.DUMMYFUNCTION("IF(MAX(SPLIT(D225, "":"")) = 15, C225+1, C225)"),43)</f>
        <v>43</v>
      </c>
      <c r="D226" s="21" t="str">
        <f t="shared" ref="D226:E226" ca="1" si="184">D208</f>
        <v>15:14</v>
      </c>
      <c r="E226" s="19" t="str">
        <f t="shared" si="184"/>
        <v>d2</v>
      </c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>
      <c r="A227" s="19" t="str">
        <f t="shared" ca="1" si="171"/>
        <v>BIAS10_BGR_MEAN</v>
      </c>
      <c r="B227" s="20">
        <f t="shared" si="172"/>
        <v>4</v>
      </c>
      <c r="C227" s="20">
        <f ca="1">IFERROR(__xludf.DUMMYFUNCTION("IF(MAX(SPLIT(D226, "":"")) = 15, C226+1, C226)"),44)</f>
        <v>44</v>
      </c>
      <c r="D227" s="21" t="str">
        <f t="shared" ref="D227:E227" si="185">D209</f>
        <v>3:0</v>
      </c>
      <c r="E227" s="19" t="str">
        <f t="shared" si="185"/>
        <v>d7</v>
      </c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>
      <c r="A228" s="19" t="str">
        <f t="shared" ca="1" si="171"/>
        <v>BIAS10_BGR_SLOPE</v>
      </c>
      <c r="B228" s="20">
        <f t="shared" si="172"/>
        <v>4</v>
      </c>
      <c r="C228" s="20">
        <f ca="1">IFERROR(__xludf.DUMMYFUNCTION("IF(MAX(SPLIT(D227, "":"")) = 15, C227+1, C227)"),44)</f>
        <v>44</v>
      </c>
      <c r="D228" s="21" t="str">
        <f t="shared" ref="D228:E228" ca="1" si="186">D210</f>
        <v>7:4</v>
      </c>
      <c r="E228" s="19" t="str">
        <f t="shared" si="186"/>
        <v>d7</v>
      </c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>
      <c r="A229" s="19" t="str">
        <f t="shared" ca="1" si="171"/>
        <v>BIAS10_VINREF</v>
      </c>
      <c r="B229" s="20">
        <f t="shared" si="172"/>
        <v>5</v>
      </c>
      <c r="C229" s="20">
        <f ca="1">IFERROR(__xludf.DUMMYFUNCTION("IF(MAX(SPLIT(D228, "":"")) = 15, C228+1, C228)"),44)</f>
        <v>44</v>
      </c>
      <c r="D229" s="21" t="str">
        <f t="shared" ref="D229:E229" ca="1" si="187">D211</f>
        <v>12:8</v>
      </c>
      <c r="E229" s="19" t="str">
        <f t="shared" si="187"/>
        <v>d7</v>
      </c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>
      <c r="A230" s="19" t="str">
        <f t="shared" ca="1" si="171"/>
        <v>BIAS10_ID</v>
      </c>
      <c r="B230" s="20">
        <f t="shared" si="172"/>
        <v>2</v>
      </c>
      <c r="C230" s="20">
        <f ca="1">IFERROR(__xludf.DUMMYFUNCTION("IF(MAX(SPLIT(D229, "":"")) = 15, C229+1, C229)"),44)</f>
        <v>44</v>
      </c>
      <c r="D230" s="21" t="str">
        <f t="shared" ref="D230:E230" ca="1" si="188">D212</f>
        <v>14:13</v>
      </c>
      <c r="E230" s="19" t="str">
        <f t="shared" si="188"/>
        <v>d1</v>
      </c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>
      <c r="A231" s="19" t="str">
        <f t="shared" ca="1" si="171"/>
        <v>BIAS10_LDO_EN</v>
      </c>
      <c r="B231" s="20">
        <f t="shared" si="172"/>
        <v>1</v>
      </c>
      <c r="C231" s="20">
        <f ca="1">IFERROR(__xludf.DUMMYFUNCTION("IF(MAX(SPLIT(D230, "":"")) = 15, C230+1, C230)"),44)</f>
        <v>44</v>
      </c>
      <c r="D231" s="21">
        <f t="shared" ref="D231:E231" ca="1" si="189">D213</f>
        <v>15</v>
      </c>
      <c r="E231" s="19" t="str">
        <f t="shared" si="189"/>
        <v>d1</v>
      </c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>
      <c r="A233" s="19" t="str">
        <f t="shared" ref="A233:A249" ca="1" si="190">"BIAS" &amp; COUNTIF($A$34:$A232, "*LDO_EN") &amp; REPLACE(A215, 1, SEARCH("_", A215), "_")</f>
        <v>BIAS11_VCAL_LO</v>
      </c>
      <c r="B233" s="20">
        <f t="shared" ref="B233:B249" si="191">B215</f>
        <v>1</v>
      </c>
      <c r="C233" s="20">
        <f ca="1">C230+1</f>
        <v>45</v>
      </c>
      <c r="D233" s="21" t="str">
        <f t="shared" ref="D233:E233" si="192">D215</f>
        <v>0</v>
      </c>
      <c r="E233" s="19" t="str">
        <f t="shared" si="192"/>
        <v>d0</v>
      </c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>
      <c r="A234" s="19" t="str">
        <f t="shared" ca="1" si="190"/>
        <v>BIAS11_VCAL_HI</v>
      </c>
      <c r="B234" s="20">
        <f t="shared" si="191"/>
        <v>4</v>
      </c>
      <c r="C234" s="20">
        <f ca="1">IFERROR(__xludf.DUMMYFUNCTION("IF(MAX(SPLIT(D233, "":"")) = 15, C233+1, C233)"),45)</f>
        <v>45</v>
      </c>
      <c r="D234" s="21" t="str">
        <f t="shared" ref="D234:E234" ca="1" si="193">D216</f>
        <v>4:1</v>
      </c>
      <c r="E234" s="19" t="str">
        <f t="shared" si="193"/>
        <v>d15</v>
      </c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>
      <c r="A235" s="19" t="str">
        <f t="shared" ca="1" si="190"/>
        <v>BIAS11_VCASD</v>
      </c>
      <c r="B235" s="20">
        <f t="shared" si="191"/>
        <v>3</v>
      </c>
      <c r="C235" s="20">
        <f ca="1">IFERROR(__xludf.DUMMYFUNCTION("IF(MAX(SPLIT(D234, "":"")) = 15, C234+1, C234)"),45)</f>
        <v>45</v>
      </c>
      <c r="D235" s="21" t="str">
        <f t="shared" ref="D235:E235" ca="1" si="194">D217</f>
        <v>7:5</v>
      </c>
      <c r="E235" s="19" t="str">
        <f t="shared" si="194"/>
        <v>d4</v>
      </c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>
      <c r="A236" s="19" t="str">
        <f t="shared" ca="1" si="190"/>
        <v>BIAS11_VCASP</v>
      </c>
      <c r="B236" s="20">
        <f t="shared" si="191"/>
        <v>4</v>
      </c>
      <c r="C236" s="20">
        <f ca="1">IFERROR(__xludf.DUMMYFUNCTION("IF(MAX(SPLIT(D235, "":"")) = 15, C235+1, C235)"),45)</f>
        <v>45</v>
      </c>
      <c r="D236" s="21" t="str">
        <f t="shared" ref="D236:E236" ca="1" si="195">D218</f>
        <v>11:8</v>
      </c>
      <c r="E236" s="19" t="str">
        <f t="shared" si="195"/>
        <v>d4</v>
      </c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>
      <c r="A237" s="19" t="str">
        <f t="shared" ca="1" si="190"/>
        <v>BIAS11_ISF_VINREF</v>
      </c>
      <c r="B237" s="20">
        <f t="shared" si="191"/>
        <v>3</v>
      </c>
      <c r="C237" s="20">
        <f ca="1">IFERROR(__xludf.DUMMYFUNCTION("IF(MAX(SPLIT(D236, "":"")) = 15, C236+1, C236)"),45)</f>
        <v>45</v>
      </c>
      <c r="D237" s="21" t="str">
        <f t="shared" ref="D237:E237" ca="1" si="196">D219</f>
        <v>14:12</v>
      </c>
      <c r="E237" s="19" t="str">
        <f t="shared" si="196"/>
        <v>d7</v>
      </c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>
      <c r="A238" s="19" t="str">
        <f t="shared" ca="1" si="190"/>
        <v>BIAS11_IOTA</v>
      </c>
      <c r="B238" s="20">
        <f t="shared" si="191"/>
        <v>1</v>
      </c>
      <c r="C238" s="20">
        <f ca="1">IFERROR(__xludf.DUMMYFUNCTION("IF(MAX(SPLIT(D237, "":"")) = 15, C237+1, C237)"),45)</f>
        <v>45</v>
      </c>
      <c r="D238" s="21">
        <f t="shared" ref="D238:E238" ca="1" si="197">D220</f>
        <v>15</v>
      </c>
      <c r="E238" s="19" t="str">
        <f t="shared" si="197"/>
        <v>d0</v>
      </c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>
      <c r="A239" s="19" t="str">
        <f t="shared" ca="1" si="190"/>
        <v>BIAS11_VCASN</v>
      </c>
      <c r="B239" s="20">
        <f t="shared" si="191"/>
        <v>6</v>
      </c>
      <c r="C239" s="20">
        <f ca="1">IFERROR(__xludf.DUMMYFUNCTION("IF(MAX(SPLIT(D238, "":"")) = 15, C238+1, C238)"),46)</f>
        <v>46</v>
      </c>
      <c r="D239" s="21" t="str">
        <f t="shared" ref="D239:E239" si="198">D221</f>
        <v>5:0</v>
      </c>
      <c r="E239" s="19" t="str">
        <f t="shared" si="198"/>
        <v>d33</v>
      </c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>
      <c r="A240" s="19" t="str">
        <f t="shared" ca="1" si="190"/>
        <v>BIAS11_ICLIP</v>
      </c>
      <c r="B240" s="20">
        <f t="shared" si="191"/>
        <v>2</v>
      </c>
      <c r="C240" s="20">
        <f ca="1">IFERROR(__xludf.DUMMYFUNCTION("IF(MAX(SPLIT(D239, "":"")) = 15, C239+1, C239)"),46)</f>
        <v>46</v>
      </c>
      <c r="D240" s="21" t="str">
        <f t="shared" ref="D240:E240" ca="1" si="199">D222</f>
        <v>7:6</v>
      </c>
      <c r="E240" s="19" t="str">
        <f t="shared" si="199"/>
        <v>b01</v>
      </c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>
      <c r="A241" s="19" t="str">
        <f t="shared" ca="1" si="190"/>
        <v>BIAS11_IBIAS</v>
      </c>
      <c r="B241" s="20">
        <f t="shared" si="191"/>
        <v>2</v>
      </c>
      <c r="C241" s="20">
        <f ca="1">IFERROR(__xludf.DUMMYFUNCTION("IF(MAX(SPLIT(D240, "":"")) = 15, C240+1, C240)"),46)</f>
        <v>46</v>
      </c>
      <c r="D241" s="21" t="str">
        <f t="shared" ref="D241:E241" ca="1" si="200">D223</f>
        <v>9:8</v>
      </c>
      <c r="E241" s="19" t="str">
        <f t="shared" si="200"/>
        <v>d2</v>
      </c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>
      <c r="A242" s="19" t="str">
        <f t="shared" ca="1" si="190"/>
        <v>BIAS11_VREF_LDO</v>
      </c>
      <c r="B242" s="20">
        <f t="shared" si="191"/>
        <v>2</v>
      </c>
      <c r="C242" s="20">
        <f ca="1">IFERROR(__xludf.DUMMYFUNCTION("IF(MAX(SPLIT(D241, "":"")) = 15, C241+1, C241)"),46)</f>
        <v>46</v>
      </c>
      <c r="D242" s="21" t="str">
        <f t="shared" ref="D242:E242" ca="1" si="201">D224</f>
        <v>11:10</v>
      </c>
      <c r="E242" s="19" t="str">
        <f t="shared" si="201"/>
        <v>d1</v>
      </c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>
      <c r="A243" s="19" t="str">
        <f t="shared" ca="1" si="190"/>
        <v>BIAS11_IFB</v>
      </c>
      <c r="B243" s="20">
        <f t="shared" si="191"/>
        <v>2</v>
      </c>
      <c r="C243" s="20">
        <f ca="1">IFERROR(__xludf.DUMMYFUNCTION("IF(MAX(SPLIT(D242, "":"")) = 15, C242+1, C242)"),46)</f>
        <v>46</v>
      </c>
      <c r="D243" s="21" t="str">
        <f t="shared" ref="D243:E243" ca="1" si="202">D225</f>
        <v>13:12</v>
      </c>
      <c r="E243" s="19" t="str">
        <f t="shared" si="202"/>
        <v>d2</v>
      </c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>
      <c r="A244" s="19" t="str">
        <f t="shared" ca="1" si="190"/>
        <v>BIAS11_ISF</v>
      </c>
      <c r="B244" s="20">
        <f t="shared" si="191"/>
        <v>2</v>
      </c>
      <c r="C244" s="20">
        <f ca="1">IFERROR(__xludf.DUMMYFUNCTION("IF(MAX(SPLIT(D243, "":"")) = 15, C243+1, C243)"),46)</f>
        <v>46</v>
      </c>
      <c r="D244" s="21" t="str">
        <f t="shared" ref="D244:E244" ca="1" si="203">D226</f>
        <v>15:14</v>
      </c>
      <c r="E244" s="19" t="str">
        <f t="shared" si="203"/>
        <v>d2</v>
      </c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>
      <c r="A245" s="19" t="str">
        <f t="shared" ca="1" si="190"/>
        <v>BIAS11_BGR_MEAN</v>
      </c>
      <c r="B245" s="20">
        <f t="shared" si="191"/>
        <v>4</v>
      </c>
      <c r="C245" s="20">
        <f ca="1">IFERROR(__xludf.DUMMYFUNCTION("IF(MAX(SPLIT(D244, "":"")) = 15, C244+1, C244)"),47)</f>
        <v>47</v>
      </c>
      <c r="D245" s="21" t="str">
        <f t="shared" ref="D245:E245" si="204">D227</f>
        <v>3:0</v>
      </c>
      <c r="E245" s="19" t="str">
        <f t="shared" si="204"/>
        <v>d7</v>
      </c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>
      <c r="A246" s="19" t="str">
        <f t="shared" ca="1" si="190"/>
        <v>BIAS11_BGR_SLOPE</v>
      </c>
      <c r="B246" s="20">
        <f t="shared" si="191"/>
        <v>4</v>
      </c>
      <c r="C246" s="20">
        <f ca="1">IFERROR(__xludf.DUMMYFUNCTION("IF(MAX(SPLIT(D245, "":"")) = 15, C245+1, C245)"),47)</f>
        <v>47</v>
      </c>
      <c r="D246" s="21" t="str">
        <f t="shared" ref="D246:E246" ca="1" si="205">D228</f>
        <v>7:4</v>
      </c>
      <c r="E246" s="19" t="str">
        <f t="shared" si="205"/>
        <v>d7</v>
      </c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>
      <c r="A247" s="19" t="str">
        <f t="shared" ca="1" si="190"/>
        <v>BIAS11_VINREF</v>
      </c>
      <c r="B247" s="20">
        <f t="shared" si="191"/>
        <v>5</v>
      </c>
      <c r="C247" s="20">
        <f ca="1">IFERROR(__xludf.DUMMYFUNCTION("IF(MAX(SPLIT(D246, "":"")) = 15, C246+1, C246)"),47)</f>
        <v>47</v>
      </c>
      <c r="D247" s="21" t="str">
        <f t="shared" ref="D247:E247" ca="1" si="206">D229</f>
        <v>12:8</v>
      </c>
      <c r="E247" s="19" t="str">
        <f t="shared" si="206"/>
        <v>d7</v>
      </c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>
      <c r="A248" s="19" t="str">
        <f t="shared" ca="1" si="190"/>
        <v>BIAS11_ID</v>
      </c>
      <c r="B248" s="20">
        <f t="shared" si="191"/>
        <v>2</v>
      </c>
      <c r="C248" s="20">
        <f ca="1">IFERROR(__xludf.DUMMYFUNCTION("IF(MAX(SPLIT(D247, "":"")) = 15, C247+1, C247)"),47)</f>
        <v>47</v>
      </c>
      <c r="D248" s="21" t="str">
        <f t="shared" ref="D248:E248" ca="1" si="207">D230</f>
        <v>14:13</v>
      </c>
      <c r="E248" s="19" t="str">
        <f t="shared" si="207"/>
        <v>d1</v>
      </c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>
      <c r="A249" s="19" t="str">
        <f t="shared" ca="1" si="190"/>
        <v>BIAS11_LDO_EN</v>
      </c>
      <c r="B249" s="20">
        <f t="shared" si="191"/>
        <v>1</v>
      </c>
      <c r="C249" s="20">
        <f ca="1">IFERROR(__xludf.DUMMYFUNCTION("IF(MAX(SPLIT(D248, "":"")) = 15, C248+1, C248)"),47)</f>
        <v>47</v>
      </c>
      <c r="D249" s="21">
        <f t="shared" ref="D249:E249" ca="1" si="208">D231</f>
        <v>15</v>
      </c>
      <c r="E249" s="19" t="str">
        <f t="shared" si="208"/>
        <v>d1</v>
      </c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>
      <c r="A251" s="19" t="str">
        <f t="shared" ref="A251:A267" ca="1" si="209">"BIAS" &amp; COUNTIF($A$34:$A250, "*LDO_EN") &amp; REPLACE(A233, 1, SEARCH("_", A233), "_")</f>
        <v>BIAS12_VCAL_LO</v>
      </c>
      <c r="B251" s="20">
        <f t="shared" ref="B251:B267" si="210">B233</f>
        <v>1</v>
      </c>
      <c r="C251" s="20">
        <f ca="1">C248+1</f>
        <v>48</v>
      </c>
      <c r="D251" s="21" t="str">
        <f t="shared" ref="D251:E251" si="211">D233</f>
        <v>0</v>
      </c>
      <c r="E251" s="19" t="str">
        <f t="shared" si="211"/>
        <v>d0</v>
      </c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>
      <c r="A252" s="19" t="str">
        <f t="shared" ca="1" si="209"/>
        <v>BIAS12_VCAL_HI</v>
      </c>
      <c r="B252" s="20">
        <f t="shared" si="210"/>
        <v>4</v>
      </c>
      <c r="C252" s="20">
        <f ca="1">IFERROR(__xludf.DUMMYFUNCTION("IF(MAX(SPLIT(D251, "":"")) = 15, C251+1, C251)"),48)</f>
        <v>48</v>
      </c>
      <c r="D252" s="21" t="str">
        <f t="shared" ref="D252:E252" ca="1" si="212">D234</f>
        <v>4:1</v>
      </c>
      <c r="E252" s="19" t="str">
        <f t="shared" si="212"/>
        <v>d15</v>
      </c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>
      <c r="A253" s="19" t="str">
        <f t="shared" ca="1" si="209"/>
        <v>BIAS12_VCASD</v>
      </c>
      <c r="B253" s="20">
        <f t="shared" si="210"/>
        <v>3</v>
      </c>
      <c r="C253" s="20">
        <f ca="1">IFERROR(__xludf.DUMMYFUNCTION("IF(MAX(SPLIT(D252, "":"")) = 15, C252+1, C252)"),48)</f>
        <v>48</v>
      </c>
      <c r="D253" s="21" t="str">
        <f t="shared" ref="D253:E253" ca="1" si="213">D235</f>
        <v>7:5</v>
      </c>
      <c r="E253" s="19" t="str">
        <f t="shared" si="213"/>
        <v>d4</v>
      </c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>
      <c r="A254" s="19" t="str">
        <f t="shared" ca="1" si="209"/>
        <v>BIAS12_VCASP</v>
      </c>
      <c r="B254" s="20">
        <f t="shared" si="210"/>
        <v>4</v>
      </c>
      <c r="C254" s="20">
        <f ca="1">IFERROR(__xludf.DUMMYFUNCTION("IF(MAX(SPLIT(D253, "":"")) = 15, C253+1, C253)"),48)</f>
        <v>48</v>
      </c>
      <c r="D254" s="21" t="str">
        <f t="shared" ref="D254:E254" ca="1" si="214">D236</f>
        <v>11:8</v>
      </c>
      <c r="E254" s="19" t="str">
        <f t="shared" si="214"/>
        <v>d4</v>
      </c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>
      <c r="A255" s="19" t="str">
        <f t="shared" ca="1" si="209"/>
        <v>BIAS12_ISF_VINREF</v>
      </c>
      <c r="B255" s="20">
        <f t="shared" si="210"/>
        <v>3</v>
      </c>
      <c r="C255" s="20">
        <f ca="1">IFERROR(__xludf.DUMMYFUNCTION("IF(MAX(SPLIT(D254, "":"")) = 15, C254+1, C254)"),48)</f>
        <v>48</v>
      </c>
      <c r="D255" s="21" t="str">
        <f t="shared" ref="D255:E255" ca="1" si="215">D237</f>
        <v>14:12</v>
      </c>
      <c r="E255" s="19" t="str">
        <f t="shared" si="215"/>
        <v>d7</v>
      </c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>
      <c r="A256" s="19" t="str">
        <f t="shared" ca="1" si="209"/>
        <v>BIAS12_IOTA</v>
      </c>
      <c r="B256" s="20">
        <f t="shared" si="210"/>
        <v>1</v>
      </c>
      <c r="C256" s="20">
        <f ca="1">IFERROR(__xludf.DUMMYFUNCTION("IF(MAX(SPLIT(D255, "":"")) = 15, C255+1, C255)"),48)</f>
        <v>48</v>
      </c>
      <c r="D256" s="21">
        <f t="shared" ref="D256:E256" ca="1" si="216">D238</f>
        <v>15</v>
      </c>
      <c r="E256" s="19" t="str">
        <f t="shared" si="216"/>
        <v>d0</v>
      </c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>
      <c r="A257" s="19" t="str">
        <f t="shared" ca="1" si="209"/>
        <v>BIAS12_VCASN</v>
      </c>
      <c r="B257" s="20">
        <f t="shared" si="210"/>
        <v>6</v>
      </c>
      <c r="C257" s="20">
        <f ca="1">IFERROR(__xludf.DUMMYFUNCTION("IF(MAX(SPLIT(D256, "":"")) = 15, C256+1, C256)"),49)</f>
        <v>49</v>
      </c>
      <c r="D257" s="21" t="str">
        <f t="shared" ref="D257:E257" si="217">D239</f>
        <v>5:0</v>
      </c>
      <c r="E257" s="19" t="str">
        <f t="shared" si="217"/>
        <v>d33</v>
      </c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>
      <c r="A258" s="19" t="str">
        <f t="shared" ca="1" si="209"/>
        <v>BIAS12_ICLIP</v>
      </c>
      <c r="B258" s="20">
        <f t="shared" si="210"/>
        <v>2</v>
      </c>
      <c r="C258" s="20">
        <f ca="1">IFERROR(__xludf.DUMMYFUNCTION("IF(MAX(SPLIT(D257, "":"")) = 15, C257+1, C257)"),49)</f>
        <v>49</v>
      </c>
      <c r="D258" s="21" t="str">
        <f t="shared" ref="D258:E258" ca="1" si="218">D240</f>
        <v>7:6</v>
      </c>
      <c r="E258" s="19" t="str">
        <f t="shared" si="218"/>
        <v>b01</v>
      </c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>
      <c r="A259" s="19" t="str">
        <f t="shared" ca="1" si="209"/>
        <v>BIAS12_IBIAS</v>
      </c>
      <c r="B259" s="20">
        <f t="shared" si="210"/>
        <v>2</v>
      </c>
      <c r="C259" s="20">
        <f ca="1">IFERROR(__xludf.DUMMYFUNCTION("IF(MAX(SPLIT(D258, "":"")) = 15, C258+1, C258)"),49)</f>
        <v>49</v>
      </c>
      <c r="D259" s="21" t="str">
        <f t="shared" ref="D259:E259" ca="1" si="219">D241</f>
        <v>9:8</v>
      </c>
      <c r="E259" s="19" t="str">
        <f t="shared" si="219"/>
        <v>d2</v>
      </c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>
      <c r="A260" s="19" t="str">
        <f t="shared" ca="1" si="209"/>
        <v>BIAS12_VREF_LDO</v>
      </c>
      <c r="B260" s="20">
        <f t="shared" si="210"/>
        <v>2</v>
      </c>
      <c r="C260" s="20">
        <f ca="1">IFERROR(__xludf.DUMMYFUNCTION("IF(MAX(SPLIT(D259, "":"")) = 15, C259+1, C259)"),49)</f>
        <v>49</v>
      </c>
      <c r="D260" s="21" t="str">
        <f t="shared" ref="D260:E260" ca="1" si="220">D242</f>
        <v>11:10</v>
      </c>
      <c r="E260" s="19" t="str">
        <f t="shared" si="220"/>
        <v>d1</v>
      </c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>
      <c r="A261" s="19" t="str">
        <f t="shared" ca="1" si="209"/>
        <v>BIAS12_IFB</v>
      </c>
      <c r="B261" s="20">
        <f t="shared" si="210"/>
        <v>2</v>
      </c>
      <c r="C261" s="20">
        <f ca="1">IFERROR(__xludf.DUMMYFUNCTION("IF(MAX(SPLIT(D260, "":"")) = 15, C260+1, C260)"),49)</f>
        <v>49</v>
      </c>
      <c r="D261" s="21" t="str">
        <f t="shared" ref="D261:E261" ca="1" si="221">D243</f>
        <v>13:12</v>
      </c>
      <c r="E261" s="19" t="str">
        <f t="shared" si="221"/>
        <v>d2</v>
      </c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>
      <c r="A262" s="19" t="str">
        <f t="shared" ca="1" si="209"/>
        <v>BIAS12_ISF</v>
      </c>
      <c r="B262" s="20">
        <f t="shared" si="210"/>
        <v>2</v>
      </c>
      <c r="C262" s="20">
        <f ca="1">IFERROR(__xludf.DUMMYFUNCTION("IF(MAX(SPLIT(D261, "":"")) = 15, C261+1, C261)"),49)</f>
        <v>49</v>
      </c>
      <c r="D262" s="21" t="str">
        <f t="shared" ref="D262:E262" ca="1" si="222">D244</f>
        <v>15:14</v>
      </c>
      <c r="E262" s="19" t="str">
        <f t="shared" si="222"/>
        <v>d2</v>
      </c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>
      <c r="A263" s="19" t="str">
        <f t="shared" ca="1" si="209"/>
        <v>BIAS12_BGR_MEAN</v>
      </c>
      <c r="B263" s="20">
        <f t="shared" si="210"/>
        <v>4</v>
      </c>
      <c r="C263" s="20">
        <f ca="1">IFERROR(__xludf.DUMMYFUNCTION("IF(MAX(SPLIT(D262, "":"")) = 15, C262+1, C262)"),50)</f>
        <v>50</v>
      </c>
      <c r="D263" s="21" t="str">
        <f t="shared" ref="D263:E263" si="223">D245</f>
        <v>3:0</v>
      </c>
      <c r="E263" s="19" t="str">
        <f t="shared" si="223"/>
        <v>d7</v>
      </c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>
      <c r="A264" s="19" t="str">
        <f t="shared" ca="1" si="209"/>
        <v>BIAS12_BGR_SLOPE</v>
      </c>
      <c r="B264" s="20">
        <f t="shared" si="210"/>
        <v>4</v>
      </c>
      <c r="C264" s="20">
        <f ca="1">IFERROR(__xludf.DUMMYFUNCTION("IF(MAX(SPLIT(D263, "":"")) = 15, C263+1, C263)"),50)</f>
        <v>50</v>
      </c>
      <c r="D264" s="21" t="str">
        <f t="shared" ref="D264:E264" ca="1" si="224">D246</f>
        <v>7:4</v>
      </c>
      <c r="E264" s="19" t="str">
        <f t="shared" si="224"/>
        <v>d7</v>
      </c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>
      <c r="A265" s="19" t="str">
        <f t="shared" ca="1" si="209"/>
        <v>BIAS12_VINREF</v>
      </c>
      <c r="B265" s="20">
        <f t="shared" si="210"/>
        <v>5</v>
      </c>
      <c r="C265" s="20">
        <f ca="1">IFERROR(__xludf.DUMMYFUNCTION("IF(MAX(SPLIT(D264, "":"")) = 15, C264+1, C264)"),50)</f>
        <v>50</v>
      </c>
      <c r="D265" s="21" t="str">
        <f t="shared" ref="D265:E265" ca="1" si="225">D247</f>
        <v>12:8</v>
      </c>
      <c r="E265" s="19" t="str">
        <f t="shared" si="225"/>
        <v>d7</v>
      </c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>
      <c r="A266" s="19" t="str">
        <f t="shared" ca="1" si="209"/>
        <v>BIAS12_ID</v>
      </c>
      <c r="B266" s="20">
        <f t="shared" si="210"/>
        <v>2</v>
      </c>
      <c r="C266" s="20">
        <f ca="1">IFERROR(__xludf.DUMMYFUNCTION("IF(MAX(SPLIT(D265, "":"")) = 15, C265+1, C265)"),50)</f>
        <v>50</v>
      </c>
      <c r="D266" s="21" t="str">
        <f t="shared" ref="D266:E266" ca="1" si="226">D248</f>
        <v>14:13</v>
      </c>
      <c r="E266" s="19" t="str">
        <f t="shared" si="226"/>
        <v>d1</v>
      </c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>
      <c r="A267" s="19" t="str">
        <f t="shared" ca="1" si="209"/>
        <v>BIAS12_LDO_EN</v>
      </c>
      <c r="B267" s="20">
        <f t="shared" si="210"/>
        <v>1</v>
      </c>
      <c r="C267" s="20">
        <f ca="1">IFERROR(__xludf.DUMMYFUNCTION("IF(MAX(SPLIT(D266, "":"")) = 15, C266+1, C266)"),50)</f>
        <v>50</v>
      </c>
      <c r="D267" s="21">
        <f t="shared" ref="D267:E267" ca="1" si="227">D249</f>
        <v>15</v>
      </c>
      <c r="E267" s="19" t="str">
        <f t="shared" si="227"/>
        <v>d1</v>
      </c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>
      <c r="A269" s="19" t="str">
        <f t="shared" ref="A269:A285" ca="1" si="228">"BIAS" &amp; COUNTIF($A$34:$A268, "*LDO_EN") &amp; REPLACE(A251, 1, SEARCH("_", A251), "_")</f>
        <v>BIAS13_VCAL_LO</v>
      </c>
      <c r="B269" s="20">
        <f t="shared" ref="B269:B285" si="229">B251</f>
        <v>1</v>
      </c>
      <c r="C269" s="20">
        <f ca="1">C266+1</f>
        <v>51</v>
      </c>
      <c r="D269" s="21" t="str">
        <f t="shared" ref="D269:E269" si="230">D251</f>
        <v>0</v>
      </c>
      <c r="E269" s="19" t="str">
        <f t="shared" si="230"/>
        <v>d0</v>
      </c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>
      <c r="A270" s="19" t="str">
        <f t="shared" ca="1" si="228"/>
        <v>BIAS13_VCAL_HI</v>
      </c>
      <c r="B270" s="20">
        <f t="shared" si="229"/>
        <v>4</v>
      </c>
      <c r="C270" s="20">
        <f ca="1">IFERROR(__xludf.DUMMYFUNCTION("IF(MAX(SPLIT(D269, "":"")) = 15, C269+1, C269)"),51)</f>
        <v>51</v>
      </c>
      <c r="D270" s="21" t="str">
        <f t="shared" ref="D270:E270" ca="1" si="231">D252</f>
        <v>4:1</v>
      </c>
      <c r="E270" s="19" t="str">
        <f t="shared" si="231"/>
        <v>d15</v>
      </c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>
      <c r="A271" s="19" t="str">
        <f t="shared" ca="1" si="228"/>
        <v>BIAS13_VCASD</v>
      </c>
      <c r="B271" s="20">
        <f t="shared" si="229"/>
        <v>3</v>
      </c>
      <c r="C271" s="20">
        <f ca="1">IFERROR(__xludf.DUMMYFUNCTION("IF(MAX(SPLIT(D270, "":"")) = 15, C270+1, C270)"),51)</f>
        <v>51</v>
      </c>
      <c r="D271" s="21" t="str">
        <f t="shared" ref="D271:E271" ca="1" si="232">D253</f>
        <v>7:5</v>
      </c>
      <c r="E271" s="19" t="str">
        <f t="shared" si="232"/>
        <v>d4</v>
      </c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>
      <c r="A272" s="19" t="str">
        <f t="shared" ca="1" si="228"/>
        <v>BIAS13_VCASP</v>
      </c>
      <c r="B272" s="20">
        <f t="shared" si="229"/>
        <v>4</v>
      </c>
      <c r="C272" s="20">
        <f ca="1">IFERROR(__xludf.DUMMYFUNCTION("IF(MAX(SPLIT(D271, "":"")) = 15, C271+1, C271)"),51)</f>
        <v>51</v>
      </c>
      <c r="D272" s="21" t="str">
        <f t="shared" ref="D272:E272" ca="1" si="233">D254</f>
        <v>11:8</v>
      </c>
      <c r="E272" s="19" t="str">
        <f t="shared" si="233"/>
        <v>d4</v>
      </c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>
      <c r="A273" s="19" t="str">
        <f t="shared" ca="1" si="228"/>
        <v>BIAS13_ISF_VINREF</v>
      </c>
      <c r="B273" s="20">
        <f t="shared" si="229"/>
        <v>3</v>
      </c>
      <c r="C273" s="20">
        <f ca="1">IFERROR(__xludf.DUMMYFUNCTION("IF(MAX(SPLIT(D272, "":"")) = 15, C272+1, C272)"),51)</f>
        <v>51</v>
      </c>
      <c r="D273" s="21" t="str">
        <f t="shared" ref="D273:E273" ca="1" si="234">D255</f>
        <v>14:12</v>
      </c>
      <c r="E273" s="19" t="str">
        <f t="shared" si="234"/>
        <v>d7</v>
      </c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>
      <c r="A274" s="19" t="str">
        <f t="shared" ca="1" si="228"/>
        <v>BIAS13_IOTA</v>
      </c>
      <c r="B274" s="20">
        <f t="shared" si="229"/>
        <v>1</v>
      </c>
      <c r="C274" s="20">
        <f ca="1">IFERROR(__xludf.DUMMYFUNCTION("IF(MAX(SPLIT(D273, "":"")) = 15, C273+1, C273)"),51)</f>
        <v>51</v>
      </c>
      <c r="D274" s="21">
        <f t="shared" ref="D274:E274" ca="1" si="235">D256</f>
        <v>15</v>
      </c>
      <c r="E274" s="19" t="str">
        <f t="shared" si="235"/>
        <v>d0</v>
      </c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>
      <c r="A275" s="19" t="str">
        <f t="shared" ca="1" si="228"/>
        <v>BIAS13_VCASN</v>
      </c>
      <c r="B275" s="20">
        <f t="shared" si="229"/>
        <v>6</v>
      </c>
      <c r="C275" s="20">
        <f ca="1">IFERROR(__xludf.DUMMYFUNCTION("IF(MAX(SPLIT(D274, "":"")) = 15, C274+1, C274)"),52)</f>
        <v>52</v>
      </c>
      <c r="D275" s="21" t="str">
        <f t="shared" ref="D275:E275" si="236">D257</f>
        <v>5:0</v>
      </c>
      <c r="E275" s="19" t="str">
        <f t="shared" si="236"/>
        <v>d33</v>
      </c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>
      <c r="A276" s="19" t="str">
        <f t="shared" ca="1" si="228"/>
        <v>BIAS13_ICLIP</v>
      </c>
      <c r="B276" s="20">
        <f t="shared" si="229"/>
        <v>2</v>
      </c>
      <c r="C276" s="20">
        <f ca="1">IFERROR(__xludf.DUMMYFUNCTION("IF(MAX(SPLIT(D275, "":"")) = 15, C275+1, C275)"),52)</f>
        <v>52</v>
      </c>
      <c r="D276" s="21" t="str">
        <f t="shared" ref="D276:E276" ca="1" si="237">D258</f>
        <v>7:6</v>
      </c>
      <c r="E276" s="19" t="str">
        <f t="shared" si="237"/>
        <v>b01</v>
      </c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>
      <c r="A277" s="19" t="str">
        <f t="shared" ca="1" si="228"/>
        <v>BIAS13_IBIAS</v>
      </c>
      <c r="B277" s="20">
        <f t="shared" si="229"/>
        <v>2</v>
      </c>
      <c r="C277" s="20">
        <f ca="1">IFERROR(__xludf.DUMMYFUNCTION("IF(MAX(SPLIT(D276, "":"")) = 15, C276+1, C276)"),52)</f>
        <v>52</v>
      </c>
      <c r="D277" s="21" t="str">
        <f t="shared" ref="D277:E277" ca="1" si="238">D259</f>
        <v>9:8</v>
      </c>
      <c r="E277" s="19" t="str">
        <f t="shared" si="238"/>
        <v>d2</v>
      </c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>
      <c r="A278" s="19" t="str">
        <f t="shared" ca="1" si="228"/>
        <v>BIAS13_VREF_LDO</v>
      </c>
      <c r="B278" s="20">
        <f t="shared" si="229"/>
        <v>2</v>
      </c>
      <c r="C278" s="20">
        <f ca="1">IFERROR(__xludf.DUMMYFUNCTION("IF(MAX(SPLIT(D277, "":"")) = 15, C277+1, C277)"),52)</f>
        <v>52</v>
      </c>
      <c r="D278" s="21" t="str">
        <f t="shared" ref="D278:E278" ca="1" si="239">D260</f>
        <v>11:10</v>
      </c>
      <c r="E278" s="19" t="str">
        <f t="shared" si="239"/>
        <v>d1</v>
      </c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>
      <c r="A279" s="19" t="str">
        <f t="shared" ca="1" si="228"/>
        <v>BIAS13_IFB</v>
      </c>
      <c r="B279" s="20">
        <f t="shared" si="229"/>
        <v>2</v>
      </c>
      <c r="C279" s="20">
        <f ca="1">IFERROR(__xludf.DUMMYFUNCTION("IF(MAX(SPLIT(D278, "":"")) = 15, C278+1, C278)"),52)</f>
        <v>52</v>
      </c>
      <c r="D279" s="21" t="str">
        <f t="shared" ref="D279:E279" ca="1" si="240">D261</f>
        <v>13:12</v>
      </c>
      <c r="E279" s="19" t="str">
        <f t="shared" si="240"/>
        <v>d2</v>
      </c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>
      <c r="A280" s="19" t="str">
        <f t="shared" ca="1" si="228"/>
        <v>BIAS13_ISF</v>
      </c>
      <c r="B280" s="20">
        <f t="shared" si="229"/>
        <v>2</v>
      </c>
      <c r="C280" s="20">
        <f ca="1">IFERROR(__xludf.DUMMYFUNCTION("IF(MAX(SPLIT(D279, "":"")) = 15, C279+1, C279)"),52)</f>
        <v>52</v>
      </c>
      <c r="D280" s="21" t="str">
        <f t="shared" ref="D280:E280" ca="1" si="241">D262</f>
        <v>15:14</v>
      </c>
      <c r="E280" s="19" t="str">
        <f t="shared" si="241"/>
        <v>d2</v>
      </c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>
      <c r="A281" s="19" t="str">
        <f t="shared" ca="1" si="228"/>
        <v>BIAS13_BGR_MEAN</v>
      </c>
      <c r="B281" s="20">
        <f t="shared" si="229"/>
        <v>4</v>
      </c>
      <c r="C281" s="20">
        <f ca="1">IFERROR(__xludf.DUMMYFUNCTION("IF(MAX(SPLIT(D280, "":"")) = 15, C280+1, C280)"),53)</f>
        <v>53</v>
      </c>
      <c r="D281" s="21" t="str">
        <f t="shared" ref="D281:E281" si="242">D263</f>
        <v>3:0</v>
      </c>
      <c r="E281" s="19" t="str">
        <f t="shared" si="242"/>
        <v>d7</v>
      </c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>
      <c r="A282" s="19" t="str">
        <f t="shared" ca="1" si="228"/>
        <v>BIAS13_BGR_SLOPE</v>
      </c>
      <c r="B282" s="20">
        <f t="shared" si="229"/>
        <v>4</v>
      </c>
      <c r="C282" s="20">
        <f ca="1">IFERROR(__xludf.DUMMYFUNCTION("IF(MAX(SPLIT(D281, "":"")) = 15, C281+1, C281)"),53)</f>
        <v>53</v>
      </c>
      <c r="D282" s="21" t="str">
        <f t="shared" ref="D282:E282" ca="1" si="243">D264</f>
        <v>7:4</v>
      </c>
      <c r="E282" s="19" t="str">
        <f t="shared" si="243"/>
        <v>d7</v>
      </c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>
      <c r="A283" s="19" t="str">
        <f t="shared" ca="1" si="228"/>
        <v>BIAS13_VINREF</v>
      </c>
      <c r="B283" s="20">
        <f t="shared" si="229"/>
        <v>5</v>
      </c>
      <c r="C283" s="20">
        <f ca="1">IFERROR(__xludf.DUMMYFUNCTION("IF(MAX(SPLIT(D282, "":"")) = 15, C282+1, C282)"),53)</f>
        <v>53</v>
      </c>
      <c r="D283" s="21" t="str">
        <f t="shared" ref="D283:E283" ca="1" si="244">D265</f>
        <v>12:8</v>
      </c>
      <c r="E283" s="19" t="str">
        <f t="shared" si="244"/>
        <v>d7</v>
      </c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>
      <c r="A284" s="19" t="str">
        <f t="shared" ca="1" si="228"/>
        <v>BIAS13_ID</v>
      </c>
      <c r="B284" s="20">
        <f t="shared" si="229"/>
        <v>2</v>
      </c>
      <c r="C284" s="20">
        <f ca="1">IFERROR(__xludf.DUMMYFUNCTION("IF(MAX(SPLIT(D283, "":"")) = 15, C283+1, C283)"),53)</f>
        <v>53</v>
      </c>
      <c r="D284" s="21" t="str">
        <f t="shared" ref="D284:E284" ca="1" si="245">D266</f>
        <v>14:13</v>
      </c>
      <c r="E284" s="19" t="str">
        <f t="shared" si="245"/>
        <v>d1</v>
      </c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>
      <c r="A285" s="19" t="str">
        <f t="shared" ca="1" si="228"/>
        <v>BIAS13_LDO_EN</v>
      </c>
      <c r="B285" s="20">
        <f t="shared" si="229"/>
        <v>1</v>
      </c>
      <c r="C285" s="20">
        <f ca="1">IFERROR(__xludf.DUMMYFUNCTION("IF(MAX(SPLIT(D284, "":"")) = 15, C284+1, C284)"),53)</f>
        <v>53</v>
      </c>
      <c r="D285" s="21">
        <f t="shared" ref="D285:E285" ca="1" si="246">D267</f>
        <v>15</v>
      </c>
      <c r="E285" s="19" t="str">
        <f t="shared" si="246"/>
        <v>d1</v>
      </c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>
      <c r="A287" s="19" t="str">
        <f t="shared" ref="A287:A303" ca="1" si="247">"BIAS" &amp; COUNTIF($A$34:$A286, "*LDO_EN") &amp; REPLACE(A269, 1, SEARCH("_", A269), "_")</f>
        <v>BIAS14_VCAL_LO</v>
      </c>
      <c r="B287" s="20">
        <f t="shared" ref="B287:B303" si="248">B269</f>
        <v>1</v>
      </c>
      <c r="C287" s="20">
        <f ca="1">C284+1</f>
        <v>54</v>
      </c>
      <c r="D287" s="21" t="str">
        <f t="shared" ref="D287:E287" si="249">D269</f>
        <v>0</v>
      </c>
      <c r="E287" s="19" t="str">
        <f t="shared" si="249"/>
        <v>d0</v>
      </c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>
      <c r="A288" s="19" t="str">
        <f t="shared" ca="1" si="247"/>
        <v>BIAS14_VCAL_HI</v>
      </c>
      <c r="B288" s="20">
        <f t="shared" si="248"/>
        <v>4</v>
      </c>
      <c r="C288" s="20">
        <f ca="1">IFERROR(__xludf.DUMMYFUNCTION("IF(MAX(SPLIT(D287, "":"")) = 15, C287+1, C287)"),54)</f>
        <v>54</v>
      </c>
      <c r="D288" s="21" t="str">
        <f t="shared" ref="D288:E288" ca="1" si="250">D270</f>
        <v>4:1</v>
      </c>
      <c r="E288" s="19" t="str">
        <f t="shared" si="250"/>
        <v>d15</v>
      </c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>
      <c r="A289" s="19" t="str">
        <f t="shared" ca="1" si="247"/>
        <v>BIAS14_VCASD</v>
      </c>
      <c r="B289" s="20">
        <f t="shared" si="248"/>
        <v>3</v>
      </c>
      <c r="C289" s="20">
        <f ca="1">IFERROR(__xludf.DUMMYFUNCTION("IF(MAX(SPLIT(D288, "":"")) = 15, C288+1, C288)"),54)</f>
        <v>54</v>
      </c>
      <c r="D289" s="21" t="str">
        <f t="shared" ref="D289:E289" ca="1" si="251">D271</f>
        <v>7:5</v>
      </c>
      <c r="E289" s="19" t="str">
        <f t="shared" si="251"/>
        <v>d4</v>
      </c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>
      <c r="A290" s="19" t="str">
        <f t="shared" ca="1" si="247"/>
        <v>BIAS14_VCASP</v>
      </c>
      <c r="B290" s="20">
        <f t="shared" si="248"/>
        <v>4</v>
      </c>
      <c r="C290" s="20">
        <f ca="1">IFERROR(__xludf.DUMMYFUNCTION("IF(MAX(SPLIT(D289, "":"")) = 15, C289+1, C289)"),54)</f>
        <v>54</v>
      </c>
      <c r="D290" s="21" t="str">
        <f t="shared" ref="D290:E290" ca="1" si="252">D272</f>
        <v>11:8</v>
      </c>
      <c r="E290" s="19" t="str">
        <f t="shared" si="252"/>
        <v>d4</v>
      </c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>
      <c r="A291" s="19" t="str">
        <f t="shared" ca="1" si="247"/>
        <v>BIAS14_ISF_VINREF</v>
      </c>
      <c r="B291" s="20">
        <f t="shared" si="248"/>
        <v>3</v>
      </c>
      <c r="C291" s="20">
        <f ca="1">IFERROR(__xludf.DUMMYFUNCTION("IF(MAX(SPLIT(D290, "":"")) = 15, C290+1, C290)"),54)</f>
        <v>54</v>
      </c>
      <c r="D291" s="21" t="str">
        <f t="shared" ref="D291:E291" ca="1" si="253">D273</f>
        <v>14:12</v>
      </c>
      <c r="E291" s="19" t="str">
        <f t="shared" si="253"/>
        <v>d7</v>
      </c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>
      <c r="A292" s="19" t="str">
        <f t="shared" ca="1" si="247"/>
        <v>BIAS14_IOTA</v>
      </c>
      <c r="B292" s="20">
        <f t="shared" si="248"/>
        <v>1</v>
      </c>
      <c r="C292" s="20">
        <f ca="1">IFERROR(__xludf.DUMMYFUNCTION("IF(MAX(SPLIT(D291, "":"")) = 15, C291+1, C291)"),54)</f>
        <v>54</v>
      </c>
      <c r="D292" s="21">
        <f t="shared" ref="D292:E292" ca="1" si="254">D274</f>
        <v>15</v>
      </c>
      <c r="E292" s="19" t="str">
        <f t="shared" si="254"/>
        <v>d0</v>
      </c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>
      <c r="A293" s="19" t="str">
        <f t="shared" ca="1" si="247"/>
        <v>BIAS14_VCASN</v>
      </c>
      <c r="B293" s="20">
        <f t="shared" si="248"/>
        <v>6</v>
      </c>
      <c r="C293" s="20">
        <f ca="1">IFERROR(__xludf.DUMMYFUNCTION("IF(MAX(SPLIT(D292, "":"")) = 15, C292+1, C292)"),55)</f>
        <v>55</v>
      </c>
      <c r="D293" s="21" t="str">
        <f t="shared" ref="D293:E293" si="255">D275</f>
        <v>5:0</v>
      </c>
      <c r="E293" s="19" t="str">
        <f t="shared" si="255"/>
        <v>d33</v>
      </c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>
      <c r="A294" s="19" t="str">
        <f t="shared" ca="1" si="247"/>
        <v>BIAS14_ICLIP</v>
      </c>
      <c r="B294" s="20">
        <f t="shared" si="248"/>
        <v>2</v>
      </c>
      <c r="C294" s="20">
        <f ca="1">IFERROR(__xludf.DUMMYFUNCTION("IF(MAX(SPLIT(D293, "":"")) = 15, C293+1, C293)"),55)</f>
        <v>55</v>
      </c>
      <c r="D294" s="21" t="str">
        <f t="shared" ref="D294:E294" ca="1" si="256">D276</f>
        <v>7:6</v>
      </c>
      <c r="E294" s="19" t="str">
        <f t="shared" si="256"/>
        <v>b01</v>
      </c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>
      <c r="A295" s="19" t="str">
        <f t="shared" ca="1" si="247"/>
        <v>BIAS14_IBIAS</v>
      </c>
      <c r="B295" s="20">
        <f t="shared" si="248"/>
        <v>2</v>
      </c>
      <c r="C295" s="20">
        <f ca="1">IFERROR(__xludf.DUMMYFUNCTION("IF(MAX(SPLIT(D294, "":"")) = 15, C294+1, C294)"),55)</f>
        <v>55</v>
      </c>
      <c r="D295" s="21" t="str">
        <f t="shared" ref="D295:E295" ca="1" si="257">D277</f>
        <v>9:8</v>
      </c>
      <c r="E295" s="19" t="str">
        <f t="shared" si="257"/>
        <v>d2</v>
      </c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>
      <c r="A296" s="19" t="str">
        <f t="shared" ca="1" si="247"/>
        <v>BIAS14_VREF_LDO</v>
      </c>
      <c r="B296" s="20">
        <f t="shared" si="248"/>
        <v>2</v>
      </c>
      <c r="C296" s="20">
        <f ca="1">IFERROR(__xludf.DUMMYFUNCTION("IF(MAX(SPLIT(D295, "":"")) = 15, C295+1, C295)"),55)</f>
        <v>55</v>
      </c>
      <c r="D296" s="21" t="str">
        <f t="shared" ref="D296:E296" ca="1" si="258">D278</f>
        <v>11:10</v>
      </c>
      <c r="E296" s="19" t="str">
        <f t="shared" si="258"/>
        <v>d1</v>
      </c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>
      <c r="A297" s="19" t="str">
        <f t="shared" ca="1" si="247"/>
        <v>BIAS14_IFB</v>
      </c>
      <c r="B297" s="20">
        <f t="shared" si="248"/>
        <v>2</v>
      </c>
      <c r="C297" s="20">
        <f ca="1">IFERROR(__xludf.DUMMYFUNCTION("IF(MAX(SPLIT(D296, "":"")) = 15, C296+1, C296)"),55)</f>
        <v>55</v>
      </c>
      <c r="D297" s="21" t="str">
        <f t="shared" ref="D297:E297" ca="1" si="259">D279</f>
        <v>13:12</v>
      </c>
      <c r="E297" s="19" t="str">
        <f t="shared" si="259"/>
        <v>d2</v>
      </c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>
      <c r="A298" s="19" t="str">
        <f t="shared" ca="1" si="247"/>
        <v>BIAS14_ISF</v>
      </c>
      <c r="B298" s="20">
        <f t="shared" si="248"/>
        <v>2</v>
      </c>
      <c r="C298" s="20">
        <f ca="1">IFERROR(__xludf.DUMMYFUNCTION("IF(MAX(SPLIT(D297, "":"")) = 15, C297+1, C297)"),55)</f>
        <v>55</v>
      </c>
      <c r="D298" s="21" t="str">
        <f t="shared" ref="D298:E298" ca="1" si="260">D280</f>
        <v>15:14</v>
      </c>
      <c r="E298" s="19" t="str">
        <f t="shared" si="260"/>
        <v>d2</v>
      </c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>
      <c r="A299" s="19" t="str">
        <f t="shared" ca="1" si="247"/>
        <v>BIAS14_BGR_MEAN</v>
      </c>
      <c r="B299" s="20">
        <f t="shared" si="248"/>
        <v>4</v>
      </c>
      <c r="C299" s="20">
        <f ca="1">IFERROR(__xludf.DUMMYFUNCTION("IF(MAX(SPLIT(D298, "":"")) = 15, C298+1, C298)"),56)</f>
        <v>56</v>
      </c>
      <c r="D299" s="21" t="str">
        <f t="shared" ref="D299:E299" si="261">D281</f>
        <v>3:0</v>
      </c>
      <c r="E299" s="19" t="str">
        <f t="shared" si="261"/>
        <v>d7</v>
      </c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>
      <c r="A300" s="19" t="str">
        <f t="shared" ca="1" si="247"/>
        <v>BIAS14_BGR_SLOPE</v>
      </c>
      <c r="B300" s="20">
        <f t="shared" si="248"/>
        <v>4</v>
      </c>
      <c r="C300" s="20">
        <f ca="1">IFERROR(__xludf.DUMMYFUNCTION("IF(MAX(SPLIT(D299, "":"")) = 15, C299+1, C299)"),56)</f>
        <v>56</v>
      </c>
      <c r="D300" s="21" t="str">
        <f t="shared" ref="D300:E300" ca="1" si="262">D282</f>
        <v>7:4</v>
      </c>
      <c r="E300" s="19" t="str">
        <f t="shared" si="262"/>
        <v>d7</v>
      </c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>
      <c r="A301" s="19" t="str">
        <f t="shared" ca="1" si="247"/>
        <v>BIAS14_VINREF</v>
      </c>
      <c r="B301" s="20">
        <f t="shared" si="248"/>
        <v>5</v>
      </c>
      <c r="C301" s="20">
        <f ca="1">IFERROR(__xludf.DUMMYFUNCTION("IF(MAX(SPLIT(D300, "":"")) = 15, C300+1, C300)"),56)</f>
        <v>56</v>
      </c>
      <c r="D301" s="21" t="str">
        <f t="shared" ref="D301:E301" ca="1" si="263">D283</f>
        <v>12:8</v>
      </c>
      <c r="E301" s="19" t="str">
        <f t="shared" si="263"/>
        <v>d7</v>
      </c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>
      <c r="A302" s="19" t="str">
        <f t="shared" ca="1" si="247"/>
        <v>BIAS14_ID</v>
      </c>
      <c r="B302" s="20">
        <f t="shared" si="248"/>
        <v>2</v>
      </c>
      <c r="C302" s="20">
        <f ca="1">IFERROR(__xludf.DUMMYFUNCTION("IF(MAX(SPLIT(D301, "":"")) = 15, C301+1, C301)"),56)</f>
        <v>56</v>
      </c>
      <c r="D302" s="21" t="str">
        <f t="shared" ref="D302:E302" ca="1" si="264">D284</f>
        <v>14:13</v>
      </c>
      <c r="E302" s="19" t="str">
        <f t="shared" si="264"/>
        <v>d1</v>
      </c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>
      <c r="A303" s="19" t="str">
        <f t="shared" ca="1" si="247"/>
        <v>BIAS14_LDO_EN</v>
      </c>
      <c r="B303" s="20">
        <f t="shared" si="248"/>
        <v>1</v>
      </c>
      <c r="C303" s="20">
        <f ca="1">IFERROR(__xludf.DUMMYFUNCTION("IF(MAX(SPLIT(D302, "":"")) = 15, C302+1, C302)"),56)</f>
        <v>56</v>
      </c>
      <c r="D303" s="21">
        <f t="shared" ref="D303:E303" ca="1" si="265">D285</f>
        <v>15</v>
      </c>
      <c r="E303" s="19" t="str">
        <f t="shared" si="265"/>
        <v>d1</v>
      </c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>
      <c r="A305" s="19" t="str">
        <f t="shared" ref="A305:A321" ca="1" si="266">"BIAS" &amp; COUNTIF($A$34:$A304, "*LDO_EN") &amp; REPLACE(A287, 1, SEARCH("_", A287), "_")</f>
        <v>BIAS15_VCAL_LO</v>
      </c>
      <c r="B305" s="20">
        <f t="shared" ref="B305:B321" si="267">B287</f>
        <v>1</v>
      </c>
      <c r="C305" s="20">
        <f ca="1">C302+1</f>
        <v>57</v>
      </c>
      <c r="D305" s="21" t="str">
        <f t="shared" ref="D305:E305" si="268">D287</f>
        <v>0</v>
      </c>
      <c r="E305" s="19" t="str">
        <f t="shared" si="268"/>
        <v>d0</v>
      </c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>
      <c r="A306" s="19" t="str">
        <f t="shared" ca="1" si="266"/>
        <v>BIAS15_VCAL_HI</v>
      </c>
      <c r="B306" s="20">
        <f t="shared" si="267"/>
        <v>4</v>
      </c>
      <c r="C306" s="20">
        <f ca="1">IFERROR(__xludf.DUMMYFUNCTION("IF(MAX(SPLIT(D305, "":"")) = 15, C305+1, C305)"),57)</f>
        <v>57</v>
      </c>
      <c r="D306" s="21" t="str">
        <f t="shared" ref="D306:E306" ca="1" si="269">D288</f>
        <v>4:1</v>
      </c>
      <c r="E306" s="19" t="str">
        <f t="shared" si="269"/>
        <v>d15</v>
      </c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>
      <c r="A307" s="19" t="str">
        <f t="shared" ca="1" si="266"/>
        <v>BIAS15_VCASD</v>
      </c>
      <c r="B307" s="20">
        <f t="shared" si="267"/>
        <v>3</v>
      </c>
      <c r="C307" s="20">
        <f ca="1">IFERROR(__xludf.DUMMYFUNCTION("IF(MAX(SPLIT(D306, "":"")) = 15, C306+1, C306)"),57)</f>
        <v>57</v>
      </c>
      <c r="D307" s="21" t="str">
        <f t="shared" ref="D307:E307" ca="1" si="270">D289</f>
        <v>7:5</v>
      </c>
      <c r="E307" s="19" t="str">
        <f t="shared" si="270"/>
        <v>d4</v>
      </c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>
      <c r="A308" s="19" t="str">
        <f t="shared" ca="1" si="266"/>
        <v>BIAS15_VCASP</v>
      </c>
      <c r="B308" s="20">
        <f t="shared" si="267"/>
        <v>4</v>
      </c>
      <c r="C308" s="20">
        <f ca="1">IFERROR(__xludf.DUMMYFUNCTION("IF(MAX(SPLIT(D307, "":"")) = 15, C307+1, C307)"),57)</f>
        <v>57</v>
      </c>
      <c r="D308" s="21" t="str">
        <f t="shared" ref="D308:E308" ca="1" si="271">D290</f>
        <v>11:8</v>
      </c>
      <c r="E308" s="19" t="str">
        <f t="shared" si="271"/>
        <v>d4</v>
      </c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>
      <c r="A309" s="19" t="str">
        <f t="shared" ca="1" si="266"/>
        <v>BIAS15_ISF_VINREF</v>
      </c>
      <c r="B309" s="20">
        <f t="shared" si="267"/>
        <v>3</v>
      </c>
      <c r="C309" s="20">
        <f ca="1">IFERROR(__xludf.DUMMYFUNCTION("IF(MAX(SPLIT(D308, "":"")) = 15, C308+1, C308)"),57)</f>
        <v>57</v>
      </c>
      <c r="D309" s="21" t="str">
        <f t="shared" ref="D309:E309" ca="1" si="272">D291</f>
        <v>14:12</v>
      </c>
      <c r="E309" s="19" t="str">
        <f t="shared" si="272"/>
        <v>d7</v>
      </c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>
      <c r="A310" s="19" t="str">
        <f t="shared" ca="1" si="266"/>
        <v>BIAS15_IOTA</v>
      </c>
      <c r="B310" s="20">
        <f t="shared" si="267"/>
        <v>1</v>
      </c>
      <c r="C310" s="20">
        <f ca="1">IFERROR(__xludf.DUMMYFUNCTION("IF(MAX(SPLIT(D309, "":"")) = 15, C309+1, C309)"),57)</f>
        <v>57</v>
      </c>
      <c r="D310" s="21">
        <f t="shared" ref="D310:E310" ca="1" si="273">D292</f>
        <v>15</v>
      </c>
      <c r="E310" s="19" t="str">
        <f t="shared" si="273"/>
        <v>d0</v>
      </c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>
      <c r="A311" s="19" t="str">
        <f t="shared" ca="1" si="266"/>
        <v>BIAS15_VCASN</v>
      </c>
      <c r="B311" s="20">
        <f t="shared" si="267"/>
        <v>6</v>
      </c>
      <c r="C311" s="20">
        <f ca="1">IFERROR(__xludf.DUMMYFUNCTION("IF(MAX(SPLIT(D310, "":"")) = 15, C310+1, C310)"),58)</f>
        <v>58</v>
      </c>
      <c r="D311" s="21" t="str">
        <f t="shared" ref="D311:E311" si="274">D293</f>
        <v>5:0</v>
      </c>
      <c r="E311" s="19" t="str">
        <f t="shared" si="274"/>
        <v>d33</v>
      </c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>
      <c r="A312" s="19" t="str">
        <f t="shared" ca="1" si="266"/>
        <v>BIAS15_ICLIP</v>
      </c>
      <c r="B312" s="20">
        <f t="shared" si="267"/>
        <v>2</v>
      </c>
      <c r="C312" s="20">
        <f ca="1">IFERROR(__xludf.DUMMYFUNCTION("IF(MAX(SPLIT(D311, "":"")) = 15, C311+1, C311)"),58)</f>
        <v>58</v>
      </c>
      <c r="D312" s="21" t="str">
        <f t="shared" ref="D312:E312" ca="1" si="275">D294</f>
        <v>7:6</v>
      </c>
      <c r="E312" s="19" t="str">
        <f t="shared" si="275"/>
        <v>b01</v>
      </c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>
      <c r="A313" s="19" t="str">
        <f t="shared" ca="1" si="266"/>
        <v>BIAS15_IBIAS</v>
      </c>
      <c r="B313" s="20">
        <f t="shared" si="267"/>
        <v>2</v>
      </c>
      <c r="C313" s="20">
        <f ca="1">IFERROR(__xludf.DUMMYFUNCTION("IF(MAX(SPLIT(D312, "":"")) = 15, C312+1, C312)"),58)</f>
        <v>58</v>
      </c>
      <c r="D313" s="21" t="str">
        <f t="shared" ref="D313:E313" ca="1" si="276">D295</f>
        <v>9:8</v>
      </c>
      <c r="E313" s="19" t="str">
        <f t="shared" si="276"/>
        <v>d2</v>
      </c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>
      <c r="A314" s="19" t="str">
        <f t="shared" ca="1" si="266"/>
        <v>BIAS15_VREF_LDO</v>
      </c>
      <c r="B314" s="20">
        <f t="shared" si="267"/>
        <v>2</v>
      </c>
      <c r="C314" s="20">
        <f ca="1">IFERROR(__xludf.DUMMYFUNCTION("IF(MAX(SPLIT(D313, "":"")) = 15, C313+1, C313)"),58)</f>
        <v>58</v>
      </c>
      <c r="D314" s="21" t="str">
        <f t="shared" ref="D314:E314" ca="1" si="277">D296</f>
        <v>11:10</v>
      </c>
      <c r="E314" s="19" t="str">
        <f t="shared" si="277"/>
        <v>d1</v>
      </c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>
      <c r="A315" s="19" t="str">
        <f t="shared" ca="1" si="266"/>
        <v>BIAS15_IFB</v>
      </c>
      <c r="B315" s="20">
        <f t="shared" si="267"/>
        <v>2</v>
      </c>
      <c r="C315" s="20">
        <f ca="1">IFERROR(__xludf.DUMMYFUNCTION("IF(MAX(SPLIT(D314, "":"")) = 15, C314+1, C314)"),58)</f>
        <v>58</v>
      </c>
      <c r="D315" s="21" t="str">
        <f t="shared" ref="D315:E315" ca="1" si="278">D297</f>
        <v>13:12</v>
      </c>
      <c r="E315" s="19" t="str">
        <f t="shared" si="278"/>
        <v>d2</v>
      </c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>
      <c r="A316" s="19" t="str">
        <f t="shared" ca="1" si="266"/>
        <v>BIAS15_ISF</v>
      </c>
      <c r="B316" s="20">
        <f t="shared" si="267"/>
        <v>2</v>
      </c>
      <c r="C316" s="20">
        <f ca="1">IFERROR(__xludf.DUMMYFUNCTION("IF(MAX(SPLIT(D315, "":"")) = 15, C315+1, C315)"),58)</f>
        <v>58</v>
      </c>
      <c r="D316" s="21" t="str">
        <f t="shared" ref="D316:E316" ca="1" si="279">D298</f>
        <v>15:14</v>
      </c>
      <c r="E316" s="19" t="str">
        <f t="shared" si="279"/>
        <v>d2</v>
      </c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>
      <c r="A317" s="19" t="str">
        <f t="shared" ca="1" si="266"/>
        <v>BIAS15_BGR_MEAN</v>
      </c>
      <c r="B317" s="20">
        <f t="shared" si="267"/>
        <v>4</v>
      </c>
      <c r="C317" s="20">
        <f ca="1">IFERROR(__xludf.DUMMYFUNCTION("IF(MAX(SPLIT(D316, "":"")) = 15, C316+1, C316)"),59)</f>
        <v>59</v>
      </c>
      <c r="D317" s="21" t="str">
        <f t="shared" ref="D317:E317" si="280">D299</f>
        <v>3:0</v>
      </c>
      <c r="E317" s="19" t="str">
        <f t="shared" si="280"/>
        <v>d7</v>
      </c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>
      <c r="A318" s="19" t="str">
        <f t="shared" ca="1" si="266"/>
        <v>BIAS15_BGR_SLOPE</v>
      </c>
      <c r="B318" s="20">
        <f t="shared" si="267"/>
        <v>4</v>
      </c>
      <c r="C318" s="20">
        <f ca="1">IFERROR(__xludf.DUMMYFUNCTION("IF(MAX(SPLIT(D317, "":"")) = 15, C317+1, C317)"),59)</f>
        <v>59</v>
      </c>
      <c r="D318" s="21" t="str">
        <f t="shared" ref="D318:E318" ca="1" si="281">D300</f>
        <v>7:4</v>
      </c>
      <c r="E318" s="19" t="str">
        <f t="shared" si="281"/>
        <v>d7</v>
      </c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>
      <c r="A319" s="19" t="str">
        <f t="shared" ca="1" si="266"/>
        <v>BIAS15_VINREF</v>
      </c>
      <c r="B319" s="20">
        <f t="shared" si="267"/>
        <v>5</v>
      </c>
      <c r="C319" s="20">
        <f ca="1">IFERROR(__xludf.DUMMYFUNCTION("IF(MAX(SPLIT(D318, "":"")) = 15, C318+1, C318)"),59)</f>
        <v>59</v>
      </c>
      <c r="D319" s="21" t="str">
        <f t="shared" ref="D319:E319" ca="1" si="282">D301</f>
        <v>12:8</v>
      </c>
      <c r="E319" s="19" t="str">
        <f t="shared" si="282"/>
        <v>d7</v>
      </c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>
      <c r="A320" s="19" t="str">
        <f t="shared" ca="1" si="266"/>
        <v>BIAS15_ID</v>
      </c>
      <c r="B320" s="20">
        <f t="shared" si="267"/>
        <v>2</v>
      </c>
      <c r="C320" s="20">
        <f ca="1">IFERROR(__xludf.DUMMYFUNCTION("IF(MAX(SPLIT(D319, "":"")) = 15, C319+1, C319)"),59)</f>
        <v>59</v>
      </c>
      <c r="D320" s="21" t="str">
        <f t="shared" ref="D320:E320" ca="1" si="283">D302</f>
        <v>14:13</v>
      </c>
      <c r="E320" s="19" t="str">
        <f t="shared" si="283"/>
        <v>d1</v>
      </c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>
      <c r="A321" s="19" t="str">
        <f t="shared" ca="1" si="266"/>
        <v>BIAS15_LDO_EN</v>
      </c>
      <c r="B321" s="20">
        <f t="shared" si="267"/>
        <v>1</v>
      </c>
      <c r="C321" s="20">
        <f ca="1">IFERROR(__xludf.DUMMYFUNCTION("IF(MAX(SPLIT(D320, "":"")) = 15, C320+1, C320)"),59)</f>
        <v>59</v>
      </c>
      <c r="D321" s="21">
        <f t="shared" ref="D321:E321" ca="1" si="284">D303</f>
        <v>15</v>
      </c>
      <c r="E321" s="19" t="str">
        <f t="shared" si="284"/>
        <v>d1</v>
      </c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>
      <c r="A322" s="19"/>
      <c r="B322" s="19"/>
      <c r="C322" s="19"/>
      <c r="D322" s="21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>
      <c r="A323" s="19" t="s">
        <v>92</v>
      </c>
      <c r="B323" s="20">
        <v>4</v>
      </c>
      <c r="C323" s="20">
        <v>60</v>
      </c>
      <c r="D323" s="21" t="str">
        <f>(B323-1) &amp; ":" &amp; 0</f>
        <v>3:0</v>
      </c>
      <c r="E323" s="19" t="s">
        <v>93</v>
      </c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>
      <c r="A324" s="19" t="str">
        <f t="shared" ref="A324:A338" si="285">"BIAS" &amp; COUNTIF($A$322:$A323, "*LDO") &amp; REPLACE(A323, 1, SEARCH("_", A323), "_")</f>
        <v>BIAS1_LDO</v>
      </c>
      <c r="B324" s="20">
        <v>4</v>
      </c>
      <c r="C324" s="20">
        <f ca="1">IFERROR(__xludf.DUMMYFUNCTION("IF(MAX(SPLIT(D323, "":"")) = 15, C323+1, C323)"),60)</f>
        <v>60</v>
      </c>
      <c r="D324" s="21" t="str">
        <f ca="1">IFERROR(__xludf.DUMMYFUNCTION(" (MAX(SPLIT(D323, "":""))+B323) &amp; "":"" &amp; (MAX(SPLIT(D323, "":""))+1)"),"7:4")</f>
        <v>7:4</v>
      </c>
      <c r="E324" s="19" t="s">
        <v>93</v>
      </c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>
      <c r="A325" s="19" t="str">
        <f t="shared" si="285"/>
        <v>BIAS2_LDO</v>
      </c>
      <c r="B325" s="20">
        <v>4</v>
      </c>
      <c r="C325" s="20">
        <f ca="1">IFERROR(__xludf.DUMMYFUNCTION("IF(MAX(SPLIT(D324, "":"")) = 15, C324+1, C324)"),60)</f>
        <v>60</v>
      </c>
      <c r="D325" s="21" t="str">
        <f ca="1">IFERROR(__xludf.DUMMYFUNCTION(" (MAX(SPLIT(D324, "":""))+B324) &amp; "":"" &amp; (MAX(SPLIT(D324, "":""))+1)"),"11:8")</f>
        <v>11:8</v>
      </c>
      <c r="E325" s="19" t="s">
        <v>93</v>
      </c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>
      <c r="A326" s="19" t="str">
        <f t="shared" si="285"/>
        <v>BIAS3_LDO</v>
      </c>
      <c r="B326" s="20">
        <v>4</v>
      </c>
      <c r="C326" s="20">
        <f ca="1">IFERROR(__xludf.DUMMYFUNCTION("IF(MAX(SPLIT(D325, "":"")) = 15, C325+1, C325)"),60)</f>
        <v>60</v>
      </c>
      <c r="D326" s="21" t="str">
        <f ca="1">IFERROR(__xludf.DUMMYFUNCTION(" (MAX(SPLIT(D325, "":""))+B325) &amp; "":"" &amp; (MAX(SPLIT(D325, "":""))+1)"),"15:12")</f>
        <v>15:12</v>
      </c>
      <c r="E326" s="19" t="s">
        <v>93</v>
      </c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>
      <c r="A327" s="19" t="str">
        <f t="shared" si="285"/>
        <v>BIAS4_LDO</v>
      </c>
      <c r="B327" s="20">
        <v>4</v>
      </c>
      <c r="C327" s="20">
        <f ca="1">IFERROR(__xludf.DUMMYFUNCTION("IF(MAX(SPLIT(D326, "":"")) = 15, C326+1, C326)"),61)</f>
        <v>61</v>
      </c>
      <c r="D327" s="21" t="str">
        <f>(B327-1) &amp; ":" &amp; 0</f>
        <v>3:0</v>
      </c>
      <c r="E327" s="19" t="s">
        <v>93</v>
      </c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>
      <c r="A328" s="19" t="str">
        <f t="shared" si="285"/>
        <v>BIAS5_LDO</v>
      </c>
      <c r="B328" s="20">
        <v>4</v>
      </c>
      <c r="C328" s="20">
        <f ca="1">IFERROR(__xludf.DUMMYFUNCTION("IF(MAX(SPLIT(D327, "":"")) = 15, C327+1, C327)"),61)</f>
        <v>61</v>
      </c>
      <c r="D328" s="21" t="str">
        <f ca="1">IFERROR(__xludf.DUMMYFUNCTION(" (MAX(SPLIT(D327, "":""))+B328) &amp; "":"" &amp; (MAX(SPLIT(D327, "":""))+1)"),"7:4")</f>
        <v>7:4</v>
      </c>
      <c r="E328" s="19" t="s">
        <v>93</v>
      </c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>
      <c r="A329" s="19" t="str">
        <f t="shared" si="285"/>
        <v>BIAS6_LDO</v>
      </c>
      <c r="B329" s="20">
        <v>4</v>
      </c>
      <c r="C329" s="20">
        <f ca="1">IFERROR(__xludf.DUMMYFUNCTION("IF(MAX(SPLIT(D328, "":"")) = 15, C328+1, C328)"),61)</f>
        <v>61</v>
      </c>
      <c r="D329" s="21" t="str">
        <f ca="1">IFERROR(__xludf.DUMMYFUNCTION(" (MAX(SPLIT(D328, "":""))+B329) &amp; "":"" &amp; (MAX(SPLIT(D328, "":""))+1)"),"11:8")</f>
        <v>11:8</v>
      </c>
      <c r="E329" s="19" t="s">
        <v>93</v>
      </c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>
      <c r="A330" s="19" t="str">
        <f t="shared" si="285"/>
        <v>BIAS7_LDO</v>
      </c>
      <c r="B330" s="20">
        <v>4</v>
      </c>
      <c r="C330" s="20">
        <f ca="1">IFERROR(__xludf.DUMMYFUNCTION("IF(MAX(SPLIT(D329, "":"")) = 15, C329+1, C329)"),61)</f>
        <v>61</v>
      </c>
      <c r="D330" s="21" t="str">
        <f ca="1">IFERROR(__xludf.DUMMYFUNCTION(" (MAX(SPLIT(D329, "":""))+B330) &amp; "":"" &amp; (MAX(SPLIT(D329, "":""))+1)"),"15:12")</f>
        <v>15:12</v>
      </c>
      <c r="E330" s="19" t="s">
        <v>93</v>
      </c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>
      <c r="A331" s="19" t="str">
        <f t="shared" si="285"/>
        <v>BIAS8_LDO</v>
      </c>
      <c r="B331" s="20">
        <v>4</v>
      </c>
      <c r="C331" s="20">
        <f ca="1">IFERROR(__xludf.DUMMYFUNCTION("IF(MAX(SPLIT(D330, "":"")) = 15, C330+1, C330)"),62)</f>
        <v>62</v>
      </c>
      <c r="D331" s="21" t="str">
        <f>(B331-1) &amp; ":" &amp; 0</f>
        <v>3:0</v>
      </c>
      <c r="E331" s="19" t="s">
        <v>93</v>
      </c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>
      <c r="A332" s="19" t="str">
        <f t="shared" si="285"/>
        <v>BIAS9_LDO</v>
      </c>
      <c r="B332" s="20">
        <v>4</v>
      </c>
      <c r="C332" s="20">
        <f ca="1">IFERROR(__xludf.DUMMYFUNCTION("IF(MAX(SPLIT(D331, "":"")) = 15, C331+1, C331)"),62)</f>
        <v>62</v>
      </c>
      <c r="D332" s="21" t="str">
        <f ca="1">IFERROR(__xludf.DUMMYFUNCTION(" (MAX(SPLIT(D331, "":""))+B332) &amp; "":"" &amp; (MAX(SPLIT(D331, "":""))+1)"),"7:4")</f>
        <v>7:4</v>
      </c>
      <c r="E332" s="19" t="s">
        <v>93</v>
      </c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>
      <c r="A333" s="19" t="str">
        <f t="shared" si="285"/>
        <v>BIAS10_LDO</v>
      </c>
      <c r="B333" s="20">
        <v>4</v>
      </c>
      <c r="C333" s="20">
        <f ca="1">IFERROR(__xludf.DUMMYFUNCTION("IF(MAX(SPLIT(D332, "":"")) = 15, C332+1, C332)"),62)</f>
        <v>62</v>
      </c>
      <c r="D333" s="21" t="str">
        <f ca="1">IFERROR(__xludf.DUMMYFUNCTION(" (MAX(SPLIT(D332, "":""))+B333) &amp; "":"" &amp; (MAX(SPLIT(D332, "":""))+1)"),"11:8")</f>
        <v>11:8</v>
      </c>
      <c r="E333" s="19" t="s">
        <v>93</v>
      </c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>
      <c r="A334" s="19" t="str">
        <f t="shared" si="285"/>
        <v>BIAS11_LDO</v>
      </c>
      <c r="B334" s="20">
        <v>4</v>
      </c>
      <c r="C334" s="20">
        <f ca="1">IFERROR(__xludf.DUMMYFUNCTION("IF(MAX(SPLIT(D333, "":"")) = 15, C333+1, C333)"),62)</f>
        <v>62</v>
      </c>
      <c r="D334" s="21" t="str">
        <f ca="1">IFERROR(__xludf.DUMMYFUNCTION(" (MAX(SPLIT(D333, "":""))+B334) &amp; "":"" &amp; (MAX(SPLIT(D333, "":""))+1)"),"15:12")</f>
        <v>15:12</v>
      </c>
      <c r="E334" s="19" t="s">
        <v>93</v>
      </c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>
      <c r="A335" s="19" t="str">
        <f t="shared" si="285"/>
        <v>BIAS12_LDO</v>
      </c>
      <c r="B335" s="20">
        <v>4</v>
      </c>
      <c r="C335" s="20">
        <f ca="1">IFERROR(__xludf.DUMMYFUNCTION("IF(MAX(SPLIT(D334, "":"")) = 15, C334+1, C334)"),63)</f>
        <v>63</v>
      </c>
      <c r="D335" s="21" t="str">
        <f>(B335-1) &amp; ":" &amp; 0</f>
        <v>3:0</v>
      </c>
      <c r="E335" s="19" t="s">
        <v>93</v>
      </c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>
      <c r="A336" s="19" t="str">
        <f t="shared" si="285"/>
        <v>BIAS13_LDO</v>
      </c>
      <c r="B336" s="20">
        <v>4</v>
      </c>
      <c r="C336" s="20">
        <f ca="1">IFERROR(__xludf.DUMMYFUNCTION("IF(MAX(SPLIT(D335, "":"")) = 15, C335+1, C335)"),63)</f>
        <v>63</v>
      </c>
      <c r="D336" s="21" t="str">
        <f ca="1">IFERROR(__xludf.DUMMYFUNCTION(" (MAX(SPLIT(D335, "":""))+B336) &amp; "":"" &amp; (MAX(SPLIT(D335, "":""))+1)"),"7:4")</f>
        <v>7:4</v>
      </c>
      <c r="E336" s="19" t="s">
        <v>93</v>
      </c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>
      <c r="A337" s="19" t="str">
        <f t="shared" si="285"/>
        <v>BIAS14_LDO</v>
      </c>
      <c r="B337" s="20">
        <v>4</v>
      </c>
      <c r="C337" s="20">
        <f ca="1">IFERROR(__xludf.DUMMYFUNCTION("IF(MAX(SPLIT(D336, "":"")) = 15, C336+1, C336)"),63)</f>
        <v>63</v>
      </c>
      <c r="D337" s="21" t="str">
        <f ca="1">IFERROR(__xludf.DUMMYFUNCTION(" (MAX(SPLIT(D336, "":""))+B337) &amp; "":"" &amp; (MAX(SPLIT(D336, "":""))+1)"),"11:8")</f>
        <v>11:8</v>
      </c>
      <c r="E337" s="19" t="s">
        <v>93</v>
      </c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>
      <c r="A338" s="19" t="str">
        <f t="shared" si="285"/>
        <v>BIAS15_LDO</v>
      </c>
      <c r="B338" s="20">
        <v>4</v>
      </c>
      <c r="C338" s="20">
        <f ca="1">IFERROR(__xludf.DUMMYFUNCTION("IF(MAX(SPLIT(D337, "":"")) = 15, C337+1, C337)"),63)</f>
        <v>63</v>
      </c>
      <c r="D338" s="21" t="str">
        <f ca="1">IFERROR(__xludf.DUMMYFUNCTION(" (MAX(SPLIT(D337, "":""))+B338) &amp; "":"" &amp; (MAX(SPLIT(D337, "":""))+1)"),"15:12")</f>
        <v>15:12</v>
      </c>
      <c r="E338" s="19" t="s">
        <v>93</v>
      </c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>
      <c r="A339" s="19"/>
      <c r="B339" s="19"/>
      <c r="C339" s="19"/>
      <c r="D339" s="21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>
      <c r="A340" s="19" t="s">
        <v>94</v>
      </c>
      <c r="B340" s="19" t="s">
        <v>95</v>
      </c>
      <c r="C340" s="19" t="s">
        <v>96</v>
      </c>
      <c r="D340" s="21" t="s">
        <v>97</v>
      </c>
      <c r="E340" s="19" t="s">
        <v>98</v>
      </c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>
      <c r="A341" s="19"/>
      <c r="B341" s="19"/>
      <c r="C341" s="19"/>
      <c r="D341" s="21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>
      <c r="A342" s="19"/>
      <c r="B342" s="19"/>
      <c r="C342" s="19"/>
      <c r="D342" s="21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>
      <c r="A343" s="19"/>
      <c r="B343" s="19"/>
      <c r="C343" s="19"/>
      <c r="D343" s="21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>
      <c r="A344" s="19"/>
      <c r="B344" s="19"/>
      <c r="C344" s="19"/>
      <c r="D344" s="21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>
      <c r="A345" s="19"/>
      <c r="B345" s="19"/>
      <c r="C345" s="19"/>
      <c r="D345" s="21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>
      <c r="A346" s="19"/>
      <c r="B346" s="19"/>
      <c r="C346" s="19"/>
      <c r="D346" s="21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>
      <c r="A347" s="19"/>
      <c r="B347" s="19"/>
      <c r="C347" s="19"/>
      <c r="D347" s="21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>
      <c r="A348" s="19"/>
      <c r="B348" s="19"/>
      <c r="C348" s="19"/>
      <c r="D348" s="21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>
      <c r="A349" s="19"/>
      <c r="B349" s="19"/>
      <c r="C349" s="19"/>
      <c r="D349" s="21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>
      <c r="A350" s="19"/>
      <c r="B350" s="19"/>
      <c r="C350" s="19"/>
      <c r="D350" s="21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>
      <c r="A351" s="19"/>
      <c r="B351" s="19"/>
      <c r="C351" s="19"/>
      <c r="D351" s="21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>
      <c r="A352" s="19"/>
      <c r="B352" s="19"/>
      <c r="C352" s="19"/>
      <c r="D352" s="21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>
      <c r="A353" s="19"/>
      <c r="B353" s="19"/>
      <c r="C353" s="19"/>
      <c r="D353" s="21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>
      <c r="A354" s="19"/>
      <c r="B354" s="19"/>
      <c r="C354" s="19"/>
      <c r="D354" s="21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>
      <c r="A355" s="19"/>
      <c r="B355" s="19"/>
      <c r="C355" s="19"/>
      <c r="D355" s="21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>
      <c r="A356" s="19"/>
      <c r="B356" s="19"/>
      <c r="C356" s="19"/>
      <c r="D356" s="21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>
      <c r="A357" s="19"/>
      <c r="B357" s="19"/>
      <c r="C357" s="19"/>
      <c r="D357" s="21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>
      <c r="A358" s="19"/>
      <c r="B358" s="19"/>
      <c r="C358" s="19"/>
      <c r="D358" s="21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>
      <c r="A359" s="19"/>
      <c r="B359" s="19"/>
      <c r="C359" s="19"/>
      <c r="D359" s="21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>
      <c r="A360" s="19"/>
      <c r="B360" s="19"/>
      <c r="C360" s="19"/>
      <c r="D360" s="21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>
      <c r="A361" s="19"/>
      <c r="B361" s="19"/>
      <c r="C361" s="19"/>
      <c r="D361" s="21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>
      <c r="A362" s="19"/>
      <c r="B362" s="19"/>
      <c r="C362" s="19"/>
      <c r="D362" s="21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>
      <c r="A363" s="19"/>
      <c r="B363" s="19"/>
      <c r="C363" s="19"/>
      <c r="D363" s="21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>
      <c r="A364" s="19"/>
      <c r="B364" s="19"/>
      <c r="C364" s="19"/>
      <c r="D364" s="21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>
      <c r="A365" s="19"/>
      <c r="B365" s="19"/>
      <c r="C365" s="19"/>
      <c r="D365" s="21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>
      <c r="A366" s="19"/>
      <c r="B366" s="19"/>
      <c r="C366" s="19"/>
      <c r="D366" s="21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>
      <c r="A367" s="19"/>
      <c r="B367" s="19"/>
      <c r="C367" s="19"/>
      <c r="D367" s="21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>
      <c r="A368" s="19"/>
      <c r="B368" s="19"/>
      <c r="C368" s="19"/>
      <c r="D368" s="21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>
      <c r="A369" s="19"/>
      <c r="B369" s="19"/>
      <c r="C369" s="19"/>
      <c r="D369" s="21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>
      <c r="A370" s="19"/>
      <c r="B370" s="19"/>
      <c r="C370" s="19"/>
      <c r="D370" s="21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>
      <c r="A371" s="19"/>
      <c r="B371" s="19"/>
      <c r="C371" s="19"/>
      <c r="D371" s="21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>
      <c r="A372" s="19"/>
      <c r="B372" s="19"/>
      <c r="C372" s="19"/>
      <c r="D372" s="21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>
      <c r="A373" s="19"/>
      <c r="B373" s="19"/>
      <c r="C373" s="19"/>
      <c r="D373" s="21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>
      <c r="A374" s="19"/>
      <c r="B374" s="19"/>
      <c r="C374" s="19"/>
      <c r="D374" s="21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>
      <c r="A375" s="19"/>
      <c r="B375" s="19"/>
      <c r="C375" s="19"/>
      <c r="D375" s="21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>
      <c r="A376" s="19"/>
      <c r="B376" s="19"/>
      <c r="C376" s="19"/>
      <c r="D376" s="21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>
      <c r="A377" s="19"/>
      <c r="B377" s="19"/>
      <c r="C377" s="19"/>
      <c r="D377" s="21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>
      <c r="A378" s="19"/>
      <c r="B378" s="19"/>
      <c r="C378" s="19"/>
      <c r="D378" s="21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>
      <c r="A379" s="19"/>
      <c r="B379" s="19"/>
      <c r="C379" s="19"/>
      <c r="D379" s="21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>
      <c r="A380" s="19"/>
      <c r="B380" s="19"/>
      <c r="C380" s="19"/>
      <c r="D380" s="21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>
      <c r="A381" s="19"/>
      <c r="B381" s="19"/>
      <c r="C381" s="19"/>
      <c r="D381" s="21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>
      <c r="A382" s="19"/>
      <c r="B382" s="19"/>
      <c r="C382" s="19"/>
      <c r="D382" s="21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>
      <c r="A383" s="19"/>
      <c r="B383" s="19"/>
      <c r="C383" s="19"/>
      <c r="D383" s="21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>
      <c r="A384" s="19"/>
      <c r="B384" s="19"/>
      <c r="C384" s="19"/>
      <c r="D384" s="21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>
      <c r="A385" s="19"/>
      <c r="B385" s="19"/>
      <c r="C385" s="19"/>
      <c r="D385" s="21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>
      <c r="A386" s="19"/>
      <c r="B386" s="19"/>
      <c r="C386" s="19"/>
      <c r="D386" s="21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>
      <c r="A387" s="19"/>
      <c r="B387" s="19"/>
      <c r="C387" s="19"/>
      <c r="D387" s="21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>
      <c r="A388" s="19"/>
      <c r="B388" s="19"/>
      <c r="C388" s="19"/>
      <c r="D388" s="21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>
      <c r="A389" s="19"/>
      <c r="B389" s="19"/>
      <c r="C389" s="19"/>
      <c r="D389" s="21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>
      <c r="A390" s="19"/>
      <c r="B390" s="19"/>
      <c r="C390" s="19"/>
      <c r="D390" s="21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>
      <c r="A391" s="19"/>
      <c r="B391" s="19"/>
      <c r="C391" s="19"/>
      <c r="D391" s="21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>
      <c r="A392" s="19"/>
      <c r="B392" s="19"/>
      <c r="C392" s="19"/>
      <c r="D392" s="21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>
      <c r="A393" s="19"/>
      <c r="B393" s="19"/>
      <c r="C393" s="19"/>
      <c r="D393" s="21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>
      <c r="A394" s="19"/>
      <c r="B394" s="19"/>
      <c r="C394" s="19"/>
      <c r="D394" s="21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>
      <c r="A395" s="19"/>
      <c r="B395" s="19"/>
      <c r="C395" s="19"/>
      <c r="D395" s="21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>
      <c r="A396" s="19"/>
      <c r="B396" s="19"/>
      <c r="C396" s="19"/>
      <c r="D396" s="21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>
      <c r="A397" s="19"/>
      <c r="B397" s="19"/>
      <c r="C397" s="19"/>
      <c r="D397" s="21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>
      <c r="A398" s="19"/>
      <c r="B398" s="19"/>
      <c r="C398" s="19"/>
      <c r="D398" s="21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>
      <c r="A399" s="19"/>
      <c r="B399" s="19"/>
      <c r="C399" s="19"/>
      <c r="D399" s="21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>
      <c r="A400" s="19"/>
      <c r="B400" s="19"/>
      <c r="C400" s="19"/>
      <c r="D400" s="21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>
      <c r="A401" s="19"/>
      <c r="B401" s="19"/>
      <c r="C401" s="19"/>
      <c r="D401" s="21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>
      <c r="A402" s="19"/>
      <c r="B402" s="19"/>
      <c r="C402" s="19"/>
      <c r="D402" s="21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>
      <c r="A403" s="19"/>
      <c r="B403" s="19"/>
      <c r="C403" s="19"/>
      <c r="D403" s="21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>
      <c r="A404" s="19"/>
      <c r="B404" s="19"/>
      <c r="C404" s="19"/>
      <c r="D404" s="21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>
      <c r="A405" s="19"/>
      <c r="B405" s="19"/>
      <c r="C405" s="19"/>
      <c r="D405" s="21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>
      <c r="A406" s="19"/>
      <c r="B406" s="19"/>
      <c r="C406" s="19"/>
      <c r="D406" s="21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>
      <c r="A407" s="19"/>
      <c r="B407" s="19"/>
      <c r="C407" s="19"/>
      <c r="D407" s="21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>
      <c r="A408" s="19"/>
      <c r="B408" s="19"/>
      <c r="C408" s="19"/>
      <c r="D408" s="21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>
      <c r="A409" s="19"/>
      <c r="B409" s="19"/>
      <c r="C409" s="19"/>
      <c r="D409" s="21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>
      <c r="A410" s="19"/>
      <c r="B410" s="19"/>
      <c r="C410" s="19"/>
      <c r="D410" s="21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>
      <c r="A411" s="19"/>
      <c r="B411" s="19"/>
      <c r="C411" s="19"/>
      <c r="D411" s="21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>
      <c r="A412" s="19"/>
      <c r="B412" s="19"/>
      <c r="C412" s="19"/>
      <c r="D412" s="21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>
      <c r="A413" s="19"/>
      <c r="B413" s="19"/>
      <c r="C413" s="19"/>
      <c r="D413" s="21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>
      <c r="A414" s="19"/>
      <c r="B414" s="19"/>
      <c r="C414" s="19"/>
      <c r="D414" s="21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>
      <c r="A415" s="19"/>
      <c r="B415" s="19"/>
      <c r="C415" s="19"/>
      <c r="D415" s="21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>
      <c r="A416" s="19"/>
      <c r="B416" s="19"/>
      <c r="C416" s="19"/>
      <c r="D416" s="21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>
      <c r="A417" s="19"/>
      <c r="B417" s="19"/>
      <c r="C417" s="19"/>
      <c r="D417" s="21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>
      <c r="A418" s="19"/>
      <c r="B418" s="19"/>
      <c r="C418" s="19"/>
      <c r="D418" s="21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>
      <c r="A419" s="19"/>
      <c r="B419" s="19"/>
      <c r="C419" s="19"/>
      <c r="D419" s="21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>
      <c r="A420" s="19"/>
      <c r="B420" s="19"/>
      <c r="C420" s="19"/>
      <c r="D420" s="21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>
      <c r="A421" s="19"/>
      <c r="B421" s="19"/>
      <c r="C421" s="19"/>
      <c r="D421" s="21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>
      <c r="A422" s="19"/>
      <c r="B422" s="19"/>
      <c r="C422" s="19"/>
      <c r="D422" s="21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>
      <c r="A423" s="19"/>
      <c r="B423" s="19"/>
      <c r="C423" s="19"/>
      <c r="D423" s="21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>
      <c r="A424" s="19"/>
      <c r="B424" s="19"/>
      <c r="C424" s="19"/>
      <c r="D424" s="21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>
      <c r="A425" s="19"/>
      <c r="B425" s="19"/>
      <c r="C425" s="19"/>
      <c r="D425" s="21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>
      <c r="A426" s="19"/>
      <c r="B426" s="19"/>
      <c r="C426" s="19"/>
      <c r="D426" s="21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>
      <c r="A427" s="19"/>
      <c r="B427" s="19"/>
      <c r="C427" s="19"/>
      <c r="D427" s="21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>
      <c r="A428" s="19"/>
      <c r="B428" s="19"/>
      <c r="C428" s="19"/>
      <c r="D428" s="21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>
      <c r="A429" s="19"/>
      <c r="B429" s="19"/>
      <c r="C429" s="19"/>
      <c r="D429" s="21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>
      <c r="A430" s="19"/>
      <c r="B430" s="19"/>
      <c r="C430" s="19"/>
      <c r="D430" s="21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>
      <c r="A431" s="19"/>
      <c r="B431" s="19"/>
      <c r="C431" s="19"/>
      <c r="D431" s="21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>
      <c r="A432" s="19"/>
      <c r="B432" s="19"/>
      <c r="C432" s="19"/>
      <c r="D432" s="21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>
      <c r="A433" s="19"/>
      <c r="B433" s="19"/>
      <c r="C433" s="19"/>
      <c r="D433" s="21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>
      <c r="A434" s="19"/>
      <c r="B434" s="19"/>
      <c r="C434" s="19"/>
      <c r="D434" s="21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>
      <c r="A435" s="19"/>
      <c r="B435" s="19"/>
      <c r="C435" s="19"/>
      <c r="D435" s="21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>
      <c r="A436" s="19"/>
      <c r="B436" s="19"/>
      <c r="C436" s="19"/>
      <c r="D436" s="21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>
      <c r="A437" s="19"/>
      <c r="B437" s="19"/>
      <c r="C437" s="19"/>
      <c r="D437" s="21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>
      <c r="A438" s="19"/>
      <c r="B438" s="19"/>
      <c r="C438" s="19"/>
      <c r="D438" s="21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>
      <c r="A439" s="19"/>
      <c r="B439" s="19"/>
      <c r="C439" s="19"/>
      <c r="D439" s="21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>
      <c r="A440" s="19"/>
      <c r="B440" s="19"/>
      <c r="C440" s="19"/>
      <c r="D440" s="21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>
      <c r="A441" s="19"/>
      <c r="B441" s="19"/>
      <c r="C441" s="19"/>
      <c r="D441" s="21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>
      <c r="A442" s="19"/>
      <c r="B442" s="19"/>
      <c r="C442" s="19"/>
      <c r="D442" s="21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>
      <c r="A443" s="19"/>
      <c r="B443" s="19"/>
      <c r="C443" s="19"/>
      <c r="D443" s="21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>
      <c r="A444" s="19"/>
      <c r="B444" s="19"/>
      <c r="C444" s="19"/>
      <c r="D444" s="21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>
      <c r="A445" s="19"/>
      <c r="B445" s="19"/>
      <c r="C445" s="19"/>
      <c r="D445" s="21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>
      <c r="A446" s="19"/>
      <c r="B446" s="19"/>
      <c r="C446" s="19"/>
      <c r="D446" s="21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>
      <c r="A447" s="19"/>
      <c r="B447" s="19"/>
      <c r="C447" s="19"/>
      <c r="D447" s="21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>
      <c r="A448" s="19"/>
      <c r="B448" s="19"/>
      <c r="C448" s="19"/>
      <c r="D448" s="21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>
      <c r="A449" s="19"/>
      <c r="B449" s="19"/>
      <c r="C449" s="19"/>
      <c r="D449" s="21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>
      <c r="A450" s="19"/>
      <c r="B450" s="19"/>
      <c r="C450" s="19"/>
      <c r="D450" s="21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>
      <c r="A451" s="19"/>
      <c r="B451" s="19"/>
      <c r="C451" s="19"/>
      <c r="D451" s="21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>
      <c r="A452" s="19"/>
      <c r="B452" s="19"/>
      <c r="C452" s="19"/>
      <c r="D452" s="21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>
      <c r="A453" s="19"/>
      <c r="B453" s="19"/>
      <c r="C453" s="19"/>
      <c r="D453" s="21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>
      <c r="A454" s="19"/>
      <c r="B454" s="19"/>
      <c r="C454" s="19"/>
      <c r="D454" s="21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>
      <c r="A455" s="19"/>
      <c r="B455" s="19"/>
      <c r="C455" s="19"/>
      <c r="D455" s="21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>
      <c r="A456" s="19"/>
      <c r="B456" s="19"/>
      <c r="C456" s="19"/>
      <c r="D456" s="21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>
      <c r="A457" s="19"/>
      <c r="B457" s="19"/>
      <c r="C457" s="19"/>
      <c r="D457" s="21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>
      <c r="A458" s="19"/>
      <c r="B458" s="19"/>
      <c r="C458" s="19"/>
      <c r="D458" s="21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>
      <c r="A459" s="19"/>
      <c r="B459" s="19"/>
      <c r="C459" s="19"/>
      <c r="D459" s="21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>
      <c r="A460" s="19"/>
      <c r="B460" s="19"/>
      <c r="C460" s="19"/>
      <c r="D460" s="21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>
      <c r="A461" s="19"/>
      <c r="B461" s="19"/>
      <c r="C461" s="19"/>
      <c r="D461" s="21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>
      <c r="A462" s="19"/>
      <c r="B462" s="19"/>
      <c r="C462" s="19"/>
      <c r="D462" s="21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>
      <c r="A463" s="19"/>
      <c r="B463" s="19"/>
      <c r="C463" s="19"/>
      <c r="D463" s="21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>
      <c r="A464" s="19"/>
      <c r="B464" s="19"/>
      <c r="C464" s="19"/>
      <c r="D464" s="21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>
      <c r="A465" s="19"/>
      <c r="B465" s="19"/>
      <c r="C465" s="19"/>
      <c r="D465" s="21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>
      <c r="A466" s="19"/>
      <c r="B466" s="19"/>
      <c r="C466" s="19"/>
      <c r="D466" s="21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>
      <c r="A467" s="19"/>
      <c r="B467" s="19"/>
      <c r="C467" s="19"/>
      <c r="D467" s="21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>
      <c r="A468" s="19"/>
      <c r="B468" s="19"/>
      <c r="C468" s="19"/>
      <c r="D468" s="21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>
      <c r="A469" s="19"/>
      <c r="B469" s="19"/>
      <c r="C469" s="19"/>
      <c r="D469" s="21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>
      <c r="A470" s="19"/>
      <c r="B470" s="19"/>
      <c r="C470" s="19"/>
      <c r="D470" s="21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>
      <c r="A471" s="19"/>
      <c r="B471" s="19"/>
      <c r="C471" s="19"/>
      <c r="D471" s="21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>
      <c r="A472" s="19"/>
      <c r="B472" s="19"/>
      <c r="C472" s="19"/>
      <c r="D472" s="21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>
      <c r="A473" s="19"/>
      <c r="B473" s="19"/>
      <c r="C473" s="19"/>
      <c r="D473" s="21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>
      <c r="A474" s="19"/>
      <c r="B474" s="19"/>
      <c r="C474" s="19"/>
      <c r="D474" s="21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>
      <c r="A475" s="19"/>
      <c r="B475" s="19"/>
      <c r="C475" s="19"/>
      <c r="D475" s="21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>
      <c r="A476" s="19"/>
      <c r="B476" s="19"/>
      <c r="C476" s="19"/>
      <c r="D476" s="21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>
      <c r="A477" s="19"/>
      <c r="B477" s="19"/>
      <c r="C477" s="19"/>
      <c r="D477" s="21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>
      <c r="A478" s="19"/>
      <c r="B478" s="19"/>
      <c r="C478" s="19"/>
      <c r="D478" s="21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>
      <c r="A479" s="19"/>
      <c r="B479" s="19"/>
      <c r="C479" s="19"/>
      <c r="D479" s="21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>
      <c r="A480" s="19"/>
      <c r="B480" s="19"/>
      <c r="C480" s="19"/>
      <c r="D480" s="21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>
      <c r="A481" s="19"/>
      <c r="B481" s="19"/>
      <c r="C481" s="19"/>
      <c r="D481" s="21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>
      <c r="A482" s="19"/>
      <c r="B482" s="19"/>
      <c r="C482" s="19"/>
      <c r="D482" s="21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>
      <c r="A483" s="19"/>
      <c r="B483" s="19"/>
      <c r="C483" s="19"/>
      <c r="D483" s="21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>
      <c r="A484" s="19"/>
      <c r="B484" s="19"/>
      <c r="C484" s="19"/>
      <c r="D484" s="21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>
      <c r="A485" s="19"/>
      <c r="B485" s="19"/>
      <c r="C485" s="19"/>
      <c r="D485" s="21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>
      <c r="A486" s="19"/>
      <c r="B486" s="19"/>
      <c r="C486" s="19"/>
      <c r="D486" s="21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>
      <c r="A487" s="19"/>
      <c r="B487" s="19"/>
      <c r="C487" s="19"/>
      <c r="D487" s="21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>
      <c r="A488" s="19"/>
      <c r="B488" s="19"/>
      <c r="C488" s="19"/>
      <c r="D488" s="21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>
      <c r="A489" s="19"/>
      <c r="B489" s="19"/>
      <c r="C489" s="19"/>
      <c r="D489" s="21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>
      <c r="A490" s="19"/>
      <c r="B490" s="19"/>
      <c r="C490" s="19"/>
      <c r="D490" s="21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>
      <c r="A491" s="19"/>
      <c r="B491" s="19"/>
      <c r="C491" s="19"/>
      <c r="D491" s="21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>
      <c r="A492" s="19"/>
      <c r="B492" s="19"/>
      <c r="C492" s="19"/>
      <c r="D492" s="21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>
      <c r="A493" s="19"/>
      <c r="B493" s="19"/>
      <c r="C493" s="19"/>
      <c r="D493" s="21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>
      <c r="A494" s="19"/>
      <c r="B494" s="19"/>
      <c r="C494" s="19"/>
      <c r="D494" s="21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>
      <c r="A495" s="19"/>
      <c r="B495" s="19"/>
      <c r="C495" s="19"/>
      <c r="D495" s="21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>
      <c r="A496" s="19"/>
      <c r="B496" s="19"/>
      <c r="C496" s="19"/>
      <c r="D496" s="21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>
      <c r="A497" s="19"/>
      <c r="B497" s="19"/>
      <c r="C497" s="19"/>
      <c r="D497" s="21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>
      <c r="A498" s="19"/>
      <c r="B498" s="19"/>
      <c r="C498" s="19"/>
      <c r="D498" s="21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>
      <c r="A499" s="19"/>
      <c r="B499" s="19"/>
      <c r="C499" s="19"/>
      <c r="D499" s="21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>
      <c r="A500" s="19"/>
      <c r="B500" s="19"/>
      <c r="C500" s="19"/>
      <c r="D500" s="21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>
      <c r="A501" s="19"/>
      <c r="B501" s="19"/>
      <c r="C501" s="19"/>
      <c r="D501" s="21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>
      <c r="A502" s="19"/>
      <c r="B502" s="19"/>
      <c r="C502" s="19"/>
      <c r="D502" s="21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>
      <c r="A503" s="19"/>
      <c r="B503" s="19"/>
      <c r="C503" s="19"/>
      <c r="D503" s="21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>
      <c r="A504" s="19"/>
      <c r="B504" s="19"/>
      <c r="C504" s="19"/>
      <c r="D504" s="21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>
      <c r="A505" s="19"/>
      <c r="B505" s="19"/>
      <c r="C505" s="19"/>
      <c r="D505" s="21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>
      <c r="A506" s="19"/>
      <c r="B506" s="19"/>
      <c r="C506" s="19"/>
      <c r="D506" s="21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>
      <c r="A507" s="19"/>
      <c r="B507" s="19"/>
      <c r="C507" s="19"/>
      <c r="D507" s="21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>
      <c r="A508" s="19"/>
      <c r="B508" s="19"/>
      <c r="C508" s="19"/>
      <c r="D508" s="21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>
      <c r="A509" s="19"/>
      <c r="B509" s="19"/>
      <c r="C509" s="19"/>
      <c r="D509" s="21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>
      <c r="A510" s="19"/>
      <c r="B510" s="19"/>
      <c r="C510" s="19"/>
      <c r="D510" s="21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>
      <c r="A511" s="19"/>
      <c r="B511" s="19"/>
      <c r="C511" s="19"/>
      <c r="D511" s="21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>
      <c r="A512" s="19"/>
      <c r="B512" s="19"/>
      <c r="C512" s="19"/>
      <c r="D512" s="21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>
      <c r="A513" s="19"/>
      <c r="B513" s="19"/>
      <c r="C513" s="19"/>
      <c r="D513" s="21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>
      <c r="A514" s="19"/>
      <c r="B514" s="19"/>
      <c r="C514" s="19"/>
      <c r="D514" s="21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>
      <c r="A515" s="19"/>
      <c r="B515" s="19"/>
      <c r="C515" s="19"/>
      <c r="D515" s="21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>
      <c r="A516" s="19"/>
      <c r="B516" s="19"/>
      <c r="C516" s="19"/>
      <c r="D516" s="21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>
      <c r="A517" s="19"/>
      <c r="B517" s="19"/>
      <c r="C517" s="19"/>
      <c r="D517" s="21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>
      <c r="A518" s="19"/>
      <c r="B518" s="19"/>
      <c r="C518" s="19"/>
      <c r="D518" s="21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>
      <c r="A519" s="19"/>
      <c r="B519" s="19"/>
      <c r="C519" s="19"/>
      <c r="D519" s="21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>
      <c r="A520" s="19"/>
      <c r="B520" s="19"/>
      <c r="C520" s="19"/>
      <c r="D520" s="21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>
      <c r="A521" s="19"/>
      <c r="B521" s="19"/>
      <c r="C521" s="19"/>
      <c r="D521" s="21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>
      <c r="A522" s="19"/>
      <c r="B522" s="19"/>
      <c r="C522" s="19"/>
      <c r="D522" s="21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>
      <c r="A523" s="19"/>
      <c r="B523" s="19"/>
      <c r="C523" s="19"/>
      <c r="D523" s="21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>
      <c r="A524" s="19"/>
      <c r="B524" s="19"/>
      <c r="C524" s="19"/>
      <c r="D524" s="21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>
      <c r="A525" s="19"/>
      <c r="B525" s="19"/>
      <c r="C525" s="19"/>
      <c r="D525" s="21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>
      <c r="A526" s="19"/>
      <c r="B526" s="19"/>
      <c r="C526" s="19"/>
      <c r="D526" s="21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>
      <c r="A527" s="19"/>
      <c r="B527" s="19"/>
      <c r="C527" s="19"/>
      <c r="D527" s="21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>
      <c r="A528" s="19"/>
      <c r="B528" s="19"/>
      <c r="C528" s="19"/>
      <c r="D528" s="21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>
      <c r="A529" s="19"/>
      <c r="B529" s="19"/>
      <c r="C529" s="19"/>
      <c r="D529" s="21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>
      <c r="A530" s="19"/>
      <c r="B530" s="19"/>
      <c r="C530" s="19"/>
      <c r="D530" s="21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>
      <c r="A531" s="19"/>
      <c r="B531" s="19"/>
      <c r="C531" s="19"/>
      <c r="D531" s="21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>
      <c r="A532" s="19"/>
      <c r="B532" s="19"/>
      <c r="C532" s="19"/>
      <c r="D532" s="21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>
      <c r="A533" s="19"/>
      <c r="B533" s="19"/>
      <c r="C533" s="19"/>
      <c r="D533" s="21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>
      <c r="A534" s="19"/>
      <c r="B534" s="19"/>
      <c r="C534" s="19"/>
      <c r="D534" s="21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>
      <c r="A535" s="19"/>
      <c r="B535" s="19"/>
      <c r="C535" s="19"/>
      <c r="D535" s="21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>
      <c r="A536" s="19"/>
      <c r="B536" s="19"/>
      <c r="C536" s="19"/>
      <c r="D536" s="21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>
      <c r="A537" s="19"/>
      <c r="B537" s="19"/>
      <c r="C537" s="19"/>
      <c r="D537" s="21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>
      <c r="A538" s="19"/>
      <c r="B538" s="19"/>
      <c r="C538" s="19"/>
      <c r="D538" s="21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>
      <c r="A539" s="19"/>
      <c r="B539" s="19"/>
      <c r="C539" s="19"/>
      <c r="D539" s="21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>
      <c r="A540" s="19"/>
      <c r="B540" s="19"/>
      <c r="C540" s="19"/>
      <c r="D540" s="21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>
      <c r="A541" s="19"/>
      <c r="B541" s="19"/>
      <c r="C541" s="19"/>
      <c r="D541" s="21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>
      <c r="A542" s="19"/>
      <c r="B542" s="19"/>
      <c r="C542" s="19"/>
      <c r="D542" s="21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>
      <c r="A543" s="19"/>
      <c r="B543" s="19"/>
      <c r="C543" s="19"/>
      <c r="D543" s="21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>
      <c r="A544" s="19"/>
      <c r="B544" s="19"/>
      <c r="C544" s="19"/>
      <c r="D544" s="21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>
      <c r="A545" s="19"/>
      <c r="B545" s="19"/>
      <c r="C545" s="19"/>
      <c r="D545" s="21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>
      <c r="A546" s="19"/>
      <c r="B546" s="19"/>
      <c r="C546" s="19"/>
      <c r="D546" s="21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>
      <c r="A547" s="19"/>
      <c r="B547" s="19"/>
      <c r="C547" s="19"/>
      <c r="D547" s="21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>
      <c r="A548" s="19"/>
      <c r="B548" s="19"/>
      <c r="C548" s="19"/>
      <c r="D548" s="21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>
      <c r="A549" s="19"/>
      <c r="B549" s="19"/>
      <c r="C549" s="19"/>
      <c r="D549" s="21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>
      <c r="A550" s="19"/>
      <c r="B550" s="19"/>
      <c r="C550" s="19"/>
      <c r="D550" s="21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>
      <c r="A551" s="19"/>
      <c r="B551" s="19"/>
      <c r="C551" s="19"/>
      <c r="D551" s="21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>
      <c r="A552" s="19"/>
      <c r="B552" s="19"/>
      <c r="C552" s="19"/>
      <c r="D552" s="21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>
      <c r="A553" s="19"/>
      <c r="B553" s="19"/>
      <c r="C553" s="19"/>
      <c r="D553" s="21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>
      <c r="A554" s="19"/>
      <c r="B554" s="19"/>
      <c r="C554" s="19"/>
      <c r="D554" s="21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>
      <c r="A555" s="19"/>
      <c r="B555" s="19"/>
      <c r="C555" s="19"/>
      <c r="D555" s="21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>
      <c r="A556" s="19"/>
      <c r="B556" s="19"/>
      <c r="C556" s="19"/>
      <c r="D556" s="21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>
      <c r="A557" s="19"/>
      <c r="B557" s="19"/>
      <c r="C557" s="19"/>
      <c r="D557" s="21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>
      <c r="A558" s="19"/>
      <c r="B558" s="19"/>
      <c r="C558" s="19"/>
      <c r="D558" s="21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>
      <c r="A559" s="19"/>
      <c r="B559" s="19"/>
      <c r="C559" s="19"/>
      <c r="D559" s="21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>
      <c r="A560" s="19"/>
      <c r="B560" s="19"/>
      <c r="C560" s="19"/>
      <c r="D560" s="21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>
      <c r="A561" s="19"/>
      <c r="B561" s="19"/>
      <c r="C561" s="19"/>
      <c r="D561" s="21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>
      <c r="A562" s="19"/>
      <c r="B562" s="19"/>
      <c r="C562" s="19"/>
      <c r="D562" s="21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>
      <c r="A563" s="19"/>
      <c r="B563" s="19"/>
      <c r="C563" s="19"/>
      <c r="D563" s="21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>
      <c r="A564" s="19"/>
      <c r="B564" s="19"/>
      <c r="C564" s="19"/>
      <c r="D564" s="21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>
      <c r="A565" s="19"/>
      <c r="B565" s="19"/>
      <c r="C565" s="19"/>
      <c r="D565" s="21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>
      <c r="A566" s="19"/>
      <c r="B566" s="19"/>
      <c r="C566" s="19"/>
      <c r="D566" s="21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>
      <c r="A567" s="19"/>
      <c r="B567" s="19"/>
      <c r="C567" s="19"/>
      <c r="D567" s="21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>
      <c r="A568" s="19"/>
      <c r="B568" s="19"/>
      <c r="C568" s="19"/>
      <c r="D568" s="21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>
      <c r="A569" s="19"/>
      <c r="B569" s="19"/>
      <c r="C569" s="19"/>
      <c r="D569" s="21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>
      <c r="A570" s="19"/>
      <c r="B570" s="19"/>
      <c r="C570" s="19"/>
      <c r="D570" s="21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>
      <c r="A571" s="19"/>
      <c r="B571" s="19"/>
      <c r="C571" s="19"/>
      <c r="D571" s="21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>
      <c r="A572" s="19"/>
      <c r="B572" s="19"/>
      <c r="C572" s="19"/>
      <c r="D572" s="21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>
      <c r="A573" s="19"/>
      <c r="B573" s="19"/>
      <c r="C573" s="19"/>
      <c r="D573" s="21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>
      <c r="A574" s="19"/>
      <c r="B574" s="19"/>
      <c r="C574" s="19"/>
      <c r="D574" s="21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>
      <c r="A575" s="19"/>
      <c r="B575" s="19"/>
      <c r="C575" s="19"/>
      <c r="D575" s="21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>
      <c r="A576" s="19"/>
      <c r="B576" s="19"/>
      <c r="C576" s="19"/>
      <c r="D576" s="21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>
      <c r="A577" s="19"/>
      <c r="B577" s="19"/>
      <c r="C577" s="19"/>
      <c r="D577" s="21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>
      <c r="A578" s="19"/>
      <c r="B578" s="19"/>
      <c r="C578" s="19"/>
      <c r="D578" s="21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>
      <c r="A579" s="19"/>
      <c r="B579" s="19"/>
      <c r="C579" s="19"/>
      <c r="D579" s="21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>
      <c r="A580" s="19"/>
      <c r="B580" s="19"/>
      <c r="C580" s="19"/>
      <c r="D580" s="21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>
      <c r="A581" s="19"/>
      <c r="B581" s="19"/>
      <c r="C581" s="19"/>
      <c r="D581" s="21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>
      <c r="A582" s="19"/>
      <c r="B582" s="19"/>
      <c r="C582" s="19"/>
      <c r="D582" s="21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>
      <c r="A583" s="19"/>
      <c r="B583" s="19"/>
      <c r="C583" s="19"/>
      <c r="D583" s="21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>
      <c r="A584" s="19"/>
      <c r="B584" s="19"/>
      <c r="C584" s="19"/>
      <c r="D584" s="21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>
      <c r="A585" s="19"/>
      <c r="B585" s="19"/>
      <c r="C585" s="19"/>
      <c r="D585" s="21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>
      <c r="A586" s="19"/>
      <c r="B586" s="19"/>
      <c r="C586" s="19"/>
      <c r="D586" s="21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>
      <c r="A587" s="19"/>
      <c r="B587" s="19"/>
      <c r="C587" s="19"/>
      <c r="D587" s="21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>
      <c r="A588" s="19"/>
      <c r="B588" s="19"/>
      <c r="C588" s="19"/>
      <c r="D588" s="21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>
      <c r="A589" s="19"/>
      <c r="B589" s="19"/>
      <c r="C589" s="19"/>
      <c r="D589" s="21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>
      <c r="A590" s="19"/>
      <c r="B590" s="19"/>
      <c r="C590" s="19"/>
      <c r="D590" s="21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>
      <c r="A591" s="19"/>
      <c r="B591" s="19"/>
      <c r="C591" s="19"/>
      <c r="D591" s="21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>
      <c r="A592" s="19"/>
      <c r="B592" s="19"/>
      <c r="C592" s="19"/>
      <c r="D592" s="21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>
      <c r="A593" s="19"/>
      <c r="B593" s="19"/>
      <c r="C593" s="19"/>
      <c r="D593" s="21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>
      <c r="A594" s="19"/>
      <c r="B594" s="19"/>
      <c r="C594" s="19"/>
      <c r="D594" s="21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>
      <c r="A595" s="19"/>
      <c r="B595" s="19"/>
      <c r="C595" s="19"/>
      <c r="D595" s="21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>
      <c r="A596" s="19"/>
      <c r="B596" s="19"/>
      <c r="C596" s="19"/>
      <c r="D596" s="21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>
      <c r="A597" s="19"/>
      <c r="B597" s="19"/>
      <c r="C597" s="19"/>
      <c r="D597" s="21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>
      <c r="A598" s="19"/>
      <c r="B598" s="19"/>
      <c r="C598" s="19"/>
      <c r="D598" s="21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>
      <c r="A599" s="19"/>
      <c r="B599" s="19"/>
      <c r="C599" s="19"/>
      <c r="D599" s="21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>
      <c r="A600" s="19"/>
      <c r="B600" s="19"/>
      <c r="C600" s="19"/>
      <c r="D600" s="21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>
      <c r="A601" s="19"/>
      <c r="B601" s="19"/>
      <c r="C601" s="19"/>
      <c r="D601" s="21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>
      <c r="A602" s="19"/>
      <c r="B602" s="19"/>
      <c r="C602" s="19"/>
      <c r="D602" s="21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>
      <c r="A603" s="19"/>
      <c r="B603" s="19"/>
      <c r="C603" s="19"/>
      <c r="D603" s="21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>
      <c r="A604" s="19"/>
      <c r="B604" s="19"/>
      <c r="C604" s="19"/>
      <c r="D604" s="21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>
      <c r="A605" s="19"/>
      <c r="B605" s="19"/>
      <c r="C605" s="19"/>
      <c r="D605" s="21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>
      <c r="A606" s="19"/>
      <c r="B606" s="19"/>
      <c r="C606" s="19"/>
      <c r="D606" s="21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>
      <c r="A607" s="19"/>
      <c r="B607" s="19"/>
      <c r="C607" s="19"/>
      <c r="D607" s="21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>
      <c r="A608" s="19"/>
      <c r="B608" s="19"/>
      <c r="C608" s="19"/>
      <c r="D608" s="21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>
      <c r="A609" s="19"/>
      <c r="B609" s="19"/>
      <c r="C609" s="19"/>
      <c r="D609" s="21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>
      <c r="A610" s="19"/>
      <c r="B610" s="19"/>
      <c r="C610" s="19"/>
      <c r="D610" s="21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>
      <c r="A611" s="19"/>
      <c r="B611" s="19"/>
      <c r="C611" s="19"/>
      <c r="D611" s="21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>
      <c r="A612" s="19"/>
      <c r="B612" s="19"/>
      <c r="C612" s="19"/>
      <c r="D612" s="21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>
      <c r="A613" s="19"/>
      <c r="B613" s="19"/>
      <c r="C613" s="19"/>
      <c r="D613" s="21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>
      <c r="A614" s="19"/>
      <c r="B614" s="19"/>
      <c r="C614" s="19"/>
      <c r="D614" s="21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>
      <c r="A615" s="19"/>
      <c r="B615" s="19"/>
      <c r="C615" s="19"/>
      <c r="D615" s="21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>
      <c r="A616" s="19"/>
      <c r="B616" s="19"/>
      <c r="C616" s="19"/>
      <c r="D616" s="21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>
      <c r="A617" s="19"/>
      <c r="B617" s="19"/>
      <c r="C617" s="19"/>
      <c r="D617" s="21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>
      <c r="A618" s="19"/>
      <c r="B618" s="19"/>
      <c r="C618" s="19"/>
      <c r="D618" s="21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>
      <c r="A619" s="19"/>
      <c r="B619" s="19"/>
      <c r="C619" s="19"/>
      <c r="D619" s="21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>
      <c r="A620" s="19"/>
      <c r="B620" s="19"/>
      <c r="C620" s="19"/>
      <c r="D620" s="21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>
      <c r="A621" s="19"/>
      <c r="B621" s="19"/>
      <c r="C621" s="19"/>
      <c r="D621" s="21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>
      <c r="A622" s="19"/>
      <c r="B622" s="19"/>
      <c r="C622" s="19"/>
      <c r="D622" s="21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>
      <c r="A623" s="19"/>
      <c r="B623" s="19"/>
      <c r="C623" s="19"/>
      <c r="D623" s="21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>
      <c r="A624" s="19"/>
      <c r="B624" s="19"/>
      <c r="C624" s="19"/>
      <c r="D624" s="21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>
      <c r="A625" s="19"/>
      <c r="B625" s="19"/>
      <c r="C625" s="19"/>
      <c r="D625" s="21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>
      <c r="A626" s="19"/>
      <c r="B626" s="19"/>
      <c r="C626" s="19"/>
      <c r="D626" s="21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>
      <c r="A627" s="19"/>
      <c r="B627" s="19"/>
      <c r="C627" s="19"/>
      <c r="D627" s="21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>
      <c r="A628" s="19"/>
      <c r="B628" s="19"/>
      <c r="C628" s="19"/>
      <c r="D628" s="21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>
      <c r="A629" s="19"/>
      <c r="B629" s="19"/>
      <c r="C629" s="19"/>
      <c r="D629" s="21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>
      <c r="A630" s="19"/>
      <c r="B630" s="19"/>
      <c r="C630" s="19"/>
      <c r="D630" s="21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>
      <c r="A631" s="19"/>
      <c r="B631" s="19"/>
      <c r="C631" s="19"/>
      <c r="D631" s="21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>
      <c r="A632" s="19"/>
      <c r="B632" s="19"/>
      <c r="C632" s="19"/>
      <c r="D632" s="21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>
      <c r="A633" s="19"/>
      <c r="B633" s="19"/>
      <c r="C633" s="19"/>
      <c r="D633" s="21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>
      <c r="A634" s="19"/>
      <c r="B634" s="19"/>
      <c r="C634" s="19"/>
      <c r="D634" s="21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>
      <c r="A635" s="19"/>
      <c r="B635" s="19"/>
      <c r="C635" s="19"/>
      <c r="D635" s="21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>
      <c r="A636" s="19"/>
      <c r="B636" s="19"/>
      <c r="C636" s="19"/>
      <c r="D636" s="21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>
      <c r="A637" s="19"/>
      <c r="B637" s="19"/>
      <c r="C637" s="19"/>
      <c r="D637" s="21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>
      <c r="A638" s="19"/>
      <c r="B638" s="19"/>
      <c r="C638" s="19"/>
      <c r="D638" s="21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>
      <c r="A639" s="19"/>
      <c r="B639" s="19"/>
      <c r="C639" s="19"/>
      <c r="D639" s="21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>
      <c r="A640" s="19"/>
      <c r="B640" s="19"/>
      <c r="C640" s="19"/>
      <c r="D640" s="21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>
      <c r="A641" s="19"/>
      <c r="B641" s="19"/>
      <c r="C641" s="19"/>
      <c r="D641" s="21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>
      <c r="A642" s="19"/>
      <c r="B642" s="19"/>
      <c r="C642" s="19"/>
      <c r="D642" s="21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>
      <c r="A643" s="19"/>
      <c r="B643" s="19"/>
      <c r="C643" s="19"/>
      <c r="D643" s="21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>
      <c r="A644" s="19"/>
      <c r="B644" s="19"/>
      <c r="C644" s="19"/>
      <c r="D644" s="21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>
      <c r="A645" s="19"/>
      <c r="B645" s="19"/>
      <c r="C645" s="19"/>
      <c r="D645" s="21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>
      <c r="A646" s="19"/>
      <c r="B646" s="19"/>
      <c r="C646" s="19"/>
      <c r="D646" s="21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>
      <c r="A647" s="19"/>
      <c r="B647" s="19"/>
      <c r="C647" s="19"/>
      <c r="D647" s="21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>
      <c r="A648" s="19"/>
      <c r="B648" s="19"/>
      <c r="C648" s="19"/>
      <c r="D648" s="21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>
      <c r="A649" s="19"/>
      <c r="B649" s="19"/>
      <c r="C649" s="19"/>
      <c r="D649" s="21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>
      <c r="A650" s="19"/>
      <c r="B650" s="19"/>
      <c r="C650" s="19"/>
      <c r="D650" s="21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>
      <c r="A651" s="19"/>
      <c r="B651" s="19"/>
      <c r="C651" s="19"/>
      <c r="D651" s="21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>
      <c r="A652" s="19"/>
      <c r="B652" s="19"/>
      <c r="C652" s="19"/>
      <c r="D652" s="21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>
      <c r="A653" s="19"/>
      <c r="B653" s="19"/>
      <c r="C653" s="19"/>
      <c r="D653" s="21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>
      <c r="A654" s="19"/>
      <c r="B654" s="19"/>
      <c r="C654" s="19"/>
      <c r="D654" s="21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>
      <c r="A655" s="19"/>
      <c r="B655" s="19"/>
      <c r="C655" s="19"/>
      <c r="D655" s="21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>
      <c r="A656" s="19"/>
      <c r="B656" s="19"/>
      <c r="C656" s="19"/>
      <c r="D656" s="21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>
      <c r="A657" s="19"/>
      <c r="B657" s="19"/>
      <c r="C657" s="19"/>
      <c r="D657" s="21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>
      <c r="A658" s="19"/>
      <c r="B658" s="19"/>
      <c r="C658" s="19"/>
      <c r="D658" s="21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>
      <c r="A659" s="19"/>
      <c r="B659" s="19"/>
      <c r="C659" s="19"/>
      <c r="D659" s="21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>
      <c r="A660" s="19"/>
      <c r="B660" s="19"/>
      <c r="C660" s="19"/>
      <c r="D660" s="21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>
      <c r="A661" s="19"/>
      <c r="B661" s="19"/>
      <c r="C661" s="19"/>
      <c r="D661" s="21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>
      <c r="A662" s="19"/>
      <c r="B662" s="19"/>
      <c r="C662" s="19"/>
      <c r="D662" s="21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>
      <c r="A663" s="19"/>
      <c r="B663" s="19"/>
      <c r="C663" s="19"/>
      <c r="D663" s="21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>
      <c r="A664" s="19"/>
      <c r="B664" s="19"/>
      <c r="C664" s="19"/>
      <c r="D664" s="21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>
      <c r="A665" s="19"/>
      <c r="B665" s="19"/>
      <c r="C665" s="19"/>
      <c r="D665" s="21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>
      <c r="A666" s="19"/>
      <c r="B666" s="19"/>
      <c r="C666" s="19"/>
      <c r="D666" s="21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>
      <c r="A667" s="19"/>
      <c r="B667" s="19"/>
      <c r="C667" s="19"/>
      <c r="D667" s="21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>
      <c r="A668" s="19"/>
      <c r="B668" s="19"/>
      <c r="C668" s="19"/>
      <c r="D668" s="21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>
      <c r="A669" s="19"/>
      <c r="B669" s="19"/>
      <c r="C669" s="19"/>
      <c r="D669" s="21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>
      <c r="A670" s="19"/>
      <c r="B670" s="19"/>
      <c r="C670" s="19"/>
      <c r="D670" s="21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>
      <c r="A671" s="19"/>
      <c r="B671" s="19"/>
      <c r="C671" s="19"/>
      <c r="D671" s="21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>
      <c r="A672" s="19"/>
      <c r="B672" s="19"/>
      <c r="C672" s="19"/>
      <c r="D672" s="21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>
      <c r="A673" s="19"/>
      <c r="B673" s="19"/>
      <c r="C673" s="19"/>
      <c r="D673" s="21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>
      <c r="A674" s="19"/>
      <c r="B674" s="19"/>
      <c r="C674" s="19"/>
      <c r="D674" s="21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>
      <c r="A675" s="19"/>
      <c r="B675" s="19"/>
      <c r="C675" s="19"/>
      <c r="D675" s="21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>
      <c r="A676" s="19"/>
      <c r="B676" s="19"/>
      <c r="C676" s="19"/>
      <c r="D676" s="21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>
      <c r="A677" s="19"/>
      <c r="B677" s="19"/>
      <c r="C677" s="19"/>
      <c r="D677" s="21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>
      <c r="A678" s="19"/>
      <c r="B678" s="19"/>
      <c r="C678" s="19"/>
      <c r="D678" s="21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>
      <c r="A679" s="19"/>
      <c r="B679" s="19"/>
      <c r="C679" s="19"/>
      <c r="D679" s="21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>
      <c r="A680" s="19"/>
      <c r="B680" s="19"/>
      <c r="C680" s="19"/>
      <c r="D680" s="21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>
      <c r="A681" s="19"/>
      <c r="B681" s="19"/>
      <c r="C681" s="19"/>
      <c r="D681" s="21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>
      <c r="A682" s="19"/>
      <c r="B682" s="19"/>
      <c r="C682" s="19"/>
      <c r="D682" s="21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>
      <c r="A683" s="19"/>
      <c r="B683" s="19"/>
      <c r="C683" s="19"/>
      <c r="D683" s="21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>
      <c r="A684" s="19"/>
      <c r="B684" s="19"/>
      <c r="C684" s="19"/>
      <c r="D684" s="21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>
      <c r="A685" s="19"/>
      <c r="B685" s="19"/>
      <c r="C685" s="19"/>
      <c r="D685" s="21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>
      <c r="A686" s="19"/>
      <c r="B686" s="19"/>
      <c r="C686" s="19"/>
      <c r="D686" s="21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>
      <c r="A687" s="19"/>
      <c r="B687" s="19"/>
      <c r="C687" s="19"/>
      <c r="D687" s="21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>
      <c r="A688" s="19"/>
      <c r="B688" s="19"/>
      <c r="C688" s="19"/>
      <c r="D688" s="21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>
      <c r="A689" s="19"/>
      <c r="B689" s="19"/>
      <c r="C689" s="19"/>
      <c r="D689" s="21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>
      <c r="A690" s="19"/>
      <c r="B690" s="19"/>
      <c r="C690" s="19"/>
      <c r="D690" s="21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>
      <c r="A691" s="19"/>
      <c r="B691" s="19"/>
      <c r="C691" s="19"/>
      <c r="D691" s="21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>
      <c r="A692" s="19"/>
      <c r="B692" s="19"/>
      <c r="C692" s="19"/>
      <c r="D692" s="21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>
      <c r="A693" s="19"/>
      <c r="B693" s="19"/>
      <c r="C693" s="19"/>
      <c r="D693" s="21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>
      <c r="A694" s="19"/>
      <c r="B694" s="19"/>
      <c r="C694" s="19"/>
      <c r="D694" s="21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>
      <c r="A695" s="19"/>
      <c r="B695" s="19"/>
      <c r="C695" s="19"/>
      <c r="D695" s="21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>
      <c r="A696" s="19"/>
      <c r="B696" s="19"/>
      <c r="C696" s="19"/>
      <c r="D696" s="21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>
      <c r="A697" s="19"/>
      <c r="B697" s="19"/>
      <c r="C697" s="19"/>
      <c r="D697" s="21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>
      <c r="A698" s="19"/>
      <c r="B698" s="19"/>
      <c r="C698" s="19"/>
      <c r="D698" s="21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>
      <c r="A699" s="19"/>
      <c r="B699" s="19"/>
      <c r="C699" s="19"/>
      <c r="D699" s="21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>
      <c r="A700" s="19"/>
      <c r="B700" s="19"/>
      <c r="C700" s="19"/>
      <c r="D700" s="21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>
      <c r="A701" s="19"/>
      <c r="B701" s="19"/>
      <c r="C701" s="19"/>
      <c r="D701" s="21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>
      <c r="A702" s="19"/>
      <c r="B702" s="19"/>
      <c r="C702" s="19"/>
      <c r="D702" s="21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>
      <c r="A703" s="19"/>
      <c r="B703" s="19"/>
      <c r="C703" s="19"/>
      <c r="D703" s="21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>
      <c r="A704" s="19"/>
      <c r="B704" s="19"/>
      <c r="C704" s="19"/>
      <c r="D704" s="21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>
      <c r="A705" s="19"/>
      <c r="B705" s="19"/>
      <c r="C705" s="19"/>
      <c r="D705" s="21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>
      <c r="A706" s="19"/>
      <c r="B706" s="19"/>
      <c r="C706" s="19"/>
      <c r="D706" s="21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>
      <c r="A707" s="19"/>
      <c r="B707" s="19"/>
      <c r="C707" s="19"/>
      <c r="D707" s="21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>
      <c r="A708" s="19"/>
      <c r="B708" s="19"/>
      <c r="C708" s="19"/>
      <c r="D708" s="21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>
      <c r="A709" s="19"/>
      <c r="B709" s="19"/>
      <c r="C709" s="19"/>
      <c r="D709" s="21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>
      <c r="A710" s="19"/>
      <c r="B710" s="19"/>
      <c r="C710" s="19"/>
      <c r="D710" s="21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>
      <c r="A711" s="19"/>
      <c r="B711" s="19"/>
      <c r="C711" s="19"/>
      <c r="D711" s="21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>
      <c r="A712" s="19"/>
      <c r="B712" s="19"/>
      <c r="C712" s="19"/>
      <c r="D712" s="21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>
      <c r="A713" s="19"/>
      <c r="B713" s="19"/>
      <c r="C713" s="19"/>
      <c r="D713" s="21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>
      <c r="A714" s="19"/>
      <c r="B714" s="19"/>
      <c r="C714" s="19"/>
      <c r="D714" s="21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>
      <c r="A715" s="19"/>
      <c r="B715" s="19"/>
      <c r="C715" s="19"/>
      <c r="D715" s="21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>
      <c r="A716" s="19"/>
      <c r="B716" s="19"/>
      <c r="C716" s="19"/>
      <c r="D716" s="21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>
      <c r="A717" s="19"/>
      <c r="B717" s="19"/>
      <c r="C717" s="19"/>
      <c r="D717" s="21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>
      <c r="A718" s="19"/>
      <c r="B718" s="19"/>
      <c r="C718" s="19"/>
      <c r="D718" s="21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>
      <c r="A719" s="19"/>
      <c r="B719" s="19"/>
      <c r="C719" s="19"/>
      <c r="D719" s="21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>
      <c r="A720" s="19"/>
      <c r="B720" s="19"/>
      <c r="C720" s="19"/>
      <c r="D720" s="21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>
      <c r="A721" s="19"/>
      <c r="B721" s="19"/>
      <c r="C721" s="19"/>
      <c r="D721" s="21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>
      <c r="A722" s="19"/>
      <c r="B722" s="19"/>
      <c r="C722" s="19"/>
      <c r="D722" s="21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>
      <c r="A723" s="19"/>
      <c r="B723" s="19"/>
      <c r="C723" s="19"/>
      <c r="D723" s="21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>
      <c r="A724" s="19"/>
      <c r="B724" s="19"/>
      <c r="C724" s="19"/>
      <c r="D724" s="21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>
      <c r="A725" s="19"/>
      <c r="B725" s="19"/>
      <c r="C725" s="19"/>
      <c r="D725" s="21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>
      <c r="A726" s="19"/>
      <c r="B726" s="19"/>
      <c r="C726" s="19"/>
      <c r="D726" s="21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>
      <c r="A727" s="19"/>
      <c r="B727" s="19"/>
      <c r="C727" s="19"/>
      <c r="D727" s="21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>
      <c r="A728" s="19"/>
      <c r="B728" s="19"/>
      <c r="C728" s="19"/>
      <c r="D728" s="21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>
      <c r="A729" s="19"/>
      <c r="B729" s="19"/>
      <c r="C729" s="19"/>
      <c r="D729" s="21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>
      <c r="A730" s="19"/>
      <c r="B730" s="19"/>
      <c r="C730" s="19"/>
      <c r="D730" s="21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>
      <c r="A731" s="19"/>
      <c r="B731" s="19"/>
      <c r="C731" s="19"/>
      <c r="D731" s="21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>
      <c r="A732" s="19"/>
      <c r="B732" s="19"/>
      <c r="C732" s="19"/>
      <c r="D732" s="21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>
      <c r="A733" s="19"/>
      <c r="B733" s="19"/>
      <c r="C733" s="19"/>
      <c r="D733" s="21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>
      <c r="A734" s="19"/>
      <c r="B734" s="19"/>
      <c r="C734" s="19"/>
      <c r="D734" s="21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>
      <c r="A735" s="19"/>
      <c r="B735" s="19"/>
      <c r="C735" s="19"/>
      <c r="D735" s="21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>
      <c r="A736" s="19"/>
      <c r="B736" s="19"/>
      <c r="C736" s="19"/>
      <c r="D736" s="21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>
      <c r="A737" s="19"/>
      <c r="B737" s="19"/>
      <c r="C737" s="19"/>
      <c r="D737" s="21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>
      <c r="A738" s="19"/>
      <c r="B738" s="19"/>
      <c r="C738" s="19"/>
      <c r="D738" s="21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>
      <c r="A739" s="19"/>
      <c r="B739" s="19"/>
      <c r="C739" s="19"/>
      <c r="D739" s="21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>
      <c r="A740" s="19"/>
      <c r="B740" s="19"/>
      <c r="C740" s="19"/>
      <c r="D740" s="21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>
      <c r="A741" s="19"/>
      <c r="B741" s="19"/>
      <c r="C741" s="19"/>
      <c r="D741" s="21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>
      <c r="A742" s="19"/>
      <c r="B742" s="19"/>
      <c r="C742" s="19"/>
      <c r="D742" s="21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>
      <c r="A743" s="19"/>
      <c r="B743" s="19"/>
      <c r="C743" s="19"/>
      <c r="D743" s="21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>
      <c r="A744" s="19"/>
      <c r="B744" s="19"/>
      <c r="C744" s="19"/>
      <c r="D744" s="21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>
      <c r="A745" s="19"/>
      <c r="B745" s="19"/>
      <c r="C745" s="19"/>
      <c r="D745" s="21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>
      <c r="A746" s="19"/>
      <c r="B746" s="19"/>
      <c r="C746" s="19"/>
      <c r="D746" s="21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>
      <c r="A747" s="19"/>
      <c r="B747" s="19"/>
      <c r="C747" s="19"/>
      <c r="D747" s="21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>
      <c r="A748" s="19"/>
      <c r="B748" s="19"/>
      <c r="C748" s="19"/>
      <c r="D748" s="21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>
      <c r="A749" s="19"/>
      <c r="B749" s="19"/>
      <c r="C749" s="19"/>
      <c r="D749" s="21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>
      <c r="A750" s="19"/>
      <c r="B750" s="19"/>
      <c r="C750" s="19"/>
      <c r="D750" s="21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>
      <c r="A751" s="19"/>
      <c r="B751" s="19"/>
      <c r="C751" s="19"/>
      <c r="D751" s="21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>
      <c r="A752" s="19"/>
      <c r="B752" s="19"/>
      <c r="C752" s="19"/>
      <c r="D752" s="21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>
      <c r="A753" s="19"/>
      <c r="B753" s="19"/>
      <c r="C753" s="19"/>
      <c r="D753" s="21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>
      <c r="A754" s="19"/>
      <c r="B754" s="19"/>
      <c r="C754" s="19"/>
      <c r="D754" s="21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>
      <c r="A755" s="19"/>
      <c r="B755" s="19"/>
      <c r="C755" s="19"/>
      <c r="D755" s="21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>
      <c r="A756" s="19"/>
      <c r="B756" s="19"/>
      <c r="C756" s="19"/>
      <c r="D756" s="21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>
      <c r="A757" s="19"/>
      <c r="B757" s="19"/>
      <c r="C757" s="19"/>
      <c r="D757" s="21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>
      <c r="A758" s="19"/>
      <c r="B758" s="19"/>
      <c r="C758" s="19"/>
      <c r="D758" s="21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>
      <c r="A759" s="19"/>
      <c r="B759" s="19"/>
      <c r="C759" s="19"/>
      <c r="D759" s="21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>
      <c r="A760" s="19"/>
      <c r="B760" s="19"/>
      <c r="C760" s="19"/>
      <c r="D760" s="21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>
      <c r="A761" s="19"/>
      <c r="B761" s="19"/>
      <c r="C761" s="19"/>
      <c r="D761" s="21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>
      <c r="A762" s="19"/>
      <c r="B762" s="19"/>
      <c r="C762" s="19"/>
      <c r="D762" s="21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>
      <c r="A763" s="19"/>
      <c r="B763" s="19"/>
      <c r="C763" s="19"/>
      <c r="D763" s="21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>
      <c r="A764" s="19"/>
      <c r="B764" s="19"/>
      <c r="C764" s="19"/>
      <c r="D764" s="21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>
      <c r="A765" s="19"/>
      <c r="B765" s="19"/>
      <c r="C765" s="19"/>
      <c r="D765" s="21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>
      <c r="A766" s="19"/>
      <c r="B766" s="19"/>
      <c r="C766" s="19"/>
      <c r="D766" s="21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>
      <c r="A767" s="19"/>
      <c r="B767" s="19"/>
      <c r="C767" s="19"/>
      <c r="D767" s="21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>
      <c r="A768" s="19"/>
      <c r="B768" s="19"/>
      <c r="C768" s="19"/>
      <c r="D768" s="21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>
      <c r="A769" s="19"/>
      <c r="B769" s="19"/>
      <c r="C769" s="19"/>
      <c r="D769" s="21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>
      <c r="A770" s="19"/>
      <c r="B770" s="19"/>
      <c r="C770" s="19"/>
      <c r="D770" s="21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>
      <c r="A771" s="19"/>
      <c r="B771" s="19"/>
      <c r="C771" s="19"/>
      <c r="D771" s="21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>
      <c r="A772" s="19"/>
      <c r="B772" s="19"/>
      <c r="C772" s="19"/>
      <c r="D772" s="21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>
      <c r="A773" s="19"/>
      <c r="B773" s="19"/>
      <c r="C773" s="19"/>
      <c r="D773" s="21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>
      <c r="A774" s="19"/>
      <c r="B774" s="19"/>
      <c r="C774" s="19"/>
      <c r="D774" s="21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>
      <c r="A775" s="19"/>
      <c r="B775" s="19"/>
      <c r="C775" s="19"/>
      <c r="D775" s="21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>
      <c r="A776" s="19"/>
      <c r="B776" s="19"/>
      <c r="C776" s="19"/>
      <c r="D776" s="21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>
      <c r="A777" s="19"/>
      <c r="B777" s="19"/>
      <c r="C777" s="19"/>
      <c r="D777" s="21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>
      <c r="A778" s="19"/>
      <c r="B778" s="19"/>
      <c r="C778" s="19"/>
      <c r="D778" s="21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>
      <c r="A779" s="19"/>
      <c r="B779" s="19"/>
      <c r="C779" s="19"/>
      <c r="D779" s="21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>
      <c r="A780" s="19"/>
      <c r="B780" s="19"/>
      <c r="C780" s="19"/>
      <c r="D780" s="21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>
      <c r="A781" s="19"/>
      <c r="B781" s="19"/>
      <c r="C781" s="19"/>
      <c r="D781" s="21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>
      <c r="A782" s="19"/>
      <c r="B782" s="19"/>
      <c r="C782" s="19"/>
      <c r="D782" s="21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>
      <c r="A783" s="19"/>
      <c r="B783" s="19"/>
      <c r="C783" s="19"/>
      <c r="D783" s="21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>
      <c r="A784" s="19"/>
      <c r="B784" s="19"/>
      <c r="C784" s="19"/>
      <c r="D784" s="21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>
      <c r="A785" s="19"/>
      <c r="B785" s="19"/>
      <c r="C785" s="19"/>
      <c r="D785" s="21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>
      <c r="A786" s="19"/>
      <c r="B786" s="19"/>
      <c r="C786" s="19"/>
      <c r="D786" s="21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>
      <c r="A787" s="19"/>
      <c r="B787" s="19"/>
      <c r="C787" s="19"/>
      <c r="D787" s="21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>
      <c r="A788" s="19"/>
      <c r="B788" s="19"/>
      <c r="C788" s="19"/>
      <c r="D788" s="21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>
      <c r="A789" s="19"/>
      <c r="B789" s="19"/>
      <c r="C789" s="19"/>
      <c r="D789" s="21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>
      <c r="A790" s="19"/>
      <c r="B790" s="19"/>
      <c r="C790" s="19"/>
      <c r="D790" s="21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>
      <c r="A791" s="19"/>
      <c r="B791" s="19"/>
      <c r="C791" s="19"/>
      <c r="D791" s="21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>
      <c r="A792" s="19"/>
      <c r="B792" s="19"/>
      <c r="C792" s="19"/>
      <c r="D792" s="21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>
      <c r="A793" s="19"/>
      <c r="B793" s="19"/>
      <c r="C793" s="19"/>
      <c r="D793" s="21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>
      <c r="A794" s="19"/>
      <c r="B794" s="19"/>
      <c r="C794" s="19"/>
      <c r="D794" s="21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>
      <c r="A795" s="19"/>
      <c r="B795" s="19"/>
      <c r="C795" s="19"/>
      <c r="D795" s="21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>
      <c r="A796" s="19"/>
      <c r="B796" s="19"/>
      <c r="C796" s="19"/>
      <c r="D796" s="21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>
      <c r="A797" s="19"/>
      <c r="B797" s="19"/>
      <c r="C797" s="19"/>
      <c r="D797" s="21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>
      <c r="A798" s="19"/>
      <c r="B798" s="19"/>
      <c r="C798" s="19"/>
      <c r="D798" s="21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>
      <c r="A799" s="19"/>
      <c r="B799" s="19"/>
      <c r="C799" s="19"/>
      <c r="D799" s="21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>
      <c r="A800" s="19"/>
      <c r="B800" s="19"/>
      <c r="C800" s="19"/>
      <c r="D800" s="21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>
      <c r="A801" s="19"/>
      <c r="B801" s="19"/>
      <c r="C801" s="19"/>
      <c r="D801" s="21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>
      <c r="A802" s="19"/>
      <c r="B802" s="19"/>
      <c r="C802" s="19"/>
      <c r="D802" s="21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>
      <c r="A803" s="19"/>
      <c r="B803" s="19"/>
      <c r="C803" s="19"/>
      <c r="D803" s="21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>
      <c r="A804" s="19"/>
      <c r="B804" s="19"/>
      <c r="C804" s="19"/>
      <c r="D804" s="21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>
      <c r="A805" s="19"/>
      <c r="B805" s="19"/>
      <c r="C805" s="19"/>
      <c r="D805" s="21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>
      <c r="A806" s="19"/>
      <c r="B806" s="19"/>
      <c r="C806" s="19"/>
      <c r="D806" s="21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>
      <c r="A807" s="19"/>
      <c r="B807" s="19"/>
      <c r="C807" s="19"/>
      <c r="D807" s="21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>
      <c r="A808" s="19"/>
      <c r="B808" s="19"/>
      <c r="C808" s="19"/>
      <c r="D808" s="21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>
      <c r="A809" s="19"/>
      <c r="B809" s="19"/>
      <c r="C809" s="19"/>
      <c r="D809" s="21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>
      <c r="A810" s="19"/>
      <c r="B810" s="19"/>
      <c r="C810" s="19"/>
      <c r="D810" s="21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>
      <c r="A811" s="19"/>
      <c r="B811" s="19"/>
      <c r="C811" s="19"/>
      <c r="D811" s="21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>
      <c r="A812" s="19"/>
      <c r="B812" s="19"/>
      <c r="C812" s="19"/>
      <c r="D812" s="21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>
      <c r="A813" s="19"/>
      <c r="B813" s="19"/>
      <c r="C813" s="19"/>
      <c r="D813" s="21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>
      <c r="A814" s="19"/>
      <c r="B814" s="19"/>
      <c r="C814" s="19"/>
      <c r="D814" s="21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>
      <c r="A815" s="19"/>
      <c r="B815" s="19"/>
      <c r="C815" s="19"/>
      <c r="D815" s="21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>
      <c r="A816" s="19"/>
      <c r="B816" s="19"/>
      <c r="C816" s="19"/>
      <c r="D816" s="21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>
      <c r="A817" s="19"/>
      <c r="B817" s="19"/>
      <c r="C817" s="19"/>
      <c r="D817" s="21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>
      <c r="A818" s="19"/>
      <c r="B818" s="19"/>
      <c r="C818" s="19"/>
      <c r="D818" s="21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>
      <c r="A819" s="19"/>
      <c r="B819" s="19"/>
      <c r="C819" s="19"/>
      <c r="D819" s="21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>
      <c r="A820" s="19"/>
      <c r="B820" s="19"/>
      <c r="C820" s="19"/>
      <c r="D820" s="21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>
      <c r="A821" s="19"/>
      <c r="B821" s="19"/>
      <c r="C821" s="19"/>
      <c r="D821" s="21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>
      <c r="A822" s="19"/>
      <c r="B822" s="19"/>
      <c r="C822" s="19"/>
      <c r="D822" s="21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>
      <c r="A823" s="19"/>
      <c r="B823" s="19"/>
      <c r="C823" s="19"/>
      <c r="D823" s="21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>
      <c r="A824" s="19"/>
      <c r="B824" s="19"/>
      <c r="C824" s="19"/>
      <c r="D824" s="21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>
      <c r="A825" s="19"/>
      <c r="B825" s="19"/>
      <c r="C825" s="19"/>
      <c r="D825" s="21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>
      <c r="A826" s="19"/>
      <c r="B826" s="19"/>
      <c r="C826" s="19"/>
      <c r="D826" s="21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>
      <c r="A827" s="19"/>
      <c r="B827" s="19"/>
      <c r="C827" s="19"/>
      <c r="D827" s="21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>
      <c r="A828" s="19"/>
      <c r="B828" s="19"/>
      <c r="C828" s="19"/>
      <c r="D828" s="21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>
      <c r="A829" s="19"/>
      <c r="B829" s="19"/>
      <c r="C829" s="19"/>
      <c r="D829" s="21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>
      <c r="A830" s="19"/>
      <c r="B830" s="19"/>
      <c r="C830" s="19"/>
      <c r="D830" s="21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>
      <c r="A831" s="19"/>
      <c r="B831" s="19"/>
      <c r="C831" s="19"/>
      <c r="D831" s="21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>
      <c r="A832" s="19"/>
      <c r="B832" s="19"/>
      <c r="C832" s="19"/>
      <c r="D832" s="21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>
      <c r="A833" s="19"/>
      <c r="B833" s="19"/>
      <c r="C833" s="19"/>
      <c r="D833" s="21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>
      <c r="A834" s="19"/>
      <c r="B834" s="19"/>
      <c r="C834" s="19"/>
      <c r="D834" s="21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>
      <c r="A835" s="19"/>
      <c r="B835" s="19"/>
      <c r="C835" s="19"/>
      <c r="D835" s="21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>
      <c r="A836" s="19"/>
      <c r="B836" s="19"/>
      <c r="C836" s="19"/>
      <c r="D836" s="21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>
      <c r="A837" s="19"/>
      <c r="B837" s="19"/>
      <c r="C837" s="19"/>
      <c r="D837" s="21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>
      <c r="A838" s="19"/>
      <c r="B838" s="19"/>
      <c r="C838" s="19"/>
      <c r="D838" s="21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>
      <c r="A839" s="19"/>
      <c r="B839" s="19"/>
      <c r="C839" s="19"/>
      <c r="D839" s="21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>
      <c r="A840" s="19"/>
      <c r="B840" s="19"/>
      <c r="C840" s="19"/>
      <c r="D840" s="21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>
      <c r="A841" s="19"/>
      <c r="B841" s="19"/>
      <c r="C841" s="19"/>
      <c r="D841" s="21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>
      <c r="A842" s="19"/>
      <c r="B842" s="19"/>
      <c r="C842" s="19"/>
      <c r="D842" s="21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>
      <c r="A843" s="19"/>
      <c r="B843" s="19"/>
      <c r="C843" s="19"/>
      <c r="D843" s="21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>
      <c r="A844" s="19"/>
      <c r="B844" s="19"/>
      <c r="C844" s="19"/>
      <c r="D844" s="21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>
      <c r="A845" s="19"/>
      <c r="B845" s="19"/>
      <c r="C845" s="19"/>
      <c r="D845" s="21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>
      <c r="A846" s="19"/>
      <c r="B846" s="19"/>
      <c r="C846" s="19"/>
      <c r="D846" s="21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>
      <c r="A847" s="19"/>
      <c r="B847" s="19"/>
      <c r="C847" s="19"/>
      <c r="D847" s="21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>
      <c r="A848" s="19"/>
      <c r="B848" s="19"/>
      <c r="C848" s="19"/>
      <c r="D848" s="21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>
      <c r="A849" s="19"/>
      <c r="B849" s="19"/>
      <c r="C849" s="19"/>
      <c r="D849" s="21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>
      <c r="A850" s="19"/>
      <c r="B850" s="19"/>
      <c r="C850" s="19"/>
      <c r="D850" s="21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>
      <c r="A851" s="19"/>
      <c r="B851" s="19"/>
      <c r="C851" s="19"/>
      <c r="D851" s="21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>
      <c r="A852" s="19"/>
      <c r="B852" s="19"/>
      <c r="C852" s="19"/>
      <c r="D852" s="21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>
      <c r="A853" s="19"/>
      <c r="B853" s="19"/>
      <c r="C853" s="19"/>
      <c r="D853" s="21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>
      <c r="A854" s="19"/>
      <c r="B854" s="19"/>
      <c r="C854" s="19"/>
      <c r="D854" s="21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>
      <c r="A855" s="19"/>
      <c r="B855" s="19"/>
      <c r="C855" s="19"/>
      <c r="D855" s="21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>
      <c r="A856" s="19"/>
      <c r="B856" s="19"/>
      <c r="C856" s="19"/>
      <c r="D856" s="21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>
      <c r="A857" s="19"/>
      <c r="B857" s="19"/>
      <c r="C857" s="19"/>
      <c r="D857" s="21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>
      <c r="A858" s="19"/>
      <c r="B858" s="19"/>
      <c r="C858" s="19"/>
      <c r="D858" s="21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>
      <c r="A859" s="19"/>
      <c r="B859" s="19"/>
      <c r="C859" s="19"/>
      <c r="D859" s="21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>
      <c r="A860" s="19"/>
      <c r="B860" s="19"/>
      <c r="C860" s="19"/>
      <c r="D860" s="21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>
      <c r="A861" s="19"/>
      <c r="B861" s="19"/>
      <c r="C861" s="19"/>
      <c r="D861" s="21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>
      <c r="A862" s="19"/>
      <c r="B862" s="19"/>
      <c r="C862" s="19"/>
      <c r="D862" s="21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>
      <c r="A863" s="19"/>
      <c r="B863" s="19"/>
      <c r="C863" s="19"/>
      <c r="D863" s="21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>
      <c r="A864" s="19"/>
      <c r="B864" s="19"/>
      <c r="C864" s="19"/>
      <c r="D864" s="21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>
      <c r="A865" s="19"/>
      <c r="B865" s="19"/>
      <c r="C865" s="19"/>
      <c r="D865" s="21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>
      <c r="A866" s="19"/>
      <c r="B866" s="19"/>
      <c r="C866" s="19"/>
      <c r="D866" s="21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>
      <c r="A867" s="19"/>
      <c r="B867" s="19"/>
      <c r="C867" s="19"/>
      <c r="D867" s="21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>
      <c r="A868" s="19"/>
      <c r="B868" s="19"/>
      <c r="C868" s="19"/>
      <c r="D868" s="21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>
      <c r="A869" s="19"/>
      <c r="B869" s="19"/>
      <c r="C869" s="19"/>
      <c r="D869" s="21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>
      <c r="A870" s="19"/>
      <c r="B870" s="19"/>
      <c r="C870" s="19"/>
      <c r="D870" s="21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>
      <c r="A871" s="19"/>
      <c r="B871" s="19"/>
      <c r="C871" s="19"/>
      <c r="D871" s="21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>
      <c r="A872" s="19"/>
      <c r="B872" s="19"/>
      <c r="C872" s="19"/>
      <c r="D872" s="21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>
      <c r="A873" s="19"/>
      <c r="B873" s="19"/>
      <c r="C873" s="19"/>
      <c r="D873" s="21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>
      <c r="A874" s="19"/>
      <c r="B874" s="19"/>
      <c r="C874" s="19"/>
      <c r="D874" s="21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>
      <c r="A875" s="19"/>
      <c r="B875" s="19"/>
      <c r="C875" s="19"/>
      <c r="D875" s="21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>
      <c r="A876" s="19"/>
      <c r="B876" s="19"/>
      <c r="C876" s="19"/>
      <c r="D876" s="21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>
      <c r="A877" s="19"/>
      <c r="B877" s="19"/>
      <c r="C877" s="19"/>
      <c r="D877" s="21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>
      <c r="A878" s="19"/>
      <c r="B878" s="19"/>
      <c r="C878" s="19"/>
      <c r="D878" s="21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>
      <c r="A879" s="19"/>
      <c r="B879" s="19"/>
      <c r="C879" s="19"/>
      <c r="D879" s="21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>
      <c r="A880" s="19"/>
      <c r="B880" s="19"/>
      <c r="C880" s="19"/>
      <c r="D880" s="21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>
      <c r="A881" s="19"/>
      <c r="B881" s="19"/>
      <c r="C881" s="19"/>
      <c r="D881" s="21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>
      <c r="A882" s="19"/>
      <c r="B882" s="19"/>
      <c r="C882" s="19"/>
      <c r="D882" s="21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>
      <c r="A883" s="19"/>
      <c r="B883" s="19"/>
      <c r="C883" s="19"/>
      <c r="D883" s="21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>
      <c r="A884" s="19"/>
      <c r="B884" s="19"/>
      <c r="C884" s="19"/>
      <c r="D884" s="21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>
      <c r="A885" s="19"/>
      <c r="B885" s="19"/>
      <c r="C885" s="19"/>
      <c r="D885" s="21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>
      <c r="A886" s="19"/>
      <c r="B886" s="19"/>
      <c r="C886" s="19"/>
      <c r="D886" s="21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>
      <c r="A887" s="19"/>
      <c r="B887" s="19"/>
      <c r="C887" s="19"/>
      <c r="D887" s="21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>
      <c r="A888" s="19"/>
      <c r="B888" s="19"/>
      <c r="C888" s="19"/>
      <c r="D888" s="21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>
      <c r="A889" s="19"/>
      <c r="B889" s="19"/>
      <c r="C889" s="19"/>
      <c r="D889" s="21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>
      <c r="A890" s="19"/>
      <c r="B890" s="19"/>
      <c r="C890" s="19"/>
      <c r="D890" s="21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>
      <c r="A891" s="19"/>
      <c r="B891" s="19"/>
      <c r="C891" s="19"/>
      <c r="D891" s="21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>
      <c r="A892" s="19"/>
      <c r="B892" s="19"/>
      <c r="C892" s="19"/>
      <c r="D892" s="21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>
      <c r="A893" s="19"/>
      <c r="B893" s="19"/>
      <c r="C893" s="19"/>
      <c r="D893" s="21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>
      <c r="A894" s="19"/>
      <c r="B894" s="19"/>
      <c r="C894" s="19"/>
      <c r="D894" s="21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>
      <c r="A895" s="19"/>
      <c r="B895" s="19"/>
      <c r="C895" s="19"/>
      <c r="D895" s="21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>
      <c r="A896" s="19"/>
      <c r="B896" s="19"/>
      <c r="C896" s="19"/>
      <c r="D896" s="21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>
      <c r="A897" s="19"/>
      <c r="B897" s="19"/>
      <c r="C897" s="19"/>
      <c r="D897" s="21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>
      <c r="A898" s="19"/>
      <c r="B898" s="19"/>
      <c r="C898" s="19"/>
      <c r="D898" s="21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>
      <c r="A899" s="19"/>
      <c r="B899" s="19"/>
      <c r="C899" s="19"/>
      <c r="D899" s="21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>
      <c r="A900" s="19"/>
      <c r="B900" s="19"/>
      <c r="C900" s="19"/>
      <c r="D900" s="21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>
      <c r="A901" s="19"/>
      <c r="B901" s="19"/>
      <c r="C901" s="19"/>
      <c r="D901" s="21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>
      <c r="A902" s="19"/>
      <c r="B902" s="19"/>
      <c r="C902" s="19"/>
      <c r="D902" s="21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>
      <c r="A903" s="19"/>
      <c r="B903" s="19"/>
      <c r="C903" s="19"/>
      <c r="D903" s="21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>
      <c r="A904" s="19"/>
      <c r="B904" s="19"/>
      <c r="C904" s="19"/>
      <c r="D904" s="21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>
      <c r="A905" s="19"/>
      <c r="B905" s="19"/>
      <c r="C905" s="19"/>
      <c r="D905" s="21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>
      <c r="A906" s="19"/>
      <c r="B906" s="19"/>
      <c r="C906" s="19"/>
      <c r="D906" s="21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>
      <c r="A907" s="19"/>
      <c r="B907" s="19"/>
      <c r="C907" s="19"/>
      <c r="D907" s="21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>
      <c r="A908" s="19"/>
      <c r="B908" s="19"/>
      <c r="C908" s="19"/>
      <c r="D908" s="21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>
      <c r="A909" s="19"/>
      <c r="B909" s="19"/>
      <c r="C909" s="19"/>
      <c r="D909" s="21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>
      <c r="A910" s="19"/>
      <c r="B910" s="19"/>
      <c r="C910" s="19"/>
      <c r="D910" s="21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>
      <c r="A911" s="19"/>
      <c r="B911" s="19"/>
      <c r="C911" s="19"/>
      <c r="D911" s="21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>
      <c r="A912" s="19"/>
      <c r="B912" s="19"/>
      <c r="C912" s="19"/>
      <c r="D912" s="21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>
      <c r="A913" s="19"/>
      <c r="B913" s="19"/>
      <c r="C913" s="19"/>
      <c r="D913" s="21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>
      <c r="A914" s="19"/>
      <c r="B914" s="19"/>
      <c r="C914" s="19"/>
      <c r="D914" s="21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>
      <c r="A915" s="19"/>
      <c r="B915" s="19"/>
      <c r="C915" s="19"/>
      <c r="D915" s="21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>
      <c r="A916" s="19"/>
      <c r="B916" s="19"/>
      <c r="C916" s="19"/>
      <c r="D916" s="21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>
      <c r="A917" s="19"/>
      <c r="B917" s="19"/>
      <c r="C917" s="19"/>
      <c r="D917" s="21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>
      <c r="A918" s="19"/>
      <c r="B918" s="19"/>
      <c r="C918" s="19"/>
      <c r="D918" s="21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>
      <c r="A919" s="19"/>
      <c r="B919" s="19"/>
      <c r="C919" s="19"/>
      <c r="D919" s="21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>
      <c r="A920" s="19"/>
      <c r="B920" s="19"/>
      <c r="C920" s="19"/>
      <c r="D920" s="21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>
      <c r="A921" s="19"/>
      <c r="B921" s="19"/>
      <c r="C921" s="19"/>
      <c r="D921" s="21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>
      <c r="A922" s="19"/>
      <c r="B922" s="19"/>
      <c r="C922" s="19"/>
      <c r="D922" s="21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>
      <c r="A923" s="19"/>
      <c r="B923" s="19"/>
      <c r="C923" s="19"/>
      <c r="D923" s="21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>
      <c r="A924" s="19"/>
      <c r="B924" s="19"/>
      <c r="C924" s="19"/>
      <c r="D924" s="21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>
      <c r="A925" s="19"/>
      <c r="B925" s="19"/>
      <c r="C925" s="19"/>
      <c r="D925" s="21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>
      <c r="A926" s="19"/>
      <c r="B926" s="19"/>
      <c r="C926" s="19"/>
      <c r="D926" s="21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>
      <c r="A927" s="19"/>
      <c r="B927" s="19"/>
      <c r="C927" s="19"/>
      <c r="D927" s="21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>
      <c r="A928" s="19"/>
      <c r="B928" s="19"/>
      <c r="C928" s="19"/>
      <c r="D928" s="21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>
      <c r="A929" s="19"/>
      <c r="B929" s="19"/>
      <c r="C929" s="19"/>
      <c r="D929" s="21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>
      <c r="A930" s="19"/>
      <c r="B930" s="19"/>
      <c r="C930" s="19"/>
      <c r="D930" s="21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>
      <c r="A931" s="19"/>
      <c r="B931" s="19"/>
      <c r="C931" s="19"/>
      <c r="D931" s="21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>
      <c r="A932" s="19"/>
      <c r="B932" s="19"/>
      <c r="C932" s="19"/>
      <c r="D932" s="21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>
      <c r="A933" s="19"/>
      <c r="B933" s="19"/>
      <c r="C933" s="19"/>
      <c r="D933" s="21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>
      <c r="A934" s="19"/>
      <c r="B934" s="19"/>
      <c r="C934" s="19"/>
      <c r="D934" s="21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>
      <c r="A935" s="19"/>
      <c r="B935" s="19"/>
      <c r="C935" s="19"/>
      <c r="D935" s="21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>
      <c r="A936" s="19"/>
      <c r="B936" s="19"/>
      <c r="C936" s="19"/>
      <c r="D936" s="21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>
      <c r="A937" s="19"/>
      <c r="B937" s="19"/>
      <c r="C937" s="19"/>
      <c r="D937" s="21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>
      <c r="A938" s="19"/>
      <c r="B938" s="19"/>
      <c r="C938" s="19"/>
      <c r="D938" s="21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>
      <c r="A939" s="19"/>
      <c r="B939" s="19"/>
      <c r="C939" s="19"/>
      <c r="D939" s="21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>
      <c r="A940" s="19"/>
      <c r="B940" s="19"/>
      <c r="C940" s="19"/>
      <c r="D940" s="21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>
      <c r="A941" s="19"/>
      <c r="B941" s="19"/>
      <c r="C941" s="19"/>
      <c r="D941" s="21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>
      <c r="A942" s="19"/>
      <c r="B942" s="19"/>
      <c r="C942" s="19"/>
      <c r="D942" s="21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>
      <c r="A943" s="19"/>
      <c r="B943" s="19"/>
      <c r="C943" s="19"/>
      <c r="D943" s="21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>
      <c r="A944" s="19"/>
      <c r="B944" s="19"/>
      <c r="C944" s="19"/>
      <c r="D944" s="21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>
      <c r="A945" s="19"/>
      <c r="B945" s="19"/>
      <c r="C945" s="19"/>
      <c r="D945" s="21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>
      <c r="A946" s="19"/>
      <c r="B946" s="19"/>
      <c r="C946" s="19"/>
      <c r="D946" s="21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>
      <c r="A947" s="19"/>
      <c r="B947" s="19"/>
      <c r="C947" s="19"/>
      <c r="D947" s="21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>
      <c r="A948" s="19"/>
      <c r="B948" s="19"/>
      <c r="C948" s="19"/>
      <c r="D948" s="21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>
      <c r="A949" s="19"/>
      <c r="B949" s="19"/>
      <c r="C949" s="19"/>
      <c r="D949" s="21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>
      <c r="A950" s="19"/>
      <c r="B950" s="19"/>
      <c r="C950" s="19"/>
      <c r="D950" s="21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>
      <c r="A951" s="19"/>
      <c r="B951" s="19"/>
      <c r="C951" s="19"/>
      <c r="D951" s="21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>
      <c r="A952" s="19"/>
      <c r="B952" s="19"/>
      <c r="C952" s="19"/>
      <c r="D952" s="21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>
      <c r="A953" s="19"/>
      <c r="B953" s="19"/>
      <c r="C953" s="19"/>
      <c r="D953" s="21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>
      <c r="A954" s="19"/>
      <c r="B954" s="19"/>
      <c r="C954" s="19"/>
      <c r="D954" s="21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>
      <c r="A955" s="19"/>
      <c r="B955" s="19"/>
      <c r="C955" s="19"/>
      <c r="D955" s="21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>
      <c r="A956" s="19"/>
      <c r="B956" s="19"/>
      <c r="C956" s="19"/>
      <c r="D956" s="21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>
      <c r="A957" s="19"/>
      <c r="B957" s="19"/>
      <c r="C957" s="19"/>
      <c r="D957" s="21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>
      <c r="A958" s="19"/>
      <c r="B958" s="19"/>
      <c r="C958" s="19"/>
      <c r="D958" s="21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>
      <c r="A959" s="19"/>
      <c r="B959" s="19"/>
      <c r="C959" s="19"/>
      <c r="D959" s="21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>
      <c r="A960" s="19"/>
      <c r="B960" s="19"/>
      <c r="C960" s="19"/>
      <c r="D960" s="21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>
      <c r="A961" s="19"/>
      <c r="B961" s="19"/>
      <c r="C961" s="19"/>
      <c r="D961" s="21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>
      <c r="A962" s="19"/>
      <c r="B962" s="19"/>
      <c r="C962" s="19"/>
      <c r="D962" s="21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>
      <c r="A963" s="19"/>
      <c r="B963" s="19"/>
      <c r="C963" s="19"/>
      <c r="D963" s="21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>
      <c r="A964" s="19"/>
      <c r="B964" s="19"/>
      <c r="C964" s="19"/>
      <c r="D964" s="21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>
      <c r="A965" s="19"/>
      <c r="B965" s="19"/>
      <c r="C965" s="19"/>
      <c r="D965" s="21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>
      <c r="A966" s="19"/>
      <c r="B966" s="19"/>
      <c r="C966" s="19"/>
      <c r="D966" s="21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>
      <c r="A967" s="19"/>
      <c r="B967" s="19"/>
      <c r="C967" s="19"/>
      <c r="D967" s="21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>
      <c r="A968" s="19"/>
      <c r="B968" s="19"/>
      <c r="C968" s="19"/>
      <c r="D968" s="21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>
      <c r="A969" s="19"/>
      <c r="B969" s="19"/>
      <c r="C969" s="19"/>
      <c r="D969" s="21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>
      <c r="A970" s="19"/>
      <c r="B970" s="19"/>
      <c r="C970" s="19"/>
      <c r="D970" s="21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>
      <c r="A971" s="19"/>
      <c r="B971" s="19"/>
      <c r="C971" s="19"/>
      <c r="D971" s="21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>
      <c r="A972" s="19"/>
      <c r="B972" s="19"/>
      <c r="C972" s="19"/>
      <c r="D972" s="21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>
      <c r="A973" s="19"/>
      <c r="B973" s="19"/>
      <c r="C973" s="19"/>
      <c r="D973" s="21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>
      <c r="A974" s="19"/>
      <c r="B974" s="19"/>
      <c r="C974" s="19"/>
      <c r="D974" s="21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>
      <c r="A975" s="19"/>
      <c r="B975" s="19"/>
      <c r="C975" s="19"/>
      <c r="D975" s="21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>
      <c r="A976" s="19"/>
      <c r="B976" s="19"/>
      <c r="C976" s="19"/>
      <c r="D976" s="21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>
      <c r="A977" s="19"/>
      <c r="B977" s="19"/>
      <c r="C977" s="19"/>
      <c r="D977" s="21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>
      <c r="A978" s="19"/>
      <c r="B978" s="19"/>
      <c r="C978" s="19"/>
      <c r="D978" s="21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>
      <c r="A979" s="19"/>
      <c r="B979" s="19"/>
      <c r="C979" s="19"/>
      <c r="D979" s="21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>
      <c r="A980" s="19"/>
      <c r="B980" s="19"/>
      <c r="C980" s="19"/>
      <c r="D980" s="21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>
      <c r="A981" s="19"/>
      <c r="B981" s="19"/>
      <c r="C981" s="19"/>
      <c r="D981" s="21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>
      <c r="A982" s="19"/>
      <c r="B982" s="19"/>
      <c r="C982" s="19"/>
      <c r="D982" s="21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>
      <c r="A983" s="19"/>
      <c r="B983" s="19"/>
      <c r="C983" s="19"/>
      <c r="D983" s="21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>
      <c r="A984" s="19"/>
      <c r="B984" s="19"/>
      <c r="C984" s="19"/>
      <c r="D984" s="21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>
      <c r="A985" s="19"/>
      <c r="B985" s="19"/>
      <c r="C985" s="19"/>
      <c r="D985" s="21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>
      <c r="A986" s="19"/>
      <c r="B986" s="19"/>
      <c r="C986" s="19"/>
      <c r="D986" s="21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>
      <c r="A987" s="19"/>
      <c r="B987" s="19"/>
      <c r="C987" s="19"/>
      <c r="D987" s="21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>
      <c r="A988" s="19"/>
      <c r="B988" s="19"/>
      <c r="C988" s="19"/>
      <c r="D988" s="21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>
      <c r="A989" s="19"/>
      <c r="B989" s="19"/>
      <c r="C989" s="19"/>
      <c r="D989" s="21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>
      <c r="A990" s="19"/>
      <c r="B990" s="19"/>
      <c r="C990" s="19"/>
      <c r="D990" s="21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>
      <c r="A991" s="19"/>
      <c r="B991" s="19"/>
      <c r="C991" s="19"/>
      <c r="D991" s="21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>
      <c r="A992" s="19"/>
      <c r="B992" s="19"/>
      <c r="C992" s="19"/>
      <c r="D992" s="21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>
      <c r="A993" s="19"/>
      <c r="B993" s="19"/>
      <c r="C993" s="19"/>
      <c r="D993" s="21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>
      <c r="A994" s="19"/>
      <c r="B994" s="19"/>
      <c r="C994" s="19"/>
      <c r="D994" s="21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>
      <c r="A995" s="19"/>
      <c r="B995" s="19"/>
      <c r="C995" s="19"/>
      <c r="D995" s="21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>
      <c r="A996" s="19"/>
      <c r="B996" s="19"/>
      <c r="C996" s="19"/>
      <c r="D996" s="21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>
      <c r="A997" s="19"/>
      <c r="B997" s="19"/>
      <c r="C997" s="19"/>
      <c r="D997" s="21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>
      <c r="A998" s="19"/>
      <c r="B998" s="19"/>
      <c r="C998" s="19"/>
      <c r="D998" s="21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>
      <c r="A999" s="19"/>
      <c r="B999" s="19"/>
      <c r="C999" s="19"/>
      <c r="D999" s="21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>
      <c r="A1000" s="19"/>
      <c r="B1000" s="19"/>
      <c r="C1000" s="19"/>
      <c r="D1000" s="21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spans="1:26">
      <c r="A1001" s="19"/>
      <c r="B1001" s="19"/>
      <c r="C1001" s="19"/>
      <c r="D1001" s="21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spans="1:26">
      <c r="A1002" s="19"/>
      <c r="B1002" s="19"/>
      <c r="C1002" s="19"/>
      <c r="D1002" s="21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spans="1:26">
      <c r="A1003" s="19"/>
      <c r="B1003" s="19"/>
      <c r="C1003" s="19"/>
      <c r="D1003" s="21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spans="1:26">
      <c r="A1004" s="19"/>
      <c r="B1004" s="19"/>
      <c r="C1004" s="19"/>
      <c r="D1004" s="21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spans="1:26">
      <c r="A1005" s="19"/>
      <c r="B1005" s="19"/>
      <c r="C1005" s="19"/>
      <c r="D1005" s="21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spans="1:26">
      <c r="A1006" s="19"/>
      <c r="B1006" s="19"/>
      <c r="C1006" s="19"/>
      <c r="D1006" s="21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spans="1:26">
      <c r="A1007" s="19"/>
      <c r="B1007" s="19"/>
      <c r="C1007" s="19"/>
      <c r="D1007" s="21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spans="1:26">
      <c r="A1008" s="19"/>
      <c r="B1008" s="19"/>
      <c r="C1008" s="19"/>
      <c r="D1008" s="21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spans="1:26">
      <c r="A1009" s="19"/>
      <c r="B1009" s="19"/>
      <c r="C1009" s="19"/>
      <c r="D1009" s="21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spans="1:26">
      <c r="A1010" s="19"/>
      <c r="B1010" s="19"/>
      <c r="C1010" s="19"/>
      <c r="D1010" s="21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spans="1:26">
      <c r="A1011" s="19"/>
      <c r="B1011" s="19"/>
      <c r="C1011" s="19"/>
      <c r="D1011" s="21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spans="1:26">
      <c r="A1012" s="19"/>
      <c r="B1012" s="19"/>
      <c r="C1012" s="19"/>
      <c r="D1012" s="21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spans="1:26">
      <c r="A1013" s="19"/>
      <c r="B1013" s="19"/>
      <c r="C1013" s="19"/>
      <c r="D1013" s="21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spans="1:26">
      <c r="A1014" s="19"/>
      <c r="B1014" s="19"/>
      <c r="C1014" s="19"/>
      <c r="D1014" s="21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spans="1:26">
      <c r="A1015" s="19"/>
      <c r="B1015" s="19"/>
      <c r="C1015" s="19"/>
      <c r="D1015" s="21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spans="1:26">
      <c r="A1016" s="19"/>
      <c r="B1016" s="19"/>
      <c r="C1016" s="19"/>
      <c r="D1016" s="21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spans="1:26">
      <c r="A1017" s="19"/>
      <c r="B1017" s="19"/>
      <c r="C1017" s="19"/>
      <c r="D1017" s="21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spans="1:26">
      <c r="A1018" s="19"/>
      <c r="B1018" s="19"/>
      <c r="C1018" s="19"/>
      <c r="D1018" s="21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spans="1:26">
      <c r="A1019" s="19"/>
      <c r="B1019" s="19"/>
      <c r="C1019" s="19"/>
      <c r="D1019" s="21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</row>
    <row r="1020" spans="1:26">
      <c r="A1020" s="19"/>
      <c r="B1020" s="19"/>
      <c r="C1020" s="19"/>
      <c r="D1020" s="21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</row>
    <row r="1021" spans="1:26">
      <c r="A1021" s="19"/>
      <c r="B1021" s="19"/>
      <c r="C1021" s="19"/>
      <c r="D1021" s="21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</row>
    <row r="1022" spans="1:26">
      <c r="A1022" s="19"/>
      <c r="B1022" s="19"/>
      <c r="C1022" s="19"/>
      <c r="D1022" s="21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</row>
    <row r="1023" spans="1:26">
      <c r="A1023" s="19"/>
      <c r="B1023" s="19"/>
      <c r="C1023" s="19"/>
      <c r="D1023" s="21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</row>
    <row r="1024" spans="1:26">
      <c r="A1024" s="19"/>
      <c r="B1024" s="19"/>
      <c r="C1024" s="19"/>
      <c r="D1024" s="21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</row>
    <row r="1025" spans="1:26">
      <c r="A1025" s="19"/>
      <c r="B1025" s="19"/>
      <c r="C1025" s="19"/>
      <c r="D1025" s="21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</row>
    <row r="1026" spans="1:26">
      <c r="A1026" s="19"/>
      <c r="B1026" s="19"/>
      <c r="C1026" s="19"/>
      <c r="D1026" s="21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</row>
  </sheetData>
  <mergeCells count="11">
    <mergeCell ref="I45:J45"/>
    <mergeCell ref="I46:J46"/>
    <mergeCell ref="I47:J47"/>
    <mergeCell ref="I48:J48"/>
    <mergeCell ref="I34:J34"/>
    <mergeCell ref="I35:J35"/>
    <mergeCell ref="I36:J36"/>
    <mergeCell ref="I37:J37"/>
    <mergeCell ref="I41:J41"/>
    <mergeCell ref="I42:J42"/>
    <mergeCell ref="I43:J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22"/>
  <sheetViews>
    <sheetView workbookViewId="0"/>
  </sheetViews>
  <sheetFormatPr defaultColWidth="12.6640625" defaultRowHeight="15.75" customHeight="1"/>
  <cols>
    <col min="1" max="16" width="2.77734375" customWidth="1"/>
    <col min="17" max="17" width="2.33203125" customWidth="1"/>
    <col min="19" max="19" width="2.77734375" customWidth="1"/>
    <col min="20" max="20" width="3" customWidth="1"/>
    <col min="21" max="36" width="2.77734375" customWidth="1"/>
  </cols>
  <sheetData>
    <row r="1" spans="1:36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 t="s">
        <v>111</v>
      </c>
      <c r="T1" s="3">
        <v>0</v>
      </c>
      <c r="U1" s="3">
        <v>1</v>
      </c>
      <c r="V1" s="3">
        <v>2</v>
      </c>
      <c r="W1" s="3">
        <v>3</v>
      </c>
      <c r="X1" s="3">
        <v>4</v>
      </c>
      <c r="Y1" s="3">
        <v>5</v>
      </c>
      <c r="Z1" s="3">
        <v>6</v>
      </c>
      <c r="AA1" s="3">
        <v>7</v>
      </c>
      <c r="AB1" s="3">
        <v>8</v>
      </c>
      <c r="AC1" s="3">
        <v>9</v>
      </c>
      <c r="AD1" s="3">
        <v>10</v>
      </c>
      <c r="AE1" s="3">
        <v>11</v>
      </c>
      <c r="AF1" s="3">
        <v>12</v>
      </c>
      <c r="AG1" s="3">
        <v>13</v>
      </c>
      <c r="AH1" s="3">
        <v>14</v>
      </c>
      <c r="AI1" s="3">
        <v>15</v>
      </c>
      <c r="AJ1" s="3"/>
    </row>
    <row r="2" spans="1:36" ht="15.75" customHeight="1">
      <c r="A2" s="3">
        <v>0</v>
      </c>
      <c r="B2" s="3">
        <v>0</v>
      </c>
      <c r="C2" s="3">
        <v>1</v>
      </c>
      <c r="D2" s="3">
        <v>2</v>
      </c>
      <c r="E2" s="3" t="s">
        <v>112</v>
      </c>
      <c r="F2" s="3">
        <v>4</v>
      </c>
      <c r="G2" s="3" t="s">
        <v>113</v>
      </c>
      <c r="H2" s="3">
        <v>19</v>
      </c>
      <c r="I2" s="3">
        <v>7</v>
      </c>
      <c r="J2" s="3">
        <v>8</v>
      </c>
      <c r="K2" s="3">
        <v>16</v>
      </c>
      <c r="L2" s="3">
        <v>15</v>
      </c>
      <c r="M2" s="3">
        <v>14</v>
      </c>
      <c r="N2" s="3">
        <v>13</v>
      </c>
      <c r="O2" s="3">
        <v>12</v>
      </c>
      <c r="P2" s="3">
        <v>11</v>
      </c>
      <c r="Q2" s="3" t="s">
        <v>114</v>
      </c>
      <c r="S2" s="3"/>
      <c r="T2" s="24">
        <f t="shared" ref="T2:AI2" si="0">IF(COUNTIF(B2:Q17,"="&amp;B2)&gt;1, 1, 0)</f>
        <v>0</v>
      </c>
      <c r="U2" s="24">
        <f t="shared" si="0"/>
        <v>0</v>
      </c>
      <c r="V2" s="24">
        <f t="shared" si="0"/>
        <v>0</v>
      </c>
      <c r="W2" s="24">
        <f t="shared" si="0"/>
        <v>0</v>
      </c>
      <c r="X2" s="24">
        <f t="shared" si="0"/>
        <v>0</v>
      </c>
      <c r="Y2" s="24">
        <f t="shared" si="0"/>
        <v>0</v>
      </c>
      <c r="Z2" s="24">
        <f t="shared" si="0"/>
        <v>0</v>
      </c>
      <c r="AA2" s="24">
        <f t="shared" si="0"/>
        <v>0</v>
      </c>
      <c r="AB2" s="24">
        <f t="shared" si="0"/>
        <v>0</v>
      </c>
      <c r="AC2" s="24">
        <f t="shared" si="0"/>
        <v>0</v>
      </c>
      <c r="AD2" s="24">
        <f t="shared" si="0"/>
        <v>0</v>
      </c>
      <c r="AE2" s="24">
        <f t="shared" si="0"/>
        <v>0</v>
      </c>
      <c r="AF2" s="24">
        <f t="shared" si="0"/>
        <v>0</v>
      </c>
      <c r="AG2" s="24">
        <f t="shared" si="0"/>
        <v>0</v>
      </c>
      <c r="AH2" s="24">
        <f t="shared" si="0"/>
        <v>0</v>
      </c>
      <c r="AI2" s="24">
        <f t="shared" si="0"/>
        <v>0</v>
      </c>
      <c r="AJ2" s="24"/>
    </row>
    <row r="3" spans="1:36" ht="15.75" customHeight="1">
      <c r="A3" s="3">
        <v>1</v>
      </c>
      <c r="B3" s="3">
        <v>10</v>
      </c>
      <c r="C3" s="3" t="s">
        <v>115</v>
      </c>
      <c r="D3" s="3" t="s">
        <v>74</v>
      </c>
      <c r="E3" s="3" t="s">
        <v>116</v>
      </c>
      <c r="F3" s="3" t="s">
        <v>32</v>
      </c>
      <c r="G3" s="3" t="s">
        <v>117</v>
      </c>
      <c r="H3" s="3">
        <v>9</v>
      </c>
      <c r="I3" s="3">
        <v>17</v>
      </c>
      <c r="J3" s="3">
        <v>18</v>
      </c>
      <c r="K3" s="3">
        <v>6</v>
      </c>
      <c r="L3" s="3">
        <v>5</v>
      </c>
      <c r="M3" s="3" t="s">
        <v>118</v>
      </c>
      <c r="N3" s="3">
        <v>3</v>
      </c>
      <c r="O3" s="3" t="s">
        <v>74</v>
      </c>
      <c r="P3" s="3" t="s">
        <v>119</v>
      </c>
      <c r="Q3" s="3" t="s">
        <v>120</v>
      </c>
      <c r="S3" s="3" t="s">
        <v>111</v>
      </c>
      <c r="T3" s="24">
        <f t="shared" ref="T3:AI3" si="1">IF(COUNTIF(B3:Q18,"="&amp;B3)&gt;1, 1, 0)</f>
        <v>1</v>
      </c>
      <c r="U3" s="24">
        <f t="shared" si="1"/>
        <v>0</v>
      </c>
      <c r="V3" s="24">
        <f t="shared" si="1"/>
        <v>1</v>
      </c>
      <c r="W3" s="24">
        <f t="shared" si="1"/>
        <v>0</v>
      </c>
      <c r="X3" s="24">
        <f t="shared" si="1"/>
        <v>1</v>
      </c>
      <c r="Y3" s="24">
        <f t="shared" si="1"/>
        <v>0</v>
      </c>
      <c r="Z3" s="24">
        <f t="shared" si="1"/>
        <v>0</v>
      </c>
      <c r="AA3" s="24">
        <f t="shared" si="1"/>
        <v>0</v>
      </c>
      <c r="AB3" s="24">
        <f t="shared" si="1"/>
        <v>0</v>
      </c>
      <c r="AC3" s="24">
        <f t="shared" si="1"/>
        <v>0</v>
      </c>
      <c r="AD3" s="24">
        <f t="shared" si="1"/>
        <v>0</v>
      </c>
      <c r="AE3" s="24">
        <f t="shared" si="1"/>
        <v>0</v>
      </c>
      <c r="AF3" s="24">
        <f t="shared" si="1"/>
        <v>0</v>
      </c>
      <c r="AG3" s="24">
        <f t="shared" si="1"/>
        <v>0</v>
      </c>
      <c r="AH3" s="24">
        <f t="shared" si="1"/>
        <v>0</v>
      </c>
      <c r="AI3" s="24">
        <f t="shared" si="1"/>
        <v>0</v>
      </c>
      <c r="AJ3" s="24"/>
    </row>
    <row r="4" spans="1:36" ht="15.75" customHeight="1">
      <c r="A4" s="3">
        <v>2</v>
      </c>
      <c r="B4" s="3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3" t="s">
        <v>130</v>
      </c>
      <c r="L4" s="3" t="s">
        <v>131</v>
      </c>
      <c r="M4" s="3" t="s">
        <v>78</v>
      </c>
      <c r="N4" s="3" t="s">
        <v>8</v>
      </c>
      <c r="O4" s="3" t="s">
        <v>86</v>
      </c>
      <c r="P4" s="3" t="s">
        <v>88</v>
      </c>
      <c r="Q4" s="3" t="s">
        <v>132</v>
      </c>
      <c r="S4" s="3" t="s">
        <v>111</v>
      </c>
      <c r="T4" s="24">
        <f t="shared" ref="T4:AI4" si="2">IF(COUNTIF(B4:Q19,"="&amp;B4)&gt;1, 1, 0)</f>
        <v>1</v>
      </c>
      <c r="U4" s="24">
        <f t="shared" si="2"/>
        <v>0</v>
      </c>
      <c r="V4" s="24">
        <f t="shared" si="2"/>
        <v>0</v>
      </c>
      <c r="W4" s="24">
        <f t="shared" si="2"/>
        <v>0</v>
      </c>
      <c r="X4" s="24">
        <f t="shared" si="2"/>
        <v>0</v>
      </c>
      <c r="Y4" s="24">
        <f t="shared" si="2"/>
        <v>0</v>
      </c>
      <c r="Z4" s="24">
        <f t="shared" si="2"/>
        <v>0</v>
      </c>
      <c r="AA4" s="24">
        <f t="shared" si="2"/>
        <v>0</v>
      </c>
      <c r="AB4" s="24">
        <f t="shared" si="2"/>
        <v>0</v>
      </c>
      <c r="AC4" s="24">
        <f t="shared" si="2"/>
        <v>0</v>
      </c>
      <c r="AD4" s="24">
        <f t="shared" si="2"/>
        <v>0</v>
      </c>
      <c r="AE4" s="24">
        <f t="shared" si="2"/>
        <v>0</v>
      </c>
      <c r="AF4" s="24">
        <f t="shared" si="2"/>
        <v>0</v>
      </c>
      <c r="AG4" s="24">
        <f t="shared" si="2"/>
        <v>0</v>
      </c>
      <c r="AH4" s="24">
        <f t="shared" si="2"/>
        <v>0</v>
      </c>
      <c r="AI4" s="24">
        <f t="shared" si="2"/>
        <v>0</v>
      </c>
      <c r="AJ4" s="24"/>
    </row>
    <row r="5" spans="1:36" ht="15.75" customHeight="1">
      <c r="A5" s="3">
        <v>3</v>
      </c>
      <c r="B5" s="3" t="s">
        <v>74</v>
      </c>
      <c r="C5" s="3" t="s">
        <v>133</v>
      </c>
      <c r="D5" s="3" t="s">
        <v>134</v>
      </c>
      <c r="E5" s="3" t="s">
        <v>135</v>
      </c>
      <c r="F5" s="3" t="s">
        <v>136</v>
      </c>
      <c r="G5" s="3" t="s">
        <v>137</v>
      </c>
      <c r="H5" s="3">
        <v>90</v>
      </c>
      <c r="I5" s="3" t="s">
        <v>80</v>
      </c>
      <c r="J5" s="3" t="s">
        <v>11</v>
      </c>
      <c r="K5" s="3" t="s">
        <v>138</v>
      </c>
      <c r="L5" s="3">
        <v>50</v>
      </c>
      <c r="M5" s="3" t="s">
        <v>139</v>
      </c>
      <c r="N5" s="3" t="s">
        <v>140</v>
      </c>
      <c r="O5" s="3" t="s">
        <v>141</v>
      </c>
      <c r="P5" s="3" t="s">
        <v>142</v>
      </c>
      <c r="Q5" s="3" t="s">
        <v>143</v>
      </c>
      <c r="S5" s="3" t="s">
        <v>111</v>
      </c>
      <c r="T5" s="24">
        <f t="shared" ref="T5:AI5" si="3">IF(COUNTIF(B5:Q20,"="&amp;B5)&gt;1, 1, 0)</f>
        <v>0</v>
      </c>
      <c r="U5" s="24">
        <f t="shared" si="3"/>
        <v>0</v>
      </c>
      <c r="V5" s="24">
        <f t="shared" si="3"/>
        <v>0</v>
      </c>
      <c r="W5" s="24">
        <f t="shared" si="3"/>
        <v>0</v>
      </c>
      <c r="X5" s="24">
        <f t="shared" si="3"/>
        <v>0</v>
      </c>
      <c r="Y5" s="24">
        <f t="shared" si="3"/>
        <v>0</v>
      </c>
      <c r="Z5" s="24">
        <f t="shared" si="3"/>
        <v>1</v>
      </c>
      <c r="AA5" s="24">
        <f t="shared" si="3"/>
        <v>0</v>
      </c>
      <c r="AB5" s="24">
        <f t="shared" si="3"/>
        <v>0</v>
      </c>
      <c r="AC5" s="24">
        <f t="shared" si="3"/>
        <v>0</v>
      </c>
      <c r="AD5" s="24">
        <f t="shared" si="3"/>
        <v>0</v>
      </c>
      <c r="AE5" s="24">
        <f t="shared" si="3"/>
        <v>0</v>
      </c>
      <c r="AF5" s="24">
        <f t="shared" si="3"/>
        <v>0</v>
      </c>
      <c r="AG5" s="24">
        <f t="shared" si="3"/>
        <v>0</v>
      </c>
      <c r="AH5" s="24">
        <f t="shared" si="3"/>
        <v>0</v>
      </c>
      <c r="AI5" s="24">
        <f t="shared" si="3"/>
        <v>0</v>
      </c>
      <c r="AJ5" s="24"/>
    </row>
    <row r="6" spans="1:36" ht="15.75" customHeight="1">
      <c r="A6" s="3">
        <v>4</v>
      </c>
      <c r="B6" s="3" t="s">
        <v>126</v>
      </c>
      <c r="C6" s="3" t="s">
        <v>144</v>
      </c>
      <c r="D6" s="3" t="s">
        <v>145</v>
      </c>
      <c r="E6" s="3" t="s">
        <v>121</v>
      </c>
      <c r="F6" s="3" t="s">
        <v>146</v>
      </c>
      <c r="G6" s="3" t="s">
        <v>147</v>
      </c>
      <c r="H6" s="3">
        <v>90</v>
      </c>
      <c r="I6" s="3" t="s">
        <v>148</v>
      </c>
      <c r="J6" s="3" t="s">
        <v>149</v>
      </c>
      <c r="K6" s="3" t="s">
        <v>150</v>
      </c>
      <c r="L6" s="3" t="s">
        <v>151</v>
      </c>
      <c r="M6" s="3" t="s">
        <v>152</v>
      </c>
      <c r="N6" s="3" t="s">
        <v>153</v>
      </c>
      <c r="O6" s="3" t="s">
        <v>154</v>
      </c>
      <c r="P6" s="3" t="s">
        <v>45</v>
      </c>
      <c r="Q6" s="3" t="s">
        <v>155</v>
      </c>
      <c r="S6" s="3" t="s">
        <v>111</v>
      </c>
      <c r="T6" s="24">
        <f t="shared" ref="T6:AI6" si="4">IF(COUNTIF(B6:Q21,"="&amp;B6)&gt;1, 1, 0)</f>
        <v>0</v>
      </c>
      <c r="U6" s="24">
        <f t="shared" si="4"/>
        <v>0</v>
      </c>
      <c r="V6" s="24">
        <f t="shared" si="4"/>
        <v>0</v>
      </c>
      <c r="W6" s="24">
        <f t="shared" si="4"/>
        <v>0</v>
      </c>
      <c r="X6" s="24">
        <f t="shared" si="4"/>
        <v>0</v>
      </c>
      <c r="Y6" s="24">
        <f t="shared" si="4"/>
        <v>0</v>
      </c>
      <c r="Z6" s="24">
        <f t="shared" si="4"/>
        <v>0</v>
      </c>
      <c r="AA6" s="24">
        <f t="shared" si="4"/>
        <v>0</v>
      </c>
      <c r="AB6" s="24">
        <f t="shared" si="4"/>
        <v>0</v>
      </c>
      <c r="AC6" s="24">
        <f t="shared" si="4"/>
        <v>0</v>
      </c>
      <c r="AD6" s="24">
        <f t="shared" si="4"/>
        <v>0</v>
      </c>
      <c r="AE6" s="24">
        <f t="shared" si="4"/>
        <v>0</v>
      </c>
      <c r="AF6" s="24">
        <f t="shared" si="4"/>
        <v>0</v>
      </c>
      <c r="AG6" s="24">
        <f t="shared" si="4"/>
        <v>0</v>
      </c>
      <c r="AH6" s="24">
        <f t="shared" si="4"/>
        <v>0</v>
      </c>
      <c r="AI6" s="24">
        <f t="shared" si="4"/>
        <v>0</v>
      </c>
      <c r="AJ6" s="24"/>
    </row>
    <row r="7" spans="1:36" ht="15.75" customHeight="1">
      <c r="A7" s="3">
        <v>5</v>
      </c>
      <c r="B7" s="3" t="s">
        <v>32</v>
      </c>
      <c r="C7" s="3" t="s">
        <v>156</v>
      </c>
      <c r="D7" s="3" t="s">
        <v>157</v>
      </c>
      <c r="E7" s="3" t="s">
        <v>158</v>
      </c>
      <c r="F7" s="3" t="s">
        <v>159</v>
      </c>
      <c r="G7" s="3" t="s">
        <v>160</v>
      </c>
      <c r="H7" s="3" t="s">
        <v>161</v>
      </c>
      <c r="I7" s="3" t="s">
        <v>162</v>
      </c>
      <c r="J7" s="3" t="s">
        <v>163</v>
      </c>
      <c r="K7" s="3" t="s">
        <v>164</v>
      </c>
      <c r="L7" s="3" t="s">
        <v>165</v>
      </c>
      <c r="M7" s="3" t="s">
        <v>166</v>
      </c>
      <c r="N7" s="3" t="s">
        <v>167</v>
      </c>
      <c r="O7" s="3" t="s">
        <v>168</v>
      </c>
      <c r="P7" s="3" t="s">
        <v>169</v>
      </c>
      <c r="Q7" s="3" t="s">
        <v>170</v>
      </c>
      <c r="S7" s="3" t="s">
        <v>111</v>
      </c>
      <c r="T7" s="24">
        <f t="shared" ref="T7:AI7" si="5">IF(COUNTIF(B7:Q22,"="&amp;B7)&gt;1, 1, 0)</f>
        <v>1</v>
      </c>
      <c r="U7" s="24">
        <f t="shared" si="5"/>
        <v>0</v>
      </c>
      <c r="V7" s="24">
        <f t="shared" si="5"/>
        <v>0</v>
      </c>
      <c r="W7" s="24">
        <f t="shared" si="5"/>
        <v>0</v>
      </c>
      <c r="X7" s="24">
        <f t="shared" si="5"/>
        <v>0</v>
      </c>
      <c r="Y7" s="24">
        <f t="shared" si="5"/>
        <v>0</v>
      </c>
      <c r="Z7" s="24">
        <f t="shared" si="5"/>
        <v>0</v>
      </c>
      <c r="AA7" s="24">
        <f t="shared" si="5"/>
        <v>0</v>
      </c>
      <c r="AB7" s="24">
        <f t="shared" si="5"/>
        <v>0</v>
      </c>
      <c r="AC7" s="24">
        <f t="shared" si="5"/>
        <v>0</v>
      </c>
      <c r="AD7" s="24">
        <f t="shared" si="5"/>
        <v>0</v>
      </c>
      <c r="AE7" s="24">
        <f t="shared" si="5"/>
        <v>0</v>
      </c>
      <c r="AF7" s="24">
        <f t="shared" si="5"/>
        <v>0</v>
      </c>
      <c r="AG7" s="24">
        <f t="shared" si="5"/>
        <v>0</v>
      </c>
      <c r="AH7" s="24">
        <f t="shared" si="5"/>
        <v>0</v>
      </c>
      <c r="AI7" s="24">
        <f t="shared" si="5"/>
        <v>0</v>
      </c>
      <c r="AJ7" s="24"/>
    </row>
    <row r="8" spans="1:36" ht="15.75" customHeight="1">
      <c r="A8" s="3">
        <v>6</v>
      </c>
      <c r="B8" s="3">
        <v>60</v>
      </c>
      <c r="C8" s="3">
        <v>10</v>
      </c>
      <c r="D8" s="3">
        <v>62</v>
      </c>
      <c r="E8" s="3" t="s">
        <v>171</v>
      </c>
      <c r="F8" s="3">
        <v>64</v>
      </c>
      <c r="G8" s="3" t="s">
        <v>172</v>
      </c>
      <c r="H8" s="3">
        <v>79</v>
      </c>
      <c r="I8" s="3">
        <v>70</v>
      </c>
      <c r="J8" s="3">
        <v>68</v>
      </c>
      <c r="K8" s="3">
        <v>76</v>
      </c>
      <c r="L8" s="3">
        <v>75</v>
      </c>
      <c r="M8" s="3">
        <v>74</v>
      </c>
      <c r="N8" s="3">
        <v>73</v>
      </c>
      <c r="O8" s="3">
        <v>72</v>
      </c>
      <c r="P8" s="3">
        <v>71</v>
      </c>
      <c r="Q8" s="3" t="s">
        <v>173</v>
      </c>
      <c r="S8" s="3" t="s">
        <v>111</v>
      </c>
      <c r="T8" s="24">
        <f t="shared" ref="T8:AI8" si="6">IF(COUNTIF(B8:Q23,"="&amp;B8)&gt;1, 1, 0)</f>
        <v>0</v>
      </c>
      <c r="U8" s="24">
        <f t="shared" si="6"/>
        <v>1</v>
      </c>
      <c r="V8" s="24">
        <f t="shared" si="6"/>
        <v>0</v>
      </c>
      <c r="W8" s="24">
        <f t="shared" si="6"/>
        <v>0</v>
      </c>
      <c r="X8" s="24">
        <f t="shared" si="6"/>
        <v>0</v>
      </c>
      <c r="Y8" s="24">
        <f t="shared" si="6"/>
        <v>0</v>
      </c>
      <c r="Z8" s="24">
        <f t="shared" si="6"/>
        <v>0</v>
      </c>
      <c r="AA8" s="24">
        <f t="shared" si="6"/>
        <v>1</v>
      </c>
      <c r="AB8" s="24">
        <f t="shared" si="6"/>
        <v>0</v>
      </c>
      <c r="AC8" s="24">
        <f t="shared" si="6"/>
        <v>0</v>
      </c>
      <c r="AD8" s="24">
        <f t="shared" si="6"/>
        <v>0</v>
      </c>
      <c r="AE8" s="24">
        <f t="shared" si="6"/>
        <v>0</v>
      </c>
      <c r="AF8" s="24">
        <f t="shared" si="6"/>
        <v>0</v>
      </c>
      <c r="AG8" s="24">
        <f t="shared" si="6"/>
        <v>0</v>
      </c>
      <c r="AH8" s="24">
        <f t="shared" si="6"/>
        <v>0</v>
      </c>
      <c r="AI8" s="24">
        <f t="shared" si="6"/>
        <v>0</v>
      </c>
      <c r="AJ8" s="24"/>
    </row>
    <row r="9" spans="1:36" ht="15.75" customHeight="1">
      <c r="A9" s="3">
        <v>7</v>
      </c>
      <c r="B9" s="3">
        <v>70</v>
      </c>
      <c r="C9" s="3" t="s">
        <v>174</v>
      </c>
      <c r="D9" s="3" t="s">
        <v>175</v>
      </c>
      <c r="E9" s="3" t="s">
        <v>176</v>
      </c>
      <c r="F9" s="3" t="s">
        <v>177</v>
      </c>
      <c r="G9" s="3" t="s">
        <v>178</v>
      </c>
      <c r="H9" s="3">
        <v>69</v>
      </c>
      <c r="I9" s="3">
        <v>77</v>
      </c>
      <c r="J9" s="3">
        <v>78</v>
      </c>
      <c r="K9" s="3">
        <v>66</v>
      </c>
      <c r="L9" s="3">
        <v>65</v>
      </c>
      <c r="M9" s="3" t="s">
        <v>179</v>
      </c>
      <c r="N9" s="3">
        <v>63</v>
      </c>
      <c r="O9" s="3" t="s">
        <v>180</v>
      </c>
      <c r="P9" s="3" t="s">
        <v>181</v>
      </c>
      <c r="Q9" s="3" t="s">
        <v>182</v>
      </c>
      <c r="S9" s="3" t="s">
        <v>111</v>
      </c>
      <c r="T9" s="24">
        <f t="shared" ref="T9:AI9" si="7">IF(COUNTIF(B9:Q24,"="&amp;B9)&gt;1, 1, 0)</f>
        <v>1</v>
      </c>
      <c r="U9" s="24">
        <f t="shared" si="7"/>
        <v>0</v>
      </c>
      <c r="V9" s="24">
        <f t="shared" si="7"/>
        <v>0</v>
      </c>
      <c r="W9" s="24">
        <f t="shared" si="7"/>
        <v>0</v>
      </c>
      <c r="X9" s="24">
        <f t="shared" si="7"/>
        <v>0</v>
      </c>
      <c r="Y9" s="24">
        <f t="shared" si="7"/>
        <v>0</v>
      </c>
      <c r="Z9" s="24">
        <f t="shared" si="7"/>
        <v>0</v>
      </c>
      <c r="AA9" s="24">
        <f t="shared" si="7"/>
        <v>0</v>
      </c>
      <c r="AB9" s="24">
        <f t="shared" si="7"/>
        <v>0</v>
      </c>
      <c r="AC9" s="24">
        <f t="shared" si="7"/>
        <v>0</v>
      </c>
      <c r="AD9" s="24">
        <f t="shared" si="7"/>
        <v>0</v>
      </c>
      <c r="AE9" s="24">
        <f t="shared" si="7"/>
        <v>0</v>
      </c>
      <c r="AF9" s="24">
        <f t="shared" si="7"/>
        <v>0</v>
      </c>
      <c r="AG9" s="24">
        <f t="shared" si="7"/>
        <v>0</v>
      </c>
      <c r="AH9" s="24">
        <f t="shared" si="7"/>
        <v>0</v>
      </c>
      <c r="AI9" s="24">
        <f t="shared" si="7"/>
        <v>0</v>
      </c>
      <c r="AJ9" s="24"/>
    </row>
    <row r="10" spans="1:36" ht="15.75" customHeight="1">
      <c r="A10" s="3">
        <v>8</v>
      </c>
      <c r="B10" s="3">
        <v>80</v>
      </c>
      <c r="C10" s="3">
        <v>81</v>
      </c>
      <c r="D10" s="3">
        <v>82</v>
      </c>
      <c r="E10" s="3" t="s">
        <v>183</v>
      </c>
      <c r="F10" s="3">
        <v>84</v>
      </c>
      <c r="G10" s="3" t="s">
        <v>184</v>
      </c>
      <c r="H10" s="3">
        <v>99</v>
      </c>
      <c r="I10" s="3">
        <v>87</v>
      </c>
      <c r="J10" s="3">
        <v>88</v>
      </c>
      <c r="K10" s="3">
        <v>96</v>
      </c>
      <c r="L10" s="3">
        <v>95</v>
      </c>
      <c r="M10" s="3">
        <v>94</v>
      </c>
      <c r="N10" s="3">
        <v>93</v>
      </c>
      <c r="O10" s="3">
        <v>92</v>
      </c>
      <c r="P10" s="3">
        <v>91</v>
      </c>
      <c r="Q10" s="3" t="s">
        <v>185</v>
      </c>
      <c r="S10" s="3" t="s">
        <v>111</v>
      </c>
      <c r="T10" s="24">
        <f t="shared" ref="T10:AI10" si="8">IF(COUNTIF(B10:Q25,"="&amp;B10)&gt;1, 1, 0)</f>
        <v>0</v>
      </c>
      <c r="U10" s="24">
        <f t="shared" si="8"/>
        <v>0</v>
      </c>
      <c r="V10" s="24">
        <f t="shared" si="8"/>
        <v>0</v>
      </c>
      <c r="W10" s="24">
        <f t="shared" si="8"/>
        <v>0</v>
      </c>
      <c r="X10" s="24">
        <f t="shared" si="8"/>
        <v>0</v>
      </c>
      <c r="Y10" s="24">
        <f t="shared" si="8"/>
        <v>0</v>
      </c>
      <c r="Z10" s="24">
        <f t="shared" si="8"/>
        <v>0</v>
      </c>
      <c r="AA10" s="24">
        <f t="shared" si="8"/>
        <v>0</v>
      </c>
      <c r="AB10" s="24">
        <f t="shared" si="8"/>
        <v>0</v>
      </c>
      <c r="AC10" s="24">
        <f t="shared" si="8"/>
        <v>0</v>
      </c>
      <c r="AD10" s="24">
        <f t="shared" si="8"/>
        <v>0</v>
      </c>
      <c r="AE10" s="24">
        <f t="shared" si="8"/>
        <v>0</v>
      </c>
      <c r="AF10" s="24">
        <f t="shared" si="8"/>
        <v>0</v>
      </c>
      <c r="AG10" s="24">
        <f t="shared" si="8"/>
        <v>0</v>
      </c>
      <c r="AH10" s="24">
        <f t="shared" si="8"/>
        <v>0</v>
      </c>
      <c r="AI10" s="24">
        <f t="shared" si="8"/>
        <v>0</v>
      </c>
      <c r="AJ10" s="24"/>
    </row>
    <row r="11" spans="1:36" ht="15.75" customHeight="1">
      <c r="A11" s="3">
        <v>9</v>
      </c>
      <c r="B11" s="3">
        <v>90</v>
      </c>
      <c r="C11" s="3" t="s">
        <v>186</v>
      </c>
      <c r="D11" s="3" t="s">
        <v>187</v>
      </c>
      <c r="E11" s="3" t="s">
        <v>188</v>
      </c>
      <c r="F11" s="3" t="s">
        <v>32</v>
      </c>
      <c r="G11" s="3" t="s">
        <v>189</v>
      </c>
      <c r="H11" s="3">
        <v>89</v>
      </c>
      <c r="I11" s="3">
        <v>97</v>
      </c>
      <c r="J11" s="3">
        <v>98</v>
      </c>
      <c r="K11" s="3">
        <v>86</v>
      </c>
      <c r="L11" s="3">
        <v>85</v>
      </c>
      <c r="M11" s="3" t="s">
        <v>190</v>
      </c>
      <c r="N11" s="3">
        <v>83</v>
      </c>
      <c r="O11" s="3" t="s">
        <v>191</v>
      </c>
      <c r="P11" s="3" t="s">
        <v>192</v>
      </c>
      <c r="Q11" s="3" t="s">
        <v>193</v>
      </c>
      <c r="S11" s="3" t="s">
        <v>111</v>
      </c>
      <c r="T11" s="24">
        <f t="shared" ref="T11:AI11" si="9">IF(COUNTIF(B11:Q26,"="&amp;B11)&gt;1, 1, 0)</f>
        <v>0</v>
      </c>
      <c r="U11" s="24">
        <f t="shared" si="9"/>
        <v>0</v>
      </c>
      <c r="V11" s="24">
        <f t="shared" si="9"/>
        <v>0</v>
      </c>
      <c r="W11" s="24">
        <f t="shared" si="9"/>
        <v>0</v>
      </c>
      <c r="X11" s="24">
        <f t="shared" si="9"/>
        <v>0</v>
      </c>
      <c r="Y11" s="24">
        <f t="shared" si="9"/>
        <v>0</v>
      </c>
      <c r="Z11" s="24">
        <f t="shared" si="9"/>
        <v>0</v>
      </c>
      <c r="AA11" s="24">
        <f t="shared" si="9"/>
        <v>0</v>
      </c>
      <c r="AB11" s="24">
        <f t="shared" si="9"/>
        <v>0</v>
      </c>
      <c r="AC11" s="24">
        <f t="shared" si="9"/>
        <v>0</v>
      </c>
      <c r="AD11" s="24">
        <f t="shared" si="9"/>
        <v>0</v>
      </c>
      <c r="AE11" s="24">
        <f t="shared" si="9"/>
        <v>0</v>
      </c>
      <c r="AF11" s="24">
        <f t="shared" si="9"/>
        <v>0</v>
      </c>
      <c r="AG11" s="24">
        <f t="shared" si="9"/>
        <v>0</v>
      </c>
      <c r="AH11" s="24">
        <f t="shared" si="9"/>
        <v>0</v>
      </c>
      <c r="AI11" s="24">
        <f t="shared" si="9"/>
        <v>0</v>
      </c>
      <c r="AJ11" s="24"/>
    </row>
    <row r="12" spans="1:36" ht="15.75" customHeight="1">
      <c r="A12" s="3">
        <v>10</v>
      </c>
      <c r="B12" s="3">
        <v>40</v>
      </c>
      <c r="C12" s="3">
        <v>41</v>
      </c>
      <c r="D12" s="3">
        <v>42</v>
      </c>
      <c r="E12" s="3" t="s">
        <v>194</v>
      </c>
      <c r="F12" s="3">
        <v>40</v>
      </c>
      <c r="G12" s="3" t="s">
        <v>195</v>
      </c>
      <c r="H12" s="3">
        <v>59</v>
      </c>
      <c r="I12" s="3">
        <v>47</v>
      </c>
      <c r="J12" s="3">
        <v>48</v>
      </c>
      <c r="K12" s="3">
        <v>56</v>
      </c>
      <c r="L12" s="3">
        <v>55</v>
      </c>
      <c r="M12" s="3">
        <v>54</v>
      </c>
      <c r="N12" s="3">
        <v>53</v>
      </c>
      <c r="O12" s="3">
        <v>20</v>
      </c>
      <c r="P12" s="3">
        <v>51</v>
      </c>
      <c r="Q12" s="3" t="s">
        <v>196</v>
      </c>
      <c r="S12" s="3" t="s">
        <v>111</v>
      </c>
      <c r="T12" s="24">
        <f t="shared" ref="T12:AI12" si="10">IF(COUNTIF(B12:Q27,"="&amp;B12)&gt;1, 1, 0)</f>
        <v>1</v>
      </c>
      <c r="U12" s="24">
        <f t="shared" si="10"/>
        <v>0</v>
      </c>
      <c r="V12" s="24">
        <f t="shared" si="10"/>
        <v>0</v>
      </c>
      <c r="W12" s="24">
        <f t="shared" si="10"/>
        <v>0</v>
      </c>
      <c r="X12" s="24">
        <f t="shared" si="10"/>
        <v>0</v>
      </c>
      <c r="Y12" s="24">
        <f t="shared" si="10"/>
        <v>0</v>
      </c>
      <c r="Z12" s="24">
        <f t="shared" si="10"/>
        <v>0</v>
      </c>
      <c r="AA12" s="24">
        <f t="shared" si="10"/>
        <v>0</v>
      </c>
      <c r="AB12" s="24">
        <f t="shared" si="10"/>
        <v>0</v>
      </c>
      <c r="AC12" s="24">
        <f t="shared" si="10"/>
        <v>0</v>
      </c>
      <c r="AD12" s="24">
        <f t="shared" si="10"/>
        <v>0</v>
      </c>
      <c r="AE12" s="24">
        <f t="shared" si="10"/>
        <v>0</v>
      </c>
      <c r="AF12" s="24">
        <f t="shared" si="10"/>
        <v>0</v>
      </c>
      <c r="AG12" s="24">
        <f t="shared" si="10"/>
        <v>0</v>
      </c>
      <c r="AH12" s="24">
        <f t="shared" si="10"/>
        <v>0</v>
      </c>
      <c r="AI12" s="24">
        <f t="shared" si="10"/>
        <v>0</v>
      </c>
      <c r="AJ12" s="24"/>
    </row>
    <row r="13" spans="1:36" ht="15.75" customHeight="1">
      <c r="A13" s="3">
        <v>11</v>
      </c>
      <c r="B13" s="3">
        <v>50</v>
      </c>
      <c r="C13" s="3" t="s">
        <v>197</v>
      </c>
      <c r="D13" s="3" t="s">
        <v>198</v>
      </c>
      <c r="E13" s="3" t="s">
        <v>199</v>
      </c>
      <c r="F13" s="3" t="s">
        <v>200</v>
      </c>
      <c r="G13" s="3" t="s">
        <v>201</v>
      </c>
      <c r="H13" s="3">
        <v>49</v>
      </c>
      <c r="I13" s="3">
        <v>57</v>
      </c>
      <c r="J13" s="3">
        <v>58</v>
      </c>
      <c r="K13" s="3">
        <v>46</v>
      </c>
      <c r="L13" s="3">
        <v>45</v>
      </c>
      <c r="M13" s="3" t="s">
        <v>202</v>
      </c>
      <c r="N13" s="3">
        <v>43</v>
      </c>
      <c r="O13" s="3" t="s">
        <v>203</v>
      </c>
      <c r="P13" s="3" t="s">
        <v>204</v>
      </c>
      <c r="Q13" s="3" t="s">
        <v>205</v>
      </c>
      <c r="S13" s="3" t="s">
        <v>111</v>
      </c>
      <c r="T13" s="24">
        <f t="shared" ref="T13:AI13" si="11">IF(COUNTIF(B13:Q28,"="&amp;B13)&gt;1, 1, 0)</f>
        <v>0</v>
      </c>
      <c r="U13" s="24">
        <f t="shared" si="11"/>
        <v>0</v>
      </c>
      <c r="V13" s="24">
        <f t="shared" si="11"/>
        <v>0</v>
      </c>
      <c r="W13" s="24">
        <f t="shared" si="11"/>
        <v>0</v>
      </c>
      <c r="X13" s="24">
        <f t="shared" si="11"/>
        <v>0</v>
      </c>
      <c r="Y13" s="24">
        <f t="shared" si="11"/>
        <v>0</v>
      </c>
      <c r="Z13" s="24">
        <f t="shared" si="11"/>
        <v>0</v>
      </c>
      <c r="AA13" s="24">
        <f t="shared" si="11"/>
        <v>0</v>
      </c>
      <c r="AB13" s="24">
        <f t="shared" si="11"/>
        <v>0</v>
      </c>
      <c r="AC13" s="24">
        <f t="shared" si="11"/>
        <v>0</v>
      </c>
      <c r="AD13" s="24">
        <f t="shared" si="11"/>
        <v>0</v>
      </c>
      <c r="AE13" s="24">
        <f t="shared" si="11"/>
        <v>0</v>
      </c>
      <c r="AF13" s="24">
        <f t="shared" si="11"/>
        <v>0</v>
      </c>
      <c r="AG13" s="24">
        <f t="shared" si="11"/>
        <v>0</v>
      </c>
      <c r="AH13" s="24">
        <f t="shared" si="11"/>
        <v>0</v>
      </c>
      <c r="AI13" s="24">
        <f t="shared" si="11"/>
        <v>0</v>
      </c>
      <c r="AJ13" s="24"/>
    </row>
    <row r="14" spans="1:36" ht="15.75" customHeight="1">
      <c r="A14" s="3">
        <v>12</v>
      </c>
      <c r="B14" s="3">
        <v>20</v>
      </c>
      <c r="C14" s="3">
        <v>21</v>
      </c>
      <c r="D14" s="3">
        <v>22</v>
      </c>
      <c r="E14" s="3" t="s">
        <v>206</v>
      </c>
      <c r="F14" s="3">
        <v>24</v>
      </c>
      <c r="G14" s="3" t="s">
        <v>207</v>
      </c>
      <c r="H14" s="3">
        <v>39</v>
      </c>
      <c r="I14" s="3">
        <v>27</v>
      </c>
      <c r="J14" s="3">
        <v>28</v>
      </c>
      <c r="K14" s="3">
        <v>36</v>
      </c>
      <c r="L14" s="3">
        <v>35</v>
      </c>
      <c r="M14" s="3">
        <v>34</v>
      </c>
      <c r="N14" s="3">
        <v>33</v>
      </c>
      <c r="O14" s="3">
        <v>32</v>
      </c>
      <c r="P14" s="3">
        <v>10</v>
      </c>
      <c r="Q14" s="3" t="s">
        <v>208</v>
      </c>
      <c r="S14" s="3" t="s">
        <v>111</v>
      </c>
      <c r="T14" s="24">
        <f t="shared" ref="T14:AI14" si="12">IF(COUNTIF(B14:Q29,"="&amp;B14)&gt;1, 1, 0)</f>
        <v>0</v>
      </c>
      <c r="U14" s="24">
        <f t="shared" si="12"/>
        <v>0</v>
      </c>
      <c r="V14" s="24">
        <f t="shared" si="12"/>
        <v>0</v>
      </c>
      <c r="W14" s="24">
        <f t="shared" si="12"/>
        <v>0</v>
      </c>
      <c r="X14" s="24">
        <f t="shared" si="12"/>
        <v>0</v>
      </c>
      <c r="Y14" s="24">
        <f t="shared" si="12"/>
        <v>0</v>
      </c>
      <c r="Z14" s="24">
        <f t="shared" si="12"/>
        <v>0</v>
      </c>
      <c r="AA14" s="24">
        <f t="shared" si="12"/>
        <v>0</v>
      </c>
      <c r="AB14" s="24">
        <f t="shared" si="12"/>
        <v>0</v>
      </c>
      <c r="AC14" s="24">
        <f t="shared" si="12"/>
        <v>0</v>
      </c>
      <c r="AD14" s="24">
        <f t="shared" si="12"/>
        <v>0</v>
      </c>
      <c r="AE14" s="24">
        <f t="shared" si="12"/>
        <v>0</v>
      </c>
      <c r="AF14" s="24">
        <f t="shared" si="12"/>
        <v>0</v>
      </c>
      <c r="AG14" s="24">
        <f t="shared" si="12"/>
        <v>0</v>
      </c>
      <c r="AH14" s="24">
        <f t="shared" si="12"/>
        <v>0</v>
      </c>
      <c r="AI14" s="24">
        <f t="shared" si="12"/>
        <v>0</v>
      </c>
      <c r="AJ14" s="24"/>
    </row>
    <row r="15" spans="1:36" ht="15.75" customHeight="1">
      <c r="A15" s="3">
        <v>13</v>
      </c>
      <c r="B15" s="3">
        <v>30</v>
      </c>
      <c r="C15" s="3" t="s">
        <v>209</v>
      </c>
      <c r="D15" s="3" t="s">
        <v>210</v>
      </c>
      <c r="E15" s="3" t="s">
        <v>211</v>
      </c>
      <c r="F15" s="3" t="s">
        <v>212</v>
      </c>
      <c r="G15" s="3" t="s">
        <v>213</v>
      </c>
      <c r="H15" s="3">
        <v>29</v>
      </c>
      <c r="I15" s="3">
        <v>70</v>
      </c>
      <c r="J15" s="3">
        <v>38</v>
      </c>
      <c r="K15" s="3">
        <v>26</v>
      </c>
      <c r="L15" s="3">
        <v>25</v>
      </c>
      <c r="M15" s="3" t="s">
        <v>214</v>
      </c>
      <c r="N15" s="3">
        <v>23</v>
      </c>
      <c r="O15" s="3" t="s">
        <v>215</v>
      </c>
      <c r="P15" s="3" t="s">
        <v>216</v>
      </c>
      <c r="Q15" s="3" t="s">
        <v>217</v>
      </c>
      <c r="S15" s="3" t="s">
        <v>111</v>
      </c>
      <c r="T15" s="24">
        <f t="shared" ref="T15:AI15" si="13">IF(COUNTIF(B15:Q30,"="&amp;B15)&gt;1, 1, 0)</f>
        <v>0</v>
      </c>
      <c r="U15" s="24">
        <f t="shared" si="13"/>
        <v>0</v>
      </c>
      <c r="V15" s="24">
        <f t="shared" si="13"/>
        <v>0</v>
      </c>
      <c r="W15" s="24">
        <f t="shared" si="13"/>
        <v>0</v>
      </c>
      <c r="X15" s="24">
        <f t="shared" si="13"/>
        <v>0</v>
      </c>
      <c r="Y15" s="24">
        <f t="shared" si="13"/>
        <v>0</v>
      </c>
      <c r="Z15" s="24">
        <f t="shared" si="13"/>
        <v>0</v>
      </c>
      <c r="AA15" s="24">
        <f t="shared" si="13"/>
        <v>0</v>
      </c>
      <c r="AB15" s="24">
        <f t="shared" si="13"/>
        <v>0</v>
      </c>
      <c r="AC15" s="24">
        <f t="shared" si="13"/>
        <v>0</v>
      </c>
      <c r="AD15" s="24">
        <f t="shared" si="13"/>
        <v>0</v>
      </c>
      <c r="AE15" s="24">
        <f t="shared" si="13"/>
        <v>0</v>
      </c>
      <c r="AF15" s="24">
        <f t="shared" si="13"/>
        <v>0</v>
      </c>
      <c r="AG15" s="24">
        <f t="shared" si="13"/>
        <v>0</v>
      </c>
      <c r="AH15" s="24">
        <f t="shared" si="13"/>
        <v>0</v>
      </c>
      <c r="AI15" s="24">
        <f t="shared" si="13"/>
        <v>0</v>
      </c>
      <c r="AJ15" s="24"/>
    </row>
    <row r="16" spans="1:36" ht="15.75" customHeight="1">
      <c r="A16" s="3">
        <v>14</v>
      </c>
      <c r="B16" s="3" t="s">
        <v>218</v>
      </c>
      <c r="C16" s="3" t="s">
        <v>219</v>
      </c>
      <c r="D16" s="3" t="s">
        <v>220</v>
      </c>
      <c r="E16" s="3" t="s">
        <v>221</v>
      </c>
      <c r="F16" s="3" t="s">
        <v>222</v>
      </c>
      <c r="G16" s="3" t="s">
        <v>223</v>
      </c>
      <c r="H16" s="3" t="s">
        <v>224</v>
      </c>
      <c r="I16" s="3" t="s">
        <v>225</v>
      </c>
      <c r="J16" s="3" t="s">
        <v>226</v>
      </c>
      <c r="K16" s="3" t="s">
        <v>227</v>
      </c>
      <c r="L16" s="3" t="s">
        <v>228</v>
      </c>
      <c r="M16" s="3" t="s">
        <v>229</v>
      </c>
      <c r="N16" s="3" t="s">
        <v>230</v>
      </c>
      <c r="O16" s="3" t="s">
        <v>231</v>
      </c>
      <c r="P16" s="3" t="s">
        <v>232</v>
      </c>
      <c r="Q16" s="3" t="s">
        <v>233</v>
      </c>
      <c r="S16" s="3" t="s">
        <v>111</v>
      </c>
      <c r="T16" s="24">
        <f t="shared" ref="T16:AI16" si="14">IF(COUNTIF(B16:Q31,"="&amp;B16)&gt;1, 1, 0)</f>
        <v>0</v>
      </c>
      <c r="U16" s="24">
        <f t="shared" si="14"/>
        <v>0</v>
      </c>
      <c r="V16" s="24">
        <f t="shared" si="14"/>
        <v>0</v>
      </c>
      <c r="W16" s="24">
        <f t="shared" si="14"/>
        <v>0</v>
      </c>
      <c r="X16" s="24">
        <f t="shared" si="14"/>
        <v>0</v>
      </c>
      <c r="Y16" s="24">
        <f t="shared" si="14"/>
        <v>0</v>
      </c>
      <c r="Z16" s="24">
        <f t="shared" si="14"/>
        <v>0</v>
      </c>
      <c r="AA16" s="24">
        <f t="shared" si="14"/>
        <v>0</v>
      </c>
      <c r="AB16" s="24">
        <f t="shared" si="14"/>
        <v>0</v>
      </c>
      <c r="AC16" s="24">
        <f t="shared" si="14"/>
        <v>0</v>
      </c>
      <c r="AD16" s="24">
        <f t="shared" si="14"/>
        <v>0</v>
      </c>
      <c r="AE16" s="24">
        <f t="shared" si="14"/>
        <v>0</v>
      </c>
      <c r="AF16" s="24">
        <f t="shared" si="14"/>
        <v>0</v>
      </c>
      <c r="AG16" s="24">
        <f t="shared" si="14"/>
        <v>0</v>
      </c>
      <c r="AH16" s="24">
        <f t="shared" si="14"/>
        <v>0</v>
      </c>
      <c r="AI16" s="24">
        <f t="shared" si="14"/>
        <v>0</v>
      </c>
      <c r="AJ16" s="24"/>
    </row>
    <row r="17" spans="1:36" ht="15.75" customHeight="1">
      <c r="A17" s="3">
        <v>15</v>
      </c>
      <c r="B17" s="3" t="s">
        <v>132</v>
      </c>
      <c r="C17" s="3" t="s">
        <v>234</v>
      </c>
      <c r="D17" s="3" t="s">
        <v>235</v>
      </c>
      <c r="E17" s="3" t="s">
        <v>236</v>
      </c>
      <c r="F17" s="3" t="s">
        <v>237</v>
      </c>
      <c r="G17" s="3" t="s">
        <v>238</v>
      </c>
      <c r="H17" s="3" t="s">
        <v>239</v>
      </c>
      <c r="I17" s="3" t="s">
        <v>240</v>
      </c>
      <c r="J17" s="3" t="s">
        <v>241</v>
      </c>
      <c r="K17" s="3" t="s">
        <v>242</v>
      </c>
      <c r="L17" s="3" t="s">
        <v>243</v>
      </c>
      <c r="M17" s="3" t="s">
        <v>244</v>
      </c>
      <c r="N17" s="3" t="s">
        <v>245</v>
      </c>
      <c r="O17" s="3" t="s">
        <v>246</v>
      </c>
      <c r="P17" s="3" t="s">
        <v>247</v>
      </c>
      <c r="Q17" s="3" t="s">
        <v>248</v>
      </c>
      <c r="S17" s="3" t="s">
        <v>111</v>
      </c>
      <c r="T17" s="24">
        <f t="shared" ref="T17:AI17" si="15">IF(COUNTIF(B17:Q32,"="&amp;B17)&gt;1, 1, 0)</f>
        <v>0</v>
      </c>
      <c r="U17" s="24">
        <f t="shared" si="15"/>
        <v>0</v>
      </c>
      <c r="V17" s="24">
        <f t="shared" si="15"/>
        <v>0</v>
      </c>
      <c r="W17" s="24">
        <f t="shared" si="15"/>
        <v>0</v>
      </c>
      <c r="X17" s="24">
        <f t="shared" si="15"/>
        <v>0</v>
      </c>
      <c r="Y17" s="24">
        <f t="shared" si="15"/>
        <v>0</v>
      </c>
      <c r="Z17" s="24">
        <f t="shared" si="15"/>
        <v>0</v>
      </c>
      <c r="AA17" s="24">
        <f t="shared" si="15"/>
        <v>0</v>
      </c>
      <c r="AB17" s="24">
        <f t="shared" si="15"/>
        <v>0</v>
      </c>
      <c r="AC17" s="24">
        <f t="shared" si="15"/>
        <v>0</v>
      </c>
      <c r="AD17" s="24">
        <f t="shared" si="15"/>
        <v>0</v>
      </c>
      <c r="AE17" s="24">
        <f t="shared" si="15"/>
        <v>0</v>
      </c>
      <c r="AF17" s="24">
        <f t="shared" si="15"/>
        <v>0</v>
      </c>
      <c r="AG17" s="24">
        <f t="shared" si="15"/>
        <v>0</v>
      </c>
      <c r="AH17" s="24">
        <f t="shared" si="15"/>
        <v>0</v>
      </c>
      <c r="AI17" s="24">
        <f t="shared" si="15"/>
        <v>0</v>
      </c>
      <c r="AJ17" s="24"/>
    </row>
    <row r="18" spans="1:36">
      <c r="S18" s="3" t="s">
        <v>111</v>
      </c>
    </row>
    <row r="22" spans="1:36" ht="15.75" customHeight="1">
      <c r="R22" s="24" t="e">
        <f>COUNTIF(Range,Criteria)&gt;1</f>
        <v>#NAME?</v>
      </c>
    </row>
  </sheetData>
  <conditionalFormatting sqref="B2:B16 B2:P17 Q2:Q17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GCR</vt:lpstr>
      <vt:lpstr>Md2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Yannick</cp:lastModifiedBy>
  <dcterms:modified xsi:type="dcterms:W3CDTF">2022-06-29T10:13:43Z</dcterms:modified>
</cp:coreProperties>
</file>