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FBBE929D-A40A-4DBA-9232-A41D726BAB4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endimento Previsto" sheetId="1" r:id="rId1"/>
    <sheet name="Tabella per Proprietario" sheetId="2" r:id="rId2"/>
    <sheet name="Raccolta_Dati_Airbnb_0" sheetId="3" r:id="rId3"/>
    <sheet name="Raccolta_Dati_Airbnb_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4" l="1"/>
  <c r="F43" i="4"/>
  <c r="E43" i="4"/>
  <c r="F42" i="4"/>
  <c r="G42" i="4" s="1"/>
  <c r="E42" i="4"/>
  <c r="G41" i="4"/>
  <c r="F41" i="4"/>
  <c r="E41" i="4"/>
  <c r="F40" i="4"/>
  <c r="G40" i="4" s="1"/>
  <c r="E40" i="4"/>
  <c r="G39" i="4"/>
  <c r="F39" i="4"/>
  <c r="E39" i="4"/>
  <c r="F38" i="4"/>
  <c r="G38" i="4" s="1"/>
  <c r="E38" i="4"/>
  <c r="G37" i="4"/>
  <c r="F37" i="4"/>
  <c r="E37" i="4"/>
  <c r="F36" i="4"/>
  <c r="G36" i="4" s="1"/>
  <c r="E36" i="4"/>
  <c r="G35" i="4"/>
  <c r="F35" i="4"/>
  <c r="E35" i="4"/>
  <c r="F34" i="4"/>
  <c r="G34" i="4" s="1"/>
  <c r="E34" i="4"/>
  <c r="G33" i="4"/>
  <c r="F33" i="4"/>
  <c r="E33" i="4"/>
  <c r="F32" i="4"/>
  <c r="G32" i="4" s="1"/>
  <c r="E32" i="4"/>
  <c r="G31" i="4"/>
  <c r="F31" i="4"/>
  <c r="E31" i="4"/>
  <c r="F30" i="4"/>
  <c r="G30" i="4" s="1"/>
  <c r="E30" i="4"/>
  <c r="G29" i="4"/>
  <c r="F29" i="4"/>
  <c r="E29" i="4"/>
  <c r="F28" i="4"/>
  <c r="G28" i="4" s="1"/>
  <c r="E28" i="4"/>
  <c r="G27" i="4"/>
  <c r="F27" i="4"/>
  <c r="E27" i="4"/>
  <c r="F26" i="4"/>
  <c r="G26" i="4" s="1"/>
  <c r="E26" i="4"/>
  <c r="G25" i="4"/>
  <c r="F25" i="4"/>
  <c r="E25" i="4"/>
  <c r="F24" i="4"/>
  <c r="G24" i="4" s="1"/>
  <c r="E24" i="4"/>
  <c r="G23" i="4"/>
  <c r="F23" i="4"/>
  <c r="E23" i="4"/>
  <c r="F22" i="4"/>
  <c r="G22" i="4" s="1"/>
  <c r="E22" i="4"/>
  <c r="G21" i="4"/>
  <c r="F21" i="4"/>
  <c r="E21" i="4"/>
  <c r="F20" i="4"/>
  <c r="G20" i="4" s="1"/>
  <c r="E20" i="4"/>
  <c r="G19" i="4"/>
  <c r="F19" i="4"/>
  <c r="E19" i="4"/>
  <c r="F18" i="4"/>
  <c r="G18" i="4" s="1"/>
  <c r="E18" i="4"/>
  <c r="G17" i="4"/>
  <c r="F17" i="4"/>
  <c r="E17" i="4"/>
  <c r="F16" i="4"/>
  <c r="G16" i="4" s="1"/>
  <c r="E16" i="4"/>
  <c r="G15" i="4"/>
  <c r="F15" i="4"/>
  <c r="E15" i="4"/>
  <c r="F14" i="4"/>
  <c r="G14" i="4" s="1"/>
  <c r="E14" i="4"/>
  <c r="G13" i="4"/>
  <c r="F13" i="4"/>
  <c r="E13" i="4"/>
  <c r="F12" i="4"/>
  <c r="G12" i="4" s="1"/>
  <c r="E12" i="4"/>
  <c r="G11" i="4"/>
  <c r="F11" i="4"/>
  <c r="E11" i="4"/>
  <c r="F10" i="4"/>
  <c r="G10" i="4" s="1"/>
  <c r="E10" i="4"/>
  <c r="G9" i="4"/>
  <c r="F9" i="4"/>
  <c r="E9" i="4"/>
  <c r="F8" i="4"/>
  <c r="G8" i="4" s="1"/>
  <c r="E8" i="4"/>
  <c r="G7" i="4"/>
  <c r="F3" i="4" s="1"/>
  <c r="F7" i="4"/>
  <c r="E7" i="4"/>
  <c r="G3" i="4"/>
  <c r="H10" i="3"/>
  <c r="G10" i="3"/>
  <c r="F10" i="3"/>
  <c r="E10" i="3"/>
  <c r="D10" i="3"/>
  <c r="C10" i="3"/>
  <c r="E5" i="3" s="1"/>
  <c r="J4" i="3" s="1"/>
  <c r="F6" i="2"/>
  <c r="C6" i="2"/>
  <c r="M5" i="2"/>
  <c r="G5" i="2"/>
  <c r="D5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K41" i="1"/>
  <c r="J41" i="1"/>
  <c r="I41" i="1"/>
  <c r="H41" i="1"/>
  <c r="G41" i="1"/>
  <c r="S41" i="1" s="1"/>
  <c r="O35" i="1"/>
  <c r="I35" i="1"/>
  <c r="R34" i="1"/>
  <c r="Q34" i="1"/>
  <c r="P34" i="1"/>
  <c r="O34" i="1"/>
  <c r="N34" i="1"/>
  <c r="M34" i="1"/>
  <c r="L34" i="1"/>
  <c r="K34" i="1"/>
  <c r="J34" i="1"/>
  <c r="I34" i="1"/>
  <c r="H34" i="1"/>
  <c r="G34" i="1"/>
  <c r="S34" i="1" s="1"/>
  <c r="R33" i="1"/>
  <c r="Q33" i="1"/>
  <c r="Q35" i="1" s="1"/>
  <c r="P33" i="1"/>
  <c r="O33" i="1"/>
  <c r="N33" i="1"/>
  <c r="M33" i="1"/>
  <c r="L33" i="1"/>
  <c r="K33" i="1"/>
  <c r="K35" i="1" s="1"/>
  <c r="J33" i="1"/>
  <c r="I33" i="1"/>
  <c r="H33" i="1"/>
  <c r="G33" i="1"/>
  <c r="S33" i="1" s="1"/>
  <c r="R32" i="1"/>
  <c r="R35" i="1" s="1"/>
  <c r="Q32" i="1"/>
  <c r="P32" i="1"/>
  <c r="P35" i="1" s="1"/>
  <c r="O32" i="1"/>
  <c r="N32" i="1"/>
  <c r="N35" i="1" s="1"/>
  <c r="M32" i="1"/>
  <c r="M35" i="1" s="1"/>
  <c r="L32" i="1"/>
  <c r="L35" i="1" s="1"/>
  <c r="K32" i="1"/>
  <c r="J32" i="1"/>
  <c r="J35" i="1" s="1"/>
  <c r="I32" i="1"/>
  <c r="H32" i="1"/>
  <c r="H35" i="1" s="1"/>
  <c r="G32" i="1"/>
  <c r="G35" i="1" s="1"/>
  <c r="O28" i="1"/>
  <c r="M28" i="1"/>
  <c r="S27" i="1"/>
  <c r="G27" i="1"/>
  <c r="R26" i="1"/>
  <c r="Q26" i="1"/>
  <c r="P26" i="1"/>
  <c r="P28" i="1" s="1"/>
  <c r="O26" i="1"/>
  <c r="N26" i="1"/>
  <c r="M26" i="1"/>
  <c r="L26" i="1"/>
  <c r="K26" i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L28" i="1" s="1"/>
  <c r="K24" i="1"/>
  <c r="J24" i="1"/>
  <c r="I24" i="1"/>
  <c r="H24" i="1"/>
  <c r="G24" i="1"/>
  <c r="S24" i="1" s="1"/>
  <c r="R23" i="1"/>
  <c r="Q23" i="1"/>
  <c r="P23" i="1"/>
  <c r="O23" i="1"/>
  <c r="N23" i="1"/>
  <c r="M23" i="1"/>
  <c r="L23" i="1"/>
  <c r="K23" i="1"/>
  <c r="J23" i="1"/>
  <c r="I23" i="1"/>
  <c r="I28" i="1" s="1"/>
  <c r="H23" i="1"/>
  <c r="G23" i="1"/>
  <c r="S23" i="1" s="1"/>
  <c r="R22" i="1"/>
  <c r="R28" i="1" s="1"/>
  <c r="Q22" i="1"/>
  <c r="Q28" i="1" s="1"/>
  <c r="P22" i="1"/>
  <c r="O22" i="1"/>
  <c r="N22" i="1"/>
  <c r="N28" i="1" s="1"/>
  <c r="M22" i="1"/>
  <c r="L22" i="1"/>
  <c r="K22" i="1"/>
  <c r="K28" i="1" s="1"/>
  <c r="J22" i="1"/>
  <c r="J28" i="1" s="1"/>
  <c r="I22" i="1"/>
  <c r="H22" i="1"/>
  <c r="H28" i="1" s="1"/>
  <c r="G22" i="1"/>
  <c r="S22" i="1" s="1"/>
  <c r="Q18" i="1"/>
  <c r="N18" i="1"/>
  <c r="K18" i="1"/>
  <c r="J18" i="1"/>
  <c r="H18" i="1"/>
  <c r="G18" i="1"/>
  <c r="L17" i="1"/>
  <c r="L57" i="1" s="1"/>
  <c r="R16" i="1"/>
  <c r="O16" i="1"/>
  <c r="L16" i="1"/>
  <c r="I16" i="1"/>
  <c r="H16" i="1"/>
  <c r="R12" i="1"/>
  <c r="R40" i="1" s="1"/>
  <c r="L12" i="1"/>
  <c r="L40" i="1" s="1"/>
  <c r="J12" i="1"/>
  <c r="J40" i="1" s="1"/>
  <c r="R11" i="1"/>
  <c r="Q11" i="1"/>
  <c r="Q16" i="1" s="1"/>
  <c r="P11" i="1"/>
  <c r="O11" i="1"/>
  <c r="N11" i="1"/>
  <c r="N12" i="1" s="1"/>
  <c r="M11" i="1"/>
  <c r="L11" i="1"/>
  <c r="K11" i="1"/>
  <c r="K16" i="1" s="1"/>
  <c r="J11" i="1"/>
  <c r="I11" i="1"/>
  <c r="H11" i="1"/>
  <c r="H12" i="1" s="1"/>
  <c r="G11" i="1"/>
  <c r="G16" i="1" s="1"/>
  <c r="S10" i="1"/>
  <c r="R9" i="1"/>
  <c r="Q9" i="1"/>
  <c r="P9" i="1"/>
  <c r="O9" i="1"/>
  <c r="N9" i="1"/>
  <c r="M9" i="1"/>
  <c r="S9" i="1" s="1"/>
  <c r="L9" i="1"/>
  <c r="K9" i="1"/>
  <c r="J9" i="1"/>
  <c r="I9" i="1"/>
  <c r="H9" i="1"/>
  <c r="R8" i="1"/>
  <c r="N5" i="2" s="1"/>
  <c r="Q8" i="1"/>
  <c r="P8" i="1"/>
  <c r="L5" i="2" s="1"/>
  <c r="O8" i="1"/>
  <c r="K5" i="2" s="1"/>
  <c r="N8" i="1"/>
  <c r="M8" i="1"/>
  <c r="M18" i="1" s="1"/>
  <c r="L8" i="1"/>
  <c r="L18" i="1" s="1"/>
  <c r="K8" i="1"/>
  <c r="J8" i="1"/>
  <c r="F5" i="2" s="1"/>
  <c r="I8" i="1"/>
  <c r="E5" i="2" s="1"/>
  <c r="H8" i="1"/>
  <c r="R7" i="1"/>
  <c r="N6" i="2" s="1"/>
  <c r="Q7" i="1"/>
  <c r="M6" i="2" s="1"/>
  <c r="P7" i="1"/>
  <c r="L6" i="2" s="1"/>
  <c r="O7" i="1"/>
  <c r="O12" i="1" s="1"/>
  <c r="N7" i="1"/>
  <c r="J6" i="2" s="1"/>
  <c r="M7" i="1"/>
  <c r="M12" i="1" s="1"/>
  <c r="L7" i="1"/>
  <c r="H6" i="2" s="1"/>
  <c r="K7" i="1"/>
  <c r="G6" i="2" s="1"/>
  <c r="J7" i="1"/>
  <c r="I7" i="1"/>
  <c r="E6" i="2" s="1"/>
  <c r="H7" i="1"/>
  <c r="D6" i="2" s="1"/>
  <c r="S35" i="1" l="1"/>
  <c r="N40" i="1"/>
  <c r="N39" i="1"/>
  <c r="M39" i="1"/>
  <c r="M40" i="1"/>
  <c r="O17" i="1"/>
  <c r="O40" i="1"/>
  <c r="O39" i="1"/>
  <c r="H39" i="1"/>
  <c r="H40" i="1"/>
  <c r="H17" i="1"/>
  <c r="N17" i="1"/>
  <c r="K4" i="3"/>
  <c r="I4" i="3"/>
  <c r="H4" i="3"/>
  <c r="L4" i="3"/>
  <c r="L52" i="1"/>
  <c r="L58" i="1"/>
  <c r="H12" i="2" s="1"/>
  <c r="H11" i="2"/>
  <c r="Q12" i="1"/>
  <c r="P16" i="1"/>
  <c r="P17" i="1"/>
  <c r="O18" i="1"/>
  <c r="S32" i="1"/>
  <c r="H5" i="2"/>
  <c r="P5" i="2" s="1"/>
  <c r="S7" i="1"/>
  <c r="G28" i="1"/>
  <c r="S11" i="1"/>
  <c r="P18" i="1"/>
  <c r="I5" i="2"/>
  <c r="P12" i="1"/>
  <c r="G12" i="1"/>
  <c r="R17" i="1"/>
  <c r="L47" i="1"/>
  <c r="J5" i="2"/>
  <c r="I6" i="2"/>
  <c r="P6" i="2" s="1"/>
  <c r="H7" i="2"/>
  <c r="S8" i="1"/>
  <c r="R18" i="1"/>
  <c r="R39" i="1"/>
  <c r="I12" i="1"/>
  <c r="L51" i="1"/>
  <c r="K6" i="2"/>
  <c r="K12" i="1"/>
  <c r="J16" i="1"/>
  <c r="J17" i="1"/>
  <c r="I18" i="1"/>
  <c r="J39" i="1"/>
  <c r="M16" i="1"/>
  <c r="M17" i="1"/>
  <c r="L39" i="1"/>
  <c r="N16" i="1"/>
  <c r="H8" i="2" l="1"/>
  <c r="L48" i="1"/>
  <c r="L42" i="1" s="1"/>
  <c r="P51" i="1"/>
  <c r="L7" i="2"/>
  <c r="P47" i="1"/>
  <c r="P57" i="1"/>
  <c r="K39" i="1"/>
  <c r="K40" i="1"/>
  <c r="K17" i="1"/>
  <c r="R51" i="1"/>
  <c r="R47" i="1"/>
  <c r="N7" i="2"/>
  <c r="R57" i="1"/>
  <c r="P40" i="1"/>
  <c r="P39" i="1"/>
  <c r="L53" i="1"/>
  <c r="H10" i="2" s="1"/>
  <c r="H9" i="2"/>
  <c r="O57" i="1"/>
  <c r="O51" i="1"/>
  <c r="K7" i="2"/>
  <c r="O47" i="1"/>
  <c r="G39" i="1"/>
  <c r="G17" i="1"/>
  <c r="S12" i="1"/>
  <c r="G40" i="1"/>
  <c r="I40" i="1"/>
  <c r="I17" i="1"/>
  <c r="I39" i="1"/>
  <c r="L43" i="1"/>
  <c r="L59" i="1" s="1"/>
  <c r="S28" i="1"/>
  <c r="J57" i="1"/>
  <c r="J51" i="1"/>
  <c r="F7" i="2"/>
  <c r="J47" i="1"/>
  <c r="Q40" i="1"/>
  <c r="Q39" i="1"/>
  <c r="Q17" i="1"/>
  <c r="N57" i="1"/>
  <c r="N51" i="1"/>
  <c r="J7" i="2"/>
  <c r="N47" i="1"/>
  <c r="M57" i="1"/>
  <c r="M51" i="1"/>
  <c r="I7" i="2"/>
  <c r="M47" i="1"/>
  <c r="D7" i="2"/>
  <c r="H47" i="1"/>
  <c r="H57" i="1"/>
  <c r="H51" i="1"/>
  <c r="I8" i="2" l="1"/>
  <c r="M48" i="1"/>
  <c r="M42" i="1" s="1"/>
  <c r="M43" i="1" s="1"/>
  <c r="M59" i="1" s="1"/>
  <c r="K57" i="1"/>
  <c r="K51" i="1"/>
  <c r="G7" i="2"/>
  <c r="K47" i="1"/>
  <c r="F8" i="2"/>
  <c r="J48" i="1"/>
  <c r="J42" i="1" s="1"/>
  <c r="J43" i="1" s="1"/>
  <c r="J59" i="1" s="1"/>
  <c r="R58" i="1"/>
  <c r="N12" i="2" s="1"/>
  <c r="N11" i="2"/>
  <c r="D8" i="2"/>
  <c r="H48" i="1"/>
  <c r="H42" i="1" s="1"/>
  <c r="H43" i="1" s="1"/>
  <c r="H59" i="1" s="1"/>
  <c r="I57" i="1"/>
  <c r="I47" i="1"/>
  <c r="I51" i="1"/>
  <c r="E7" i="2"/>
  <c r="J53" i="1"/>
  <c r="F10" i="2" s="1"/>
  <c r="F9" i="2"/>
  <c r="J52" i="1"/>
  <c r="J58" i="1"/>
  <c r="F12" i="2" s="1"/>
  <c r="F11" i="2"/>
  <c r="C7" i="2"/>
  <c r="G47" i="1"/>
  <c r="G51" i="1"/>
  <c r="S17" i="1"/>
  <c r="G57" i="1"/>
  <c r="S39" i="1"/>
  <c r="N48" i="1"/>
  <c r="N42" i="1" s="1"/>
  <c r="N43" i="1" s="1"/>
  <c r="N59" i="1" s="1"/>
  <c r="J8" i="2"/>
  <c r="K8" i="2"/>
  <c r="O48" i="1"/>
  <c r="O42" i="1" s="1"/>
  <c r="O43" i="1" s="1"/>
  <c r="O59" i="1" s="1"/>
  <c r="P53" i="1"/>
  <c r="L10" i="2" s="1"/>
  <c r="L9" i="2"/>
  <c r="P52" i="1"/>
  <c r="L8" i="2"/>
  <c r="P48" i="1"/>
  <c r="P42" i="1" s="1"/>
  <c r="P43" i="1" s="1"/>
  <c r="P59" i="1" s="1"/>
  <c r="H53" i="1"/>
  <c r="D10" i="2" s="1"/>
  <c r="D9" i="2"/>
  <c r="H52" i="1"/>
  <c r="N8" i="2"/>
  <c r="R48" i="1"/>
  <c r="R42" i="1" s="1"/>
  <c r="R43" i="1" s="1"/>
  <c r="R59" i="1" s="1"/>
  <c r="Q51" i="1"/>
  <c r="M7" i="2"/>
  <c r="Q47" i="1"/>
  <c r="Q57" i="1"/>
  <c r="S40" i="1"/>
  <c r="P58" i="1"/>
  <c r="L12" i="2" s="1"/>
  <c r="L11" i="2"/>
  <c r="M58" i="1"/>
  <c r="I12" i="2" s="1"/>
  <c r="I11" i="2"/>
  <c r="H58" i="1"/>
  <c r="D12" i="2" s="1"/>
  <c r="D11" i="2"/>
  <c r="N53" i="1"/>
  <c r="J10" i="2" s="1"/>
  <c r="J9" i="2"/>
  <c r="N52" i="1"/>
  <c r="O53" i="1"/>
  <c r="K10" i="2" s="1"/>
  <c r="O52" i="1"/>
  <c r="K9" i="2"/>
  <c r="N9" i="2"/>
  <c r="R53" i="1"/>
  <c r="N10" i="2" s="1"/>
  <c r="R52" i="1"/>
  <c r="M53" i="1"/>
  <c r="I10" i="2" s="1"/>
  <c r="I9" i="2"/>
  <c r="M52" i="1"/>
  <c r="J11" i="2"/>
  <c r="N58" i="1"/>
  <c r="J12" i="2" s="1"/>
  <c r="K11" i="2"/>
  <c r="O58" i="1"/>
  <c r="K12" i="2" s="1"/>
  <c r="G8" i="2" l="1"/>
  <c r="K48" i="1"/>
  <c r="K42" i="1" s="1"/>
  <c r="K43" i="1" s="1"/>
  <c r="K59" i="1" s="1"/>
  <c r="G58" i="1"/>
  <c r="C11" i="2"/>
  <c r="S57" i="1"/>
  <c r="V57" i="1" s="1"/>
  <c r="E8" i="2"/>
  <c r="I48" i="1"/>
  <c r="I42" i="1" s="1"/>
  <c r="I43" i="1" s="1"/>
  <c r="I59" i="1" s="1"/>
  <c r="Q58" i="1"/>
  <c r="M12" i="2" s="1"/>
  <c r="M11" i="2"/>
  <c r="I53" i="1"/>
  <c r="E10" i="2" s="1"/>
  <c r="E9" i="2"/>
  <c r="I52" i="1"/>
  <c r="G53" i="1"/>
  <c r="S51" i="1"/>
  <c r="C9" i="2"/>
  <c r="G52" i="1"/>
  <c r="K53" i="1"/>
  <c r="G10" i="2" s="1"/>
  <c r="G9" i="2"/>
  <c r="K52" i="1"/>
  <c r="M8" i="2"/>
  <c r="Q48" i="1"/>
  <c r="Q42" i="1" s="1"/>
  <c r="Q43" i="1" s="1"/>
  <c r="Q59" i="1" s="1"/>
  <c r="I58" i="1"/>
  <c r="E12" i="2" s="1"/>
  <c r="E11" i="2"/>
  <c r="K58" i="1"/>
  <c r="G12" i="2" s="1"/>
  <c r="G11" i="2"/>
  <c r="C8" i="2"/>
  <c r="G48" i="1"/>
  <c r="S47" i="1"/>
  <c r="M9" i="2"/>
  <c r="Q53" i="1"/>
  <c r="M10" i="2" s="1"/>
  <c r="Q52" i="1"/>
  <c r="P7" i="2"/>
  <c r="P11" i="2" l="1"/>
  <c r="Q11" i="2" s="1"/>
  <c r="P9" i="2"/>
  <c r="Q9" i="2" s="1"/>
  <c r="C12" i="2"/>
  <c r="P12" i="2" s="1"/>
  <c r="Q12" i="2" s="1"/>
  <c r="S58" i="1"/>
  <c r="V58" i="1" s="1"/>
  <c r="P8" i="2"/>
  <c r="S52" i="1"/>
  <c r="S48" i="1"/>
  <c r="G42" i="1"/>
  <c r="C10" i="2"/>
  <c r="P10" i="2" s="1"/>
  <c r="Q10" i="2" s="1"/>
  <c r="S53" i="1"/>
  <c r="S42" i="1" l="1"/>
  <c r="G43" i="1"/>
  <c r="S43" i="1" l="1"/>
  <c r="G59" i="1"/>
  <c r="S59" i="1" s="1"/>
</calcChain>
</file>

<file path=xl/sharedStrings.xml><?xml version="1.0" encoding="utf-8"?>
<sst xmlns="http://schemas.openxmlformats.org/spreadsheetml/2006/main" count="518" uniqueCount="203">
  <si>
    <t xml:space="preserve">INDIRIZZO:  </t>
  </si>
  <si>
    <t>HOUSE-NETWORK SOFTWARE</t>
  </si>
  <si>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</si>
  <si>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</si>
  <si>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</si>
  <si>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</si>
  <si>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</si>
  <si>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</si>
  <si>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</si>
  <si>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</si>
  <si>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</si>
  <si>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</si>
  <si>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</si>
  <si>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</si>
  <si>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</si>
  <si>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</si>
  <si>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 xml:space="preserve"> @LucaImbalzano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</si>
  <si>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</si>
  <si>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</si>
  <si>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</si>
  <si>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</si>
  <si>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</si>
  <si>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</si>
  <si>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</si>
  <si>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</si>
  <si>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</si>
  <si>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</si>
  <si>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</si>
  <si>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</si>
  <si>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</si>
  <si>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</si>
  <si>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</si>
  <si>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</si>
  <si>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</si>
  <si>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</si>
  <si>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</si>
  <si>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</si>
  <si>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</si>
  <si>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</si>
  <si>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</si>
  <si>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</si>
  <si>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</si>
  <si>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</si>
  <si>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</si>
  <si>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</si>
  <si>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</si>
  <si>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</si>
  <si>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</si>
  <si>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</si>
  <si>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</si>
  <si>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</si>
  <si>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</si>
  <si>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</si>
  <si>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</si>
  <si>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</si>
  <si>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</si>
  <si>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</si>
  <si>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</si>
  <si>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</si>
  <si>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</si>
  <si>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</si>
  <si>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</si>
  <si>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</si>
  <si>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</si>
  <si>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</si>
  <si>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</si>
  <si>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</si>
  <si>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</si>
  <si>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</si>
  <si>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</si>
  <si>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</si>
  <si>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</si>
  <si>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</si>
  <si>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</si>
  <si>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</si>
  <si>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</si>
  <si>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</si>
  <si>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</si>
  <si>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</si>
  <si>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</si>
  <si>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</si>
  <si>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</si>
  <si>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</si>
  <si>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</si>
  <si>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</si>
  <si>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</si>
  <si>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</si>
  <si>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</si>
  <si>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</si>
  <si>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</si>
  <si>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</si>
  <si>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</si>
  <si>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</si>
  <si>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</si>
  <si>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</si>
  <si>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</si>
  <si>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</si>
  <si>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</si>
  <si>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</si>
  <si>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</si>
  <si>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</si>
  <si>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</si>
  <si>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</si>
  <si>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</si>
  <si>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</si>
  <si>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</si>
  <si>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 xml:space="preserve"> @lucaimbalzano</t>
  </si>
  <si>
    <t>Totale/Medie</t>
  </si>
  <si>
    <t>%</t>
  </si>
  <si>
    <t>Tariffa media giornaliera prevista</t>
  </si>
  <si>
    <t>% mensile di occupazione prevista</t>
  </si>
  <si>
    <t>Occupazione mensile prevista su base storica</t>
  </si>
  <si>
    <t>Incasso mensile Totale Previsto</t>
  </si>
  <si>
    <t>Incasso annuale totale previsto generato dall'Immobile</t>
  </si>
  <si>
    <t>Costo mensile Portali</t>
  </si>
  <si>
    <t>Costi annuali trattenuti alla fonte dai Portali</t>
  </si>
  <si>
    <t>Incasso mensile al Proprietario</t>
  </si>
  <si>
    <t>Incasso annuale previsto per il Proprietario</t>
  </si>
  <si>
    <t>Incasso mensile al Proprietario
al netto dei costi</t>
  </si>
  <si>
    <t>Incasso annuale previsto per il Proprietario
al netto dei costi di gestione dell'immobile</t>
  </si>
  <si>
    <t>Incasso mensile al P.M.</t>
  </si>
  <si>
    <t>Incasso annuale previsto per il P.M.</t>
  </si>
  <si>
    <t>Incasso mensile al P.M.
al netto dei costi</t>
  </si>
  <si>
    <t>Incasso annuale previsto per il P.M.
al netto dei costi di gestione delle locazioni</t>
  </si>
  <si>
    <t xml:space="preserve">RICERCARE DATI SU AIR B&amp;B PER:
</t>
  </si>
  <si>
    <t>COSTO MEDIO "FINITO"
PER NOTTE</t>
  </si>
  <si>
    <t>1) NUMERO CAMERE E NUMERO OSPITI UGUALI ALL'IMMOBILE DA VALUTARE
2) PERIDOI DI 2 o 3 GIORNI COME DA "DURATA MEDIA DEL SOGGIONO" PREVISTA NEL PdR
3) PERIODI DIVERSI (a 1 mese, a 3 mesi, a 6 mesi)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</si>
  <si>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</si>
  <si>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</si>
  <si>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</si>
  <si>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</si>
  <si>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</si>
  <si>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</si>
  <si>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</si>
  <si>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</si>
  <si>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</si>
  <si>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</si>
  <si>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</si>
  <si>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</si>
  <si>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</si>
  <si>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</si>
  <si>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</si>
  <si>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</si>
  <si>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</si>
  <si>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</si>
  <si>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</si>
  <si>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⬆️ LINK BNB: www.airbnb.com/rooms/636889357050147906?adults=4&amp;check_in=2023-04-17&amp;check_out=2023-04-20&amp;previous_page_section_name=1000</t>
  </si>
  <si>
    <t>⬆️ LINK BNB: www.airbnb.com/rooms/5664086?adults=4&amp;check_in=2022-11-14&amp;check_out=2022-11-17&amp;previous_page_section_name=1000</t>
  </si>
  <si>
    <t>⬆️ LINK BNB: www.airbnb.com/rooms/638895712639339780?adults=4&amp;check_in=2023-04-17&amp;check_out=2023-04-20&amp;previous_page_section_name=1000</t>
  </si>
  <si>
    <t>⬆️ LINK BNB: www.airbnb.com/rooms/6320157?adults=4&amp;check_in=2022-11-14&amp;check_out=2022-11-17&amp;previous_page_section_name=1000</t>
  </si>
  <si>
    <t>⬆️ LINK BNB: www.airbnb.com/rooms/38599067?adults=4&amp;check_in=2023-04-17&amp;check_out=2023-04-20&amp;previous_page_section_name=1000</t>
  </si>
  <si>
    <t>⬆️ LINK BNB: www.airbnb.com/rooms/711925665947626325?adults=4&amp;check_in=2022-11-14&amp;check_out=2022-11-17&amp;previous_page_section_name=1000</t>
  </si>
  <si>
    <t>⬆️ LINK BNB: www.airbnb.com/rooms/620804739867968201?adults=4&amp;check_in=2023-04-17&amp;check_out=2023-04-20&amp;previous_page_section_name=1000</t>
  </si>
  <si>
    <t>⬆️ LINK BNB: www.airbnb.com/rooms/620804739867968201?adults=4&amp;check_in=2022-11-14&amp;check_out=2022-11-17&amp;previous_page_section_name=1000</t>
  </si>
  <si>
    <t>⬆️ LINK BNB: www.airbnb.com/rooms/2648363?adults=4&amp;check_in=2023-04-17&amp;check_out=2023-04-20&amp;previous_page_section_name=1000</t>
  </si>
  <si>
    <t>⬆️ LINK BNB: www.airbnb.com/rooms/651179227531721719?adults=4&amp;check_in=2022-11-14&amp;check_out=2022-11-17&amp;previous_page_section_name=1000</t>
  </si>
  <si>
    <t>⬆️ LINK BNB: www.airbnb.com/rooms/638895712639339780?adults=4&amp;check_in=2023-01-20&amp;check_out=2023-01-22&amp;previous_page_section_name=1000</t>
  </si>
  <si>
    <t>⬆️ LINK BNB: www.airbnb.com/rooms/27648749?adults=4&amp;check_in=2023-01-20&amp;check_out=2023-01-22&amp;previous_page_section_name=1000</t>
  </si>
  <si>
    <t>⬆️ LINK BNB: www.airbnb.com/rooms/685348304797827523?adults=4&amp;check_in=2023-01-20&amp;check_out=2023-01-22&amp;previous_page_section_name=1000</t>
  </si>
  <si>
    <t>⬆️ LINK BNB: www.airbnb.com/rooms/23680394?adults=4&amp;check_in=2022-11-14&amp;check_out=2022-11-17&amp;previous_page_section_name=1000</t>
  </si>
  <si>
    <t>⬆️ LINK BNB: www.airbnb.com/rooms/52450915?adults=4&amp;check_in=2023-01-20&amp;check_out=2023-01-22&amp;previous_page_section_name=1000</t>
  </si>
  <si>
    <t>⬆️ LINK BNB: www.airbnb.com/rooms/49564852?adults=4&amp;check_in=2023-01-20&amp;check_out=2023-01-22&amp;previous_page_section_name=1000</t>
  </si>
  <si>
    <t>⬆️ LINK BNB: www.airbnb.com/rooms/51471662?adults=4&amp;check_in=2023-01-20&amp;check_out=2023-01-22&amp;previous_page_section_name=1000</t>
  </si>
  <si>
    <t>⬆️ LINK BNB: www.airbnb.com/rooms/726125667709510578?adults=4&amp;check_in=2022-11-14&amp;check_out=2022-11-17&amp;previous_page_section_name=1000</t>
  </si>
  <si>
    <t>⬆️ LINK BNB: www.airbnb.com/rooms/613562151345958937?adults=4&amp;check_in=2023-01-20&amp;check_out=2023-01-22&amp;previous_page_section_name=1000</t>
  </si>
  <si>
    <t>⬆️ LINK BNB: www.airbnb.com/rooms/38599067?adults=4&amp;check_in=2023-01-20&amp;check_out=2023-01-22&amp;previous_page_section_name=1000</t>
  </si>
  <si>
    <t>⬆️ LINK BNB: www.airbnb.com/rooms/613562151345958937?adults=4&amp;check_in=2022-11-14&amp;check_out=2022-11-17&amp;previous_page_section_name=1000</t>
  </si>
  <si>
    <t>⬆️ LINK BNB: www.airbnb.com/rooms/53539641?adults=4&amp;check_in=2023-01-20&amp;check_out=2023-01-22&amp;previous_page_section_name=1000</t>
  </si>
  <si>
    <t>⬆️ LINK BNB: www.airbnb.com/rooms/613584529256343837?adults=4&amp;check_in=2023-01-20&amp;check_out=2023-01-22&amp;previous_page_section_name=1000</t>
  </si>
  <si>
    <t>⬆️ LINK BNB: www.airbnb.com/rooms/51935628?adults=4&amp;check_in=2023-01-20&amp;check_out=2023-01-22&amp;previous_page_section_name=1000</t>
  </si>
  <si>
    <t>⬆️ LINK BNB: www.airbnb.com/rooms/52450915?adults=4&amp;check_in=2022-11-14&amp;check_out=2022-11-17&amp;previous_page_section_name=1000</t>
  </si>
  <si>
    <t>⬆️ LINK BNB: www.airbnb.com/rooms/32807147?adults=4&amp;check_in=2023-01-20&amp;check_out=2023-01-22&amp;previous_page_section_name=1000</t>
  </si>
  <si>
    <t>⬆️ LINK BNB: www.airbnb.com/rooms/42110902?adults=4&amp;check_in=2023-01-20&amp;check_out=2023-01-22&amp;previous_page_section_name=1000</t>
  </si>
  <si>
    <t>⬆️ LINK BNB: www.airbnb.com/rooms/629664158820204875?adults=4&amp;check_in=2022-11-14&amp;check_out=2022-11-17&amp;previous_page_section_name=1000</t>
  </si>
  <si>
    <t>⬆️ LINK BNB: www.airbnb.com/rooms/29429537?adults=4&amp;check_in=2023-01-20&amp;check_out=2023-01-22&amp;previous_page_section_name=1000</t>
  </si>
  <si>
    <t>⬆️ LINK BNB: www.airbnb.com/rooms/37632970?adults=4&amp;check_in=2023-01-20&amp;check_out=2023-01-22&amp;previous_page_section_name=1000</t>
  </si>
  <si>
    <t>⬆️ LINK BNB: www.airbnb.com/rooms/23831745?adults=4&amp;check_in=2023-01-20&amp;check_out=2023-01-22&amp;previous_page_section_name=1000</t>
  </si>
  <si>
    <t>⬆️ LINK BNB: www.airbnb.com/rooms/34510192?adults=4&amp;check_in=2023-01-20&amp;check_out=2023-01-22&amp;previous_page_section_name=1000</t>
  </si>
  <si>
    <t>⬆️ LINK BNB: www.airbnb.com/rooms/726062356689921783?adults=4&amp;check_in=2022-11-14&amp;check_out=2022-11-17&amp;previous_page_section_name=1000</t>
  </si>
  <si>
    <t>⬆️ LINK BNB: www.airbnb.com/rooms/666499285699650612?adults=4&amp;check_in=2023-01-20&amp;check_out=2023-01-22&amp;previous_page_section_name=1000</t>
  </si>
  <si>
    <t>⬆️ LINK BNB: www.airbnb.com/rooms/44611534?adults=4&amp;check_in=2023-01-20&amp;check_out=2023-01-22&amp;previous_page_section_name=1000</t>
  </si>
  <si>
    <t>⬆️ LINK BNB: www.airbnb.com/rooms/586992664177930652?adults=4&amp;check_in=2023-01-20&amp;check_out=2023-01-22&amp;previous_page_section_name=1000</t>
  </si>
  <si>
    <t>⬆️ LINK BNB: www.airbnb.com/rooms/53539641?adults=4&amp;check_in=2022-11-14&amp;check_out=2022-11-17&amp;previous_page_section_name=1000</t>
  </si>
  <si>
    <t>⬆️ LINK BNB: www.airbnb.com/rooms/48480184?adults=4&amp;check_in=2023-01-20&amp;check_out=2023-01-22&amp;previous_page_section_name=1000</t>
  </si>
  <si>
    <t>⬆️ LINK BNB: www.airbnb.com/rooms/653462759229183205?adults=4&amp;check_in=2023-01-20&amp;check_out=2023-01-22&amp;previous_page_section_name=1000</t>
  </si>
  <si>
    <t>⬆️ LINK BNB: www.airbnb.com/rooms/54258779?adults=4&amp;check_in=2022-11-14&amp;check_out=2022-11-17&amp;previous_page_section_name=1000</t>
  </si>
  <si>
    <t>⬆️ LINK BNB: www.airbnb.com/rooms/599604010540199841?adults=4&amp;check_in=2023-01-20&amp;check_out=2023-01-22&amp;previous_page_section_name=1000</t>
  </si>
  <si>
    <t>⬆️ LINK BNB: www.airbnb.com/rooms/708385059815982195?adults=4&amp;check_in=2022-11-14&amp;check_out=2022-11-17&amp;previous_page_section_name=1000</t>
  </si>
  <si>
    <t>⬆️ LINK BNB: www.airbnb.com/rooms/52468004?adults=4&amp;check_in=2023-01-20&amp;check_out=2023-01-22&amp;previous_page_section_name=1000</t>
  </si>
  <si>
    <t>⬆️ LINK BNB: www.airbnb.com/rooms/50966998?adults=4&amp;check_in=2023-01-20&amp;check_out=2023-01-22&amp;previous_page_section_name=1000</t>
  </si>
  <si>
    <t>⬆️ LINK BNB: www.airbnb.com/rooms/5667860?adults=4&amp;check_in=2022-11-14&amp;check_out=2022-11-17&amp;previous_page_section_name=1000</t>
  </si>
  <si>
    <t>⬆️ LINK BNB: www.airbnb.com/rooms/plus/32807147?adults=4&amp;check_in=2023-01-20&amp;check_out=2023-01-22&amp;previous_page_section_name=1000</t>
  </si>
  <si>
    <t>⬆️ LINK BNB: www.airbnb.com/rooms/19154768?adults=4&amp;check_in=2023-01-20&amp;check_out=2023-01-22&amp;previous_page_section_name=1000</t>
  </si>
  <si>
    <t>⬆️ LINK BNB: www.airbnb.com/rooms/595339664888982166?adults=4&amp;check_in=2022-11-14&amp;check_out=2022-11-17&amp;previous_page_section_name=1000</t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</si>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</sst>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6" x14ac:knownFonts="1">
    <font>
      <sz val="12"/>
      <color theme="1"/>
      <name val="Calibri"/>
      <scheme val="minor"/>
    </font>
    <font>
      <sz val="12"/>
      <color theme="1"/>
      <name val="Calibri"/>
    </font>
    <font>
      <sz val="20"/>
      <color theme="1"/>
      <name val="Calibri"/>
    </font>
    <font>
      <b/>
      <sz val="20"/>
      <color rgb="FFFFFFFF"/>
      <name val="Calibri"/>
    </font>
    <font>
      <sz val="12"/>
      <name val="Calibri"/>
    </font>
    <font>
      <b/>
      <sz val="16"/>
      <color theme="1"/>
      <name val="Calibri"/>
    </font>
    <font>
      <b/>
      <sz val="14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1"/>
      <color rgb="FF595959"/>
      <name val="Calibri"/>
    </font>
    <font>
      <sz val="12"/>
      <color rgb="FFFF0000"/>
      <name val="Calibri"/>
    </font>
    <font>
      <sz val="11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b/>
      <sz val="16"/>
      <color rgb="FF7F7F7F"/>
      <name val="Calibri"/>
    </font>
    <font>
      <b/>
      <i/>
      <sz val="10"/>
      <color rgb="FF3F3F3F"/>
      <name val="Calibri"/>
    </font>
    <font>
      <b/>
      <sz val="16"/>
      <color rgb="FFFF0000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sz val="12"/>
      <color theme="1"/>
      <name val="Calibri"/>
      <family val="2"/>
    </font>
    <font>
      <sz val="12"/>
      <name val="Britannic Bold"/>
      <family val="2"/>
    </font>
    <font>
      <sz val="26"/>
      <name val="Britannic Bold"/>
      <family val="2"/>
    </font>
    <font>
      <b/>
      <sz val="20"/>
      <color rgb="FFFFFFFF"/>
      <name val="Calibri"/>
      <family val="2"/>
    </font>
    <font>
      <b/>
      <sz val="19"/>
      <color rgb="FFFFFFFF"/>
      <name val="Calibri"/>
      <family val="2"/>
    </font>
    <font>
      <sz val="12"/>
      <color rgb="FFFFFFFF"/>
      <name val="Calibri"/>
      <family val="2"/>
    </font>
    <font>
      <sz val="12"/>
      <color theme="0" tint="0.499984740745262"/>
      <name val="Calibri"/>
      <family val="2"/>
    </font>
    <font>
      <sz val="12"/>
      <color rgb="FFCCFFFF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b/>
      <sz val="18"/>
      <color theme="0"/>
      <name val="Calibri"/>
      <family val="2"/>
    </font>
    <font>
      <b/>
      <i/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5"/>
        <bgColor rgb="FFFEF2CB"/>
      </patternFill>
    </fill>
  </fills>
  <borders count="8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theme="0"/>
      </left>
      <right style="medium">
        <color rgb="FF000000"/>
      </right>
      <top/>
      <bottom style="medium">
        <color theme="0"/>
      </bottom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</borders>
  <cellStyleXfs count="2">
    <xf numFmtId="0" fontId="0" fillId="0" borderId="0"/>
    <xf numFmtId="0" fontId="23" fillId="0" borderId="0">
      <alignment horizontal="center" vertical="center"/>
    </xf>
  </cellStyleXfs>
  <cellXfs count="2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right" vertical="center"/>
    </xf>
    <xf numFmtId="165" fontId="7" fillId="3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Border="1" applyAlignment="1">
      <alignment horizontal="right" vertical="center"/>
    </xf>
    <xf numFmtId="0" fontId="7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6" fontId="8" fillId="0" borderId="15" xfId="0" applyNumberFormat="1" applyFont="1" applyBorder="1" applyAlignment="1">
      <alignment horizontal="right" vertical="center"/>
    </xf>
    <xf numFmtId="166" fontId="8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167" fontId="1" fillId="3" borderId="12" xfId="0" applyNumberFormat="1" applyFont="1" applyFill="1" applyBorder="1" applyAlignment="1">
      <alignment horizontal="center" vertical="center"/>
    </xf>
    <xf numFmtId="167" fontId="1" fillId="3" borderId="18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right" vertical="center"/>
    </xf>
    <xf numFmtId="167" fontId="1" fillId="3" borderId="14" xfId="0" applyNumberFormat="1" applyFont="1" applyFill="1" applyBorder="1" applyAlignment="1">
      <alignment horizontal="center" vertical="center"/>
    </xf>
    <xf numFmtId="167" fontId="1" fillId="3" borderId="16" xfId="0" applyNumberFormat="1" applyFont="1" applyFill="1" applyBorder="1" applyAlignment="1">
      <alignment horizontal="center" vertical="center"/>
    </xf>
    <xf numFmtId="167" fontId="1" fillId="3" borderId="20" xfId="0" applyNumberFormat="1" applyFont="1" applyFill="1" applyBorder="1" applyAlignment="1">
      <alignment horizontal="center" vertical="center"/>
    </xf>
    <xf numFmtId="167" fontId="8" fillId="5" borderId="15" xfId="0" applyNumberFormat="1" applyFont="1" applyFill="1" applyBorder="1" applyAlignment="1">
      <alignment horizontal="right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65" fontId="7" fillId="0" borderId="33" xfId="0" applyNumberFormat="1" applyFont="1" applyBorder="1" applyAlignment="1">
      <alignment vertical="center"/>
    </xf>
    <xf numFmtId="167" fontId="1" fillId="0" borderId="34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1" fillId="0" borderId="33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8" fillId="5" borderId="35" xfId="0" applyNumberFormat="1" applyFont="1" applyFill="1" applyBorder="1" applyAlignment="1">
      <alignment horizontal="right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167" fontId="8" fillId="0" borderId="38" xfId="0" applyNumberFormat="1" applyFont="1" applyBorder="1" applyAlignment="1">
      <alignment horizontal="right" vertical="center"/>
    </xf>
    <xf numFmtId="167" fontId="8" fillId="5" borderId="11" xfId="0" applyNumberFormat="1" applyFont="1" applyFill="1" applyBorder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8" fontId="1" fillId="0" borderId="42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7" fontId="8" fillId="5" borderId="43" xfId="0" applyNumberFormat="1" applyFont="1" applyFill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9" fontId="7" fillId="5" borderId="29" xfId="0" applyNumberFormat="1" applyFont="1" applyFill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right" vertical="center"/>
    </xf>
    <xf numFmtId="167" fontId="1" fillId="0" borderId="31" xfId="0" applyNumberFormat="1" applyFont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right" vertical="center"/>
    </xf>
    <xf numFmtId="0" fontId="9" fillId="7" borderId="48" xfId="0" applyFont="1" applyFill="1" applyBorder="1" applyAlignment="1">
      <alignment vertical="center"/>
    </xf>
    <xf numFmtId="0" fontId="9" fillId="7" borderId="49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right" vertical="center"/>
    </xf>
    <xf numFmtId="165" fontId="1" fillId="0" borderId="34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9" fillId="7" borderId="52" xfId="0" applyFont="1" applyFill="1" applyBorder="1" applyAlignment="1">
      <alignment vertical="center"/>
    </xf>
    <xf numFmtId="0" fontId="9" fillId="7" borderId="5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9" fontId="10" fillId="0" borderId="30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165" fontId="1" fillId="5" borderId="15" xfId="0" applyNumberFormat="1" applyFont="1" applyFill="1" applyBorder="1" applyAlignment="1">
      <alignment horizontal="right" vertical="center"/>
    </xf>
    <xf numFmtId="169" fontId="1" fillId="5" borderId="13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69" fontId="1" fillId="5" borderId="17" xfId="0" applyNumberFormat="1" applyFont="1" applyFill="1" applyBorder="1" applyAlignment="1">
      <alignment horizontal="right" vertical="center"/>
    </xf>
    <xf numFmtId="9" fontId="1" fillId="0" borderId="34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169" fontId="11" fillId="0" borderId="13" xfId="0" applyNumberFormat="1" applyFont="1" applyBorder="1" applyAlignment="1">
      <alignment horizontal="center" vertical="center"/>
    </xf>
    <xf numFmtId="169" fontId="11" fillId="10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10" borderId="15" xfId="0" applyNumberFormat="1" applyFont="1" applyFill="1" applyBorder="1" applyAlignment="1">
      <alignment horizontal="center" vertical="center"/>
    </xf>
    <xf numFmtId="164" fontId="11" fillId="4" borderId="54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169" fontId="11" fillId="0" borderId="15" xfId="0" applyNumberFormat="1" applyFont="1" applyBorder="1" applyAlignment="1">
      <alignment horizontal="center" vertical="center"/>
    </xf>
    <xf numFmtId="169" fontId="11" fillId="10" borderId="15" xfId="0" applyNumberFormat="1" applyFont="1" applyFill="1" applyBorder="1" applyAlignment="1">
      <alignment horizontal="center" vertical="center"/>
    </xf>
    <xf numFmtId="169" fontId="11" fillId="4" borderId="15" xfId="0" applyNumberFormat="1" applyFont="1" applyFill="1" applyBorder="1" applyAlignment="1">
      <alignment horizontal="center" vertical="center"/>
    </xf>
    <xf numFmtId="165" fontId="11" fillId="4" borderId="15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169" fontId="8" fillId="11" borderId="15" xfId="0" applyNumberFormat="1" applyFont="1" applyFill="1" applyBorder="1" applyAlignment="1">
      <alignment horizontal="center" vertical="center"/>
    </xf>
    <xf numFmtId="164" fontId="8" fillId="11" borderId="15" xfId="0" applyNumberFormat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left" vertical="center" wrapText="1"/>
    </xf>
    <xf numFmtId="169" fontId="11" fillId="8" borderId="15" xfId="0" applyNumberFormat="1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center" vertical="center" wrapText="1"/>
    </xf>
    <xf numFmtId="169" fontId="11" fillId="0" borderId="17" xfId="0" applyNumberFormat="1" applyFont="1" applyBorder="1" applyAlignment="1">
      <alignment horizontal="center" vertical="center"/>
    </xf>
    <xf numFmtId="169" fontId="11" fillId="10" borderId="17" xfId="0" applyNumberFormat="1" applyFont="1" applyFill="1" applyBorder="1" applyAlignment="1">
      <alignment horizontal="center" vertical="center"/>
    </xf>
    <xf numFmtId="169" fontId="8" fillId="12" borderId="17" xfId="0" applyNumberFormat="1" applyFont="1" applyFill="1" applyBorder="1" applyAlignment="1">
      <alignment horizontal="center" vertical="center"/>
    </xf>
    <xf numFmtId="164" fontId="8" fillId="12" borderId="17" xfId="0" applyNumberFormat="1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left" vertical="center" wrapText="1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7" fillId="10" borderId="28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29" xfId="0" applyFont="1" applyFill="1" applyBorder="1" applyAlignment="1">
      <alignment horizontal="center" vertical="center"/>
    </xf>
    <xf numFmtId="170" fontId="18" fillId="2" borderId="28" xfId="0" applyNumberFormat="1" applyFont="1" applyFill="1" applyBorder="1" applyAlignment="1">
      <alignment horizontal="center" vertical="center"/>
    </xf>
    <xf numFmtId="170" fontId="18" fillId="2" borderId="16" xfId="0" applyNumberFormat="1" applyFont="1" applyFill="1" applyBorder="1" applyAlignment="1">
      <alignment horizontal="center" vertical="center"/>
    </xf>
    <xf numFmtId="0" fontId="19" fillId="10" borderId="60" xfId="0" applyFont="1" applyFill="1" applyBorder="1" applyAlignment="1">
      <alignment horizontal="center" vertical="center"/>
    </xf>
    <xf numFmtId="0" fontId="19" fillId="10" borderId="61" xfId="0" applyFont="1" applyFill="1" applyBorder="1" applyAlignment="1">
      <alignment horizontal="center" vertical="center"/>
    </xf>
    <xf numFmtId="0" fontId="19" fillId="10" borderId="62" xfId="0" applyFont="1" applyFill="1" applyBorder="1" applyAlignment="1">
      <alignment horizontal="center" vertical="center"/>
    </xf>
    <xf numFmtId="0" fontId="19" fillId="10" borderId="6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19" fillId="10" borderId="6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33" xfId="0" applyFont="1" applyFill="1" applyBorder="1" applyAlignment="1">
      <alignment horizontal="center" vertical="center"/>
    </xf>
    <xf numFmtId="169" fontId="1" fillId="0" borderId="0" xfId="0" applyNumberFormat="1" applyFont="1"/>
    <xf numFmtId="10" fontId="1" fillId="9" borderId="66" xfId="0" applyNumberFormat="1" applyFont="1" applyFill="1" applyBorder="1" applyAlignment="1">
      <alignment vertical="center"/>
    </xf>
    <xf numFmtId="169" fontId="20" fillId="2" borderId="17" xfId="0" applyNumberFormat="1" applyFont="1" applyFill="1" applyBorder="1" applyAlignment="1">
      <alignment vertical="center"/>
    </xf>
    <xf numFmtId="169" fontId="1" fillId="0" borderId="4" xfId="0" applyNumberFormat="1" applyFont="1" applyBorder="1" applyAlignment="1">
      <alignment vertical="center"/>
    </xf>
    <xf numFmtId="169" fontId="21" fillId="0" borderId="0" xfId="0" applyNumberFormat="1" applyFont="1" applyAlignment="1">
      <alignment vertical="center"/>
    </xf>
    <xf numFmtId="10" fontId="1" fillId="0" borderId="4" xfId="0" applyNumberFormat="1" applyFont="1" applyBorder="1" applyAlignment="1">
      <alignment vertical="center"/>
    </xf>
    <xf numFmtId="0" fontId="8" fillId="10" borderId="33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169" fontId="1" fillId="0" borderId="57" xfId="0" applyNumberFormat="1" applyFont="1" applyBorder="1" applyAlignment="1">
      <alignment vertical="center"/>
    </xf>
    <xf numFmtId="0" fontId="4" fillId="16" borderId="1" xfId="0" applyFont="1" applyFill="1" applyBorder="1"/>
    <xf numFmtId="0" fontId="4" fillId="16" borderId="2" xfId="0" applyFont="1" applyFill="1" applyBorder="1"/>
    <xf numFmtId="0" fontId="24" fillId="16" borderId="1" xfId="0" applyFont="1" applyFill="1" applyBorder="1" applyAlignment="1">
      <alignment vertical="top"/>
    </xf>
    <xf numFmtId="0" fontId="3" fillId="15" borderId="36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25" fillId="16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vertical="center"/>
    </xf>
    <xf numFmtId="0" fontId="27" fillId="15" borderId="1" xfId="0" applyFont="1" applyFill="1" applyBorder="1" applyAlignment="1">
      <alignment vertical="center"/>
    </xf>
    <xf numFmtId="0" fontId="23" fillId="0" borderId="0" xfId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4" fillId="0" borderId="3" xfId="0" applyFont="1" applyBorder="1"/>
    <xf numFmtId="0" fontId="4" fillId="0" borderId="0" xfId="0" applyFont="1"/>
    <xf numFmtId="170" fontId="34" fillId="18" borderId="74" xfId="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vertical="center"/>
    </xf>
    <xf numFmtId="0" fontId="33" fillId="19" borderId="75" xfId="0" applyFont="1" applyFill="1" applyBorder="1" applyAlignment="1">
      <alignment horizontal="center" vertical="center" wrapText="1"/>
    </xf>
    <xf numFmtId="170" fontId="1" fillId="14" borderId="67" xfId="0" applyNumberFormat="1" applyFont="1" applyFill="1" applyBorder="1" applyAlignment="1">
      <alignment horizontal="center" vertical="center"/>
    </xf>
    <xf numFmtId="170" fontId="15" fillId="2" borderId="67" xfId="0" applyNumberFormat="1" applyFont="1" applyFill="1" applyBorder="1" applyAlignment="1">
      <alignment horizontal="center" vertical="center"/>
    </xf>
    <xf numFmtId="0" fontId="0" fillId="0" borderId="76" xfId="0" applyBorder="1"/>
    <xf numFmtId="170" fontId="14" fillId="13" borderId="67" xfId="0" applyNumberFormat="1" applyFont="1" applyFill="1" applyBorder="1" applyAlignment="1">
      <alignment horizontal="center" vertical="center"/>
    </xf>
    <xf numFmtId="0" fontId="1" fillId="0" borderId="77" xfId="0" applyFont="1" applyBorder="1" applyAlignment="1">
      <alignment vertical="center"/>
    </xf>
    <xf numFmtId="170" fontId="13" fillId="6" borderId="67" xfId="0" applyNumberFormat="1" applyFont="1" applyFill="1" applyBorder="1" applyAlignment="1">
      <alignment horizontal="center" vertical="center"/>
    </xf>
    <xf numFmtId="170" fontId="1" fillId="4" borderId="67" xfId="0" applyNumberFormat="1" applyFont="1" applyFill="1" applyBorder="1" applyAlignment="1">
      <alignment horizontal="center" vertical="center"/>
    </xf>
    <xf numFmtId="49" fontId="11" fillId="0" borderId="72" xfId="0" applyNumberFormat="1" applyFont="1" applyBorder="1" applyAlignment="1">
      <alignment horizontal="center" vertical="center"/>
    </xf>
    <xf numFmtId="0" fontId="0" fillId="0" borderId="78" xfId="0" applyBorder="1"/>
    <xf numFmtId="49" fontId="11" fillId="0" borderId="67" xfId="0" applyNumberFormat="1" applyFont="1" applyBorder="1" applyAlignment="1">
      <alignment horizontal="center" vertical="center"/>
    </xf>
    <xf numFmtId="49" fontId="12" fillId="0" borderId="67" xfId="0" applyNumberFormat="1" applyFont="1" applyBorder="1" applyAlignment="1">
      <alignment horizontal="center" vertical="center" wrapText="1"/>
    </xf>
    <xf numFmtId="0" fontId="35" fillId="10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 applyAlignment="1">
      <alignment horizontal="right" vertical="center"/>
    </xf>
    <xf numFmtId="0" fontId="0" fillId="0" borderId="1" xfId="0" applyBorder="1"/>
    <xf numFmtId="0" fontId="0" fillId="0" borderId="37" xfId="0" applyBorder="1"/>
    <xf numFmtId="0" fontId="23" fillId="0" borderId="11" xfId="0" applyFont="1" applyBorder="1" applyAlignment="1">
      <alignment horizontal="right" vertical="center"/>
    </xf>
    <xf numFmtId="0" fontId="5" fillId="4" borderId="11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right" vertical="center"/>
    </xf>
    <xf numFmtId="0" fontId="5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0" fontId="0" fillId="0" borderId="47" xfId="0" applyBorder="1"/>
    <xf numFmtId="0" fontId="1" fillId="0" borderId="15" xfId="0" applyFont="1" applyBorder="1" applyAlignment="1">
      <alignment horizontal="center" vertical="center"/>
    </xf>
    <xf numFmtId="0" fontId="0" fillId="0" borderId="50" xfId="0" applyBorder="1"/>
    <xf numFmtId="0" fontId="1" fillId="0" borderId="17" xfId="0" applyFont="1" applyBorder="1" applyAlignment="1">
      <alignment horizontal="center" vertical="center"/>
    </xf>
    <xf numFmtId="0" fontId="0" fillId="0" borderId="51" xfId="0" applyBorder="1"/>
    <xf numFmtId="0" fontId="1" fillId="0" borderId="11" xfId="0" applyFont="1" applyBorder="1" applyAlignment="1">
      <alignment horizontal="center" vertical="center"/>
    </xf>
    <xf numFmtId="0" fontId="9" fillId="7" borderId="79" xfId="0" applyFont="1" applyFill="1" applyBorder="1" applyAlignment="1">
      <alignment horizontal="center" vertical="center"/>
    </xf>
    <xf numFmtId="0" fontId="0" fillId="0" borderId="44" xfId="0" applyBorder="1"/>
    <xf numFmtId="0" fontId="16" fillId="10" borderId="13" xfId="0" applyFont="1" applyFill="1" applyBorder="1" applyAlignment="1">
      <alignment horizontal="center" vertical="center"/>
    </xf>
    <xf numFmtId="0" fontId="0" fillId="0" borderId="59" xfId="0" applyBorder="1"/>
    <xf numFmtId="0" fontId="33" fillId="19" borderId="69" xfId="0" applyFont="1" applyFill="1" applyBorder="1" applyAlignment="1">
      <alignment horizontal="center" vertical="center" wrapText="1"/>
    </xf>
    <xf numFmtId="0" fontId="0" fillId="0" borderId="71" xfId="0" applyBorder="1"/>
    <xf numFmtId="0" fontId="31" fillId="17" borderId="80" xfId="0" applyFont="1" applyFill="1" applyBorder="1" applyAlignment="1">
      <alignment horizontal="left" vertical="top" wrapText="1"/>
    </xf>
    <xf numFmtId="0" fontId="0" fillId="0" borderId="57" xfId="0" applyBorder="1"/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32" fillId="17" borderId="81" xfId="0" applyFont="1" applyFill="1" applyBorder="1" applyAlignment="1">
      <alignment horizontal="center" vertical="center" wrapText="1"/>
    </xf>
    <xf numFmtId="0" fontId="0" fillId="0" borderId="68" xfId="0" applyBorder="1"/>
    <xf numFmtId="0" fontId="8" fillId="0" borderId="11" xfId="0" applyFont="1" applyBorder="1" applyAlignment="1">
      <alignment horizontal="left" vertical="center" wrapText="1"/>
    </xf>
    <xf numFmtId="0" fontId="0" fillId="0" borderId="56" xfId="0" applyBorder="1"/>
    <xf numFmtId="0" fontId="0" fillId="0" borderId="0" xfId="0"/>
    <xf numFmtId="0" fontId="8" fillId="9" borderId="45" xfId="0" applyFont="1" applyFill="1" applyBorder="1" applyAlignment="1">
      <alignment horizontal="center" vertical="center" wrapText="1"/>
    </xf>
    <xf numFmtId="0" fontId="0" fillId="0" borderId="65" xfId="0" applyBorder="1"/>
    <xf numFmtId="0" fontId="7" fillId="2" borderId="13" xfId="0" applyFont="1" applyFill="1" applyBorder="1" applyAlignment="1">
      <alignment horizontal="center" vertical="center" wrapText="1"/>
    </xf>
    <xf numFmtId="0" fontId="0" fillId="0" borderId="58" xfId="0" applyBorder="1"/>
    <xf numFmtId="0" fontId="22" fillId="9" borderId="11" xfId="0" applyFont="1" applyFill="1" applyBorder="1" applyAlignment="1">
      <alignment horizontal="center" vertical="center"/>
    </xf>
    <xf numFmtId="170" fontId="1" fillId="0" borderId="16" xfId="0" applyNumberFormat="1" applyFont="1" applyBorder="1" applyAlignment="1">
      <alignment horizontal="left"/>
    </xf>
    <xf numFmtId="170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9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zoomScale="68" zoomScaleNormal="68" workbookViewId="0">
      <selection activeCell="B56" sqref="B56"/>
    </sheetView>
  </sheetViews>
  <sheetFormatPr defaultColWidth="11.19921875" defaultRowHeight="15" customHeight="1" x14ac:dyDescent="0.3"/>
  <cols>
    <col min="1" max="1" width="2.796875" customWidth="1"/>
    <col min="2" max="2" width="13.59765625" customWidth="1"/>
    <col min="3" max="3" width="16" customWidth="1"/>
    <col min="4" max="4" width="10.3984375" customWidth="1"/>
    <col min="5" max="5" width="13.59765625" customWidth="1"/>
    <col min="6" max="6" width="10.19921875" customWidth="1"/>
    <col min="7" max="18" width="10.59765625" customWidth="1"/>
    <col min="19" max="19" width="15.19921875" customWidth="1"/>
    <col min="20" max="20" width="23.796875" customWidth="1"/>
    <col min="21" max="21" width="1.19921875" customWidth="1"/>
    <col min="22" max="22" width="15.19921875" customWidth="1"/>
    <col min="23" max="23" width="23.796875" customWidth="1"/>
    <col min="24" max="26" width="8.19921875" customWidth="1"/>
  </cols>
  <sheetData>
    <row r="1" spans="1:26" ht="15.75" customHeight="1" thickBot="1" x14ac:dyDescent="0.35">
      <c r="A1" s="1"/>
      <c r="B1" s="1"/>
      <c r="C1" s="1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44.25" customHeight="1" thickBot="1" x14ac:dyDescent="0.35">
      <c r="A2" s="3"/>
      <c r="B2" s="202" t="s">
        <v>0</v>
      </c>
      <c r="C2" s="203"/>
      <c r="D2" s="203"/>
      <c r="E2" s="203"/>
      <c r="F2" s="203"/>
      <c r="G2" s="203"/>
      <c r="H2" s="203"/>
      <c r="I2" s="203"/>
      <c r="J2" s="203"/>
      <c r="K2" s="203"/>
      <c r="L2" s="204"/>
      <c r="M2" s="205"/>
      <c r="N2" s="204"/>
      <c r="O2" s="206" t="s">
        <v>1</v>
      </c>
      <c r="P2" s="199"/>
      <c r="Q2" s="201"/>
      <c r="R2" s="199"/>
      <c r="S2" s="200"/>
      <c r="T2" s="4"/>
      <c r="U2" s="3"/>
      <c r="V2" s="3"/>
      <c r="W2" s="3"/>
      <c r="X2" s="3"/>
      <c r="Y2" s="3"/>
      <c r="Z2" s="3"/>
    </row>
    <row r="3" spans="1:26" ht="15.75" customHeight="1" x14ac:dyDescent="0.3">
      <c r="A3" s="1"/>
      <c r="B3" s="1"/>
      <c r="C3" s="1"/>
      <c r="D3" s="2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2"/>
      <c r="E4" s="1"/>
      <c r="F4" s="1"/>
      <c r="G4" s="2"/>
      <c r="H4" s="2"/>
      <c r="I4" s="2"/>
      <c r="J4" s="207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228" t="s">
        <v>2</v>
      </c>
      <c r="C5" s="229"/>
      <c r="D5" s="229"/>
      <c r="E5" s="229"/>
      <c r="F5" s="23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1"/>
      <c r="U5" s="1"/>
      <c r="V5" s="208"/>
      <c r="W5" s="1"/>
      <c r="X5" s="1"/>
      <c r="Y5" s="1"/>
      <c r="Z5" s="1"/>
    </row>
    <row r="6" spans="1:26" ht="18" customHeight="1" x14ac:dyDescent="0.3">
      <c r="A6" s="2"/>
      <c r="B6" s="231"/>
      <c r="C6" s="232"/>
      <c r="D6" s="232"/>
      <c r="E6" s="232"/>
      <c r="F6" s="233"/>
      <c r="G6" s="6" t="s">
        <v>3</v>
      </c>
      <c r="H6" s="7" t="s">
        <v>4</v>
      </c>
      <c r="I6" s="8" t="s">
        <v>5</v>
      </c>
      <c r="J6" s="7" t="s">
        <v>6</v>
      </c>
      <c r="K6" s="8" t="s">
        <v>7</v>
      </c>
      <c r="L6" s="7" t="s">
        <v>8</v>
      </c>
      <c r="M6" s="8" t="s">
        <v>9</v>
      </c>
      <c r="N6" s="7" t="s">
        <v>10</v>
      </c>
      <c r="O6" s="8" t="s">
        <v>11</v>
      </c>
      <c r="P6" s="7" t="s">
        <v>12</v>
      </c>
      <c r="Q6" s="8" t="s">
        <v>13</v>
      </c>
      <c r="R6" s="9" t="s">
        <v>14</v>
      </c>
      <c r="S6" s="10" t="s">
        <v>15</v>
      </c>
      <c r="T6" s="2"/>
      <c r="U6" s="2"/>
      <c r="V6" s="208" t="s">
        <v>16</v>
      </c>
      <c r="W6" s="2"/>
      <c r="X6" s="2"/>
      <c r="Y6" s="2"/>
      <c r="Z6" s="2"/>
    </row>
    <row r="7" spans="1:26" ht="18" customHeight="1" x14ac:dyDescent="0.3">
      <c r="A7" s="1"/>
      <c r="B7" s="234" t="s">
        <v>17</v>
      </c>
      <c r="C7" s="235"/>
      <c r="D7" s="235"/>
      <c r="E7" s="235"/>
      <c r="F7" s="236"/>
      <c r="G7" s="11">
        <v>0.85</v>
      </c>
      <c r="H7" s="11">
        <f>G7</f>
        <v>0.85</v>
      </c>
      <c r="I7" s="11">
        <f>G7</f>
        <v>0.85</v>
      </c>
      <c r="J7" s="11">
        <f>G7+(G7*10%)</f>
        <v>0.93499999999999994</v>
      </c>
      <c r="K7" s="11">
        <f>G7</f>
        <v>0.85</v>
      </c>
      <c r="L7" s="11">
        <f>G7+(G7*10%)</f>
        <v>0.93499999999999994</v>
      </c>
      <c r="M7" s="11">
        <f>G7</f>
        <v>0.85</v>
      </c>
      <c r="N7" s="11">
        <f>G7-(G7*10%)</f>
        <v>0.76500000000000001</v>
      </c>
      <c r="O7" s="11">
        <f>G7+(G7*10%)</f>
        <v>0.93499999999999994</v>
      </c>
      <c r="P7" s="11">
        <f>G7</f>
        <v>0.85</v>
      </c>
      <c r="Q7" s="11">
        <f>G7</f>
        <v>0.85</v>
      </c>
      <c r="R7" s="11">
        <f>G7</f>
        <v>0.85</v>
      </c>
      <c r="S7" s="12">
        <f t="shared" ref="S7:S12" si="0">AVERAGE(G7:R7)</f>
        <v>0.86416666666666642</v>
      </c>
      <c r="T7" s="1"/>
      <c r="U7" s="1"/>
      <c r="V7" s="208" t="s">
        <v>16</v>
      </c>
      <c r="W7" s="1"/>
      <c r="X7" s="1"/>
      <c r="Y7" s="1"/>
      <c r="Z7" s="1"/>
    </row>
    <row r="8" spans="1:26" ht="18" customHeight="1" x14ac:dyDescent="0.3">
      <c r="A8" s="1"/>
      <c r="B8" s="234" t="s">
        <v>18</v>
      </c>
      <c r="C8" s="235"/>
      <c r="D8" s="235"/>
      <c r="E8" s="235"/>
      <c r="F8" s="236"/>
      <c r="G8" s="13">
        <v>160</v>
      </c>
      <c r="H8" s="13">
        <f>G8</f>
        <v>160</v>
      </c>
      <c r="I8" s="13">
        <f>G8</f>
        <v>160</v>
      </c>
      <c r="J8" s="13">
        <f>G8+(G8*10%)</f>
        <v>176</v>
      </c>
      <c r="K8" s="13">
        <f>G8</f>
        <v>160</v>
      </c>
      <c r="L8" s="13">
        <f>G8+(G8*10%)</f>
        <v>176</v>
      </c>
      <c r="M8" s="13">
        <f>G8</f>
        <v>160</v>
      </c>
      <c r="N8" s="13">
        <f>G8-(G8*10%)</f>
        <v>144</v>
      </c>
      <c r="O8" s="13">
        <f>G8+(G8*10%)</f>
        <v>176</v>
      </c>
      <c r="P8" s="13">
        <f>G8</f>
        <v>160</v>
      </c>
      <c r="Q8" s="13">
        <f>G8</f>
        <v>160</v>
      </c>
      <c r="R8" s="13">
        <f>G8</f>
        <v>160</v>
      </c>
      <c r="S8" s="14">
        <f t="shared" si="0"/>
        <v>162.66666666666666</v>
      </c>
      <c r="T8" s="1"/>
      <c r="U8" s="1"/>
      <c r="V8" s="208" t="s">
        <v>16</v>
      </c>
      <c r="W8" s="1"/>
      <c r="X8" s="1"/>
      <c r="Y8" s="1"/>
      <c r="Z8" s="1"/>
    </row>
    <row r="9" spans="1:26" ht="18" customHeight="1" x14ac:dyDescent="0.3">
      <c r="A9" s="1"/>
      <c r="B9" s="237" t="s">
        <v>19</v>
      </c>
      <c r="C9" s="235"/>
      <c r="D9" s="235"/>
      <c r="E9" s="235"/>
      <c r="F9" s="236"/>
      <c r="G9" s="15">
        <v>2.4</v>
      </c>
      <c r="H9" s="15">
        <f>G9</f>
        <v>2.4</v>
      </c>
      <c r="I9" s="15">
        <f>G9</f>
        <v>2.4</v>
      </c>
      <c r="J9" s="15">
        <f>G9</f>
        <v>2.4</v>
      </c>
      <c r="K9" s="15">
        <f>G9</f>
        <v>2.4</v>
      </c>
      <c r="L9" s="15">
        <f>G9</f>
        <v>2.4</v>
      </c>
      <c r="M9" s="15">
        <f>G9</f>
        <v>2.4</v>
      </c>
      <c r="N9" s="15">
        <f>G9</f>
        <v>2.4</v>
      </c>
      <c r="O9" s="15">
        <f>G9</f>
        <v>2.4</v>
      </c>
      <c r="P9" s="15">
        <f>G9</f>
        <v>2.4</v>
      </c>
      <c r="Q9" s="15">
        <f>G9</f>
        <v>2.4</v>
      </c>
      <c r="R9" s="15">
        <f>G9</f>
        <v>2.4</v>
      </c>
      <c r="S9" s="14">
        <f t="shared" si="0"/>
        <v>2.3999999999999995</v>
      </c>
      <c r="T9" s="1"/>
      <c r="U9" s="1"/>
      <c r="V9" s="208" t="s">
        <v>16</v>
      </c>
      <c r="W9" s="1"/>
      <c r="X9" s="1"/>
      <c r="Y9" s="1"/>
      <c r="Z9" s="1"/>
    </row>
    <row r="10" spans="1:26" ht="18" customHeight="1" x14ac:dyDescent="0.3">
      <c r="A10" s="1"/>
      <c r="B10" s="234" t="s">
        <v>20</v>
      </c>
      <c r="C10" s="235"/>
      <c r="D10" s="235"/>
      <c r="E10" s="235"/>
      <c r="F10" s="236"/>
      <c r="G10" s="16">
        <v>31</v>
      </c>
      <c r="H10" s="17">
        <v>28</v>
      </c>
      <c r="I10" s="17">
        <v>31</v>
      </c>
      <c r="J10" s="17">
        <v>30</v>
      </c>
      <c r="K10" s="17">
        <v>31</v>
      </c>
      <c r="L10" s="17">
        <v>30</v>
      </c>
      <c r="M10" s="17">
        <v>31</v>
      </c>
      <c r="N10" s="17">
        <v>31</v>
      </c>
      <c r="O10" s="17">
        <v>30</v>
      </c>
      <c r="P10" s="17">
        <v>31</v>
      </c>
      <c r="Q10" s="17">
        <v>30</v>
      </c>
      <c r="R10" s="17">
        <v>31</v>
      </c>
      <c r="S10" s="18">
        <f t="shared" si="0"/>
        <v>30.416666666666668</v>
      </c>
      <c r="T10" s="1"/>
      <c r="U10" s="1"/>
      <c r="V10" s="208" t="s">
        <v>16</v>
      </c>
      <c r="W10" s="1"/>
      <c r="X10" s="1"/>
      <c r="Y10" s="1"/>
      <c r="Z10" s="1"/>
    </row>
    <row r="11" spans="1:26" ht="18" customHeight="1" x14ac:dyDescent="0.3">
      <c r="A11" s="1"/>
      <c r="B11" s="234" t="s">
        <v>21</v>
      </c>
      <c r="C11" s="235"/>
      <c r="D11" s="235"/>
      <c r="E11" s="235"/>
      <c r="F11" s="236"/>
      <c r="G11" s="16">
        <f t="shared" ref="G11:R11" si="1">G10</f>
        <v>31</v>
      </c>
      <c r="H11" s="17">
        <f t="shared" si="1"/>
        <v>28</v>
      </c>
      <c r="I11" s="17">
        <f t="shared" si="1"/>
        <v>31</v>
      </c>
      <c r="J11" s="17">
        <f t="shared" si="1"/>
        <v>30</v>
      </c>
      <c r="K11" s="17">
        <f t="shared" si="1"/>
        <v>31</v>
      </c>
      <c r="L11" s="17">
        <f t="shared" si="1"/>
        <v>30</v>
      </c>
      <c r="M11" s="17">
        <f t="shared" si="1"/>
        <v>31</v>
      </c>
      <c r="N11" s="17">
        <f t="shared" si="1"/>
        <v>31</v>
      </c>
      <c r="O11" s="17">
        <f t="shared" si="1"/>
        <v>30</v>
      </c>
      <c r="P11" s="17">
        <f t="shared" si="1"/>
        <v>31</v>
      </c>
      <c r="Q11" s="17">
        <f t="shared" si="1"/>
        <v>30</v>
      </c>
      <c r="R11" s="17">
        <f t="shared" si="1"/>
        <v>31</v>
      </c>
      <c r="S11" s="18">
        <f t="shared" si="0"/>
        <v>30.416666666666668</v>
      </c>
      <c r="T11" s="1"/>
      <c r="U11" s="1"/>
      <c r="V11" s="208" t="s">
        <v>16</v>
      </c>
      <c r="W11" s="1"/>
      <c r="X11" s="1"/>
      <c r="Y11" s="1"/>
      <c r="Z11" s="1"/>
    </row>
    <row r="12" spans="1:26" ht="18" customHeight="1" x14ac:dyDescent="0.3">
      <c r="A12" s="1"/>
      <c r="B12" s="234" t="s">
        <v>22</v>
      </c>
      <c r="C12" s="235"/>
      <c r="D12" s="235"/>
      <c r="E12" s="235"/>
      <c r="F12" s="236"/>
      <c r="G12" s="16">
        <f t="shared" ref="G12:R12" si="2">G11*G7</f>
        <v>26.349999999999998</v>
      </c>
      <c r="H12" s="17">
        <f t="shared" si="2"/>
        <v>23.8</v>
      </c>
      <c r="I12" s="17">
        <f t="shared" si="2"/>
        <v>26.349999999999998</v>
      </c>
      <c r="J12" s="17">
        <f t="shared" si="2"/>
        <v>28.049999999999997</v>
      </c>
      <c r="K12" s="17">
        <f t="shared" si="2"/>
        <v>26.349999999999998</v>
      </c>
      <c r="L12" s="17">
        <f t="shared" si="2"/>
        <v>28.049999999999997</v>
      </c>
      <c r="M12" s="17">
        <f t="shared" si="2"/>
        <v>26.349999999999998</v>
      </c>
      <c r="N12" s="17">
        <f t="shared" si="2"/>
        <v>23.715</v>
      </c>
      <c r="O12" s="17">
        <f t="shared" si="2"/>
        <v>28.049999999999997</v>
      </c>
      <c r="P12" s="17">
        <f t="shared" si="2"/>
        <v>26.349999999999998</v>
      </c>
      <c r="Q12" s="17">
        <f t="shared" si="2"/>
        <v>25.5</v>
      </c>
      <c r="R12" s="17">
        <f t="shared" si="2"/>
        <v>26.349999999999998</v>
      </c>
      <c r="S12" s="19">
        <f t="shared" si="0"/>
        <v>26.272083333333338</v>
      </c>
      <c r="T12" s="1"/>
      <c r="U12" s="1"/>
      <c r="V12" s="208" t="s">
        <v>16</v>
      </c>
      <c r="W12" s="1"/>
      <c r="X12" s="1"/>
      <c r="Y12" s="1"/>
      <c r="Z12" s="1"/>
    </row>
    <row r="13" spans="1:26" ht="18" customHeight="1" x14ac:dyDescent="0.3">
      <c r="A13" s="1"/>
      <c r="B13" s="20"/>
      <c r="C13" s="20"/>
      <c r="D13" s="20"/>
      <c r="E13" s="20"/>
      <c r="F13" s="20"/>
      <c r="G13" s="21"/>
      <c r="H13" s="2"/>
      <c r="I13" s="21"/>
      <c r="J13" s="2"/>
      <c r="K13" s="21"/>
      <c r="L13" s="2"/>
      <c r="M13" s="21"/>
      <c r="N13" s="2"/>
      <c r="O13" s="21"/>
      <c r="P13" s="2"/>
      <c r="Q13" s="21"/>
      <c r="R13" s="2"/>
      <c r="S13" s="2"/>
      <c r="T13" s="1"/>
      <c r="U13" s="1"/>
      <c r="V13" s="208" t="s">
        <v>16</v>
      </c>
      <c r="W13" s="1"/>
      <c r="X13" s="1"/>
      <c r="Y13" s="1"/>
      <c r="Z13" s="1"/>
    </row>
    <row r="14" spans="1:26" ht="18" customHeight="1" x14ac:dyDescent="0.3">
      <c r="A14" s="1"/>
      <c r="B14" s="238" t="s">
        <v>23</v>
      </c>
      <c r="C14" s="229"/>
      <c r="D14" s="229"/>
      <c r="E14" s="229"/>
      <c r="F14" s="23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1"/>
      <c r="U14" s="1"/>
      <c r="V14" s="208" t="s">
        <v>16</v>
      </c>
      <c r="W14" s="1"/>
      <c r="X14" s="1"/>
      <c r="Y14" s="1"/>
      <c r="Z14" s="1"/>
    </row>
    <row r="15" spans="1:26" ht="18" customHeight="1" x14ac:dyDescent="0.3">
      <c r="A15" s="1"/>
      <c r="B15" s="231"/>
      <c r="C15" s="232"/>
      <c r="D15" s="232"/>
      <c r="E15" s="232"/>
      <c r="F15" s="233"/>
      <c r="G15" s="22" t="s">
        <v>3</v>
      </c>
      <c r="H15" s="23" t="s">
        <v>4</v>
      </c>
      <c r="I15" s="24" t="s">
        <v>5</v>
      </c>
      <c r="J15" s="23" t="s">
        <v>6</v>
      </c>
      <c r="K15" s="24" t="s">
        <v>7</v>
      </c>
      <c r="L15" s="23" t="s">
        <v>8</v>
      </c>
      <c r="M15" s="24" t="s">
        <v>9</v>
      </c>
      <c r="N15" s="23" t="s">
        <v>10</v>
      </c>
      <c r="O15" s="24" t="s">
        <v>11</v>
      </c>
      <c r="P15" s="23" t="s">
        <v>12</v>
      </c>
      <c r="Q15" s="24" t="s">
        <v>13</v>
      </c>
      <c r="R15" s="25" t="s">
        <v>14</v>
      </c>
      <c r="S15" s="26" t="s">
        <v>24</v>
      </c>
      <c r="T15" s="1"/>
      <c r="U15" s="1"/>
      <c r="V15" s="208"/>
      <c r="W15" s="1"/>
      <c r="X15" s="1"/>
      <c r="Y15" s="1"/>
      <c r="Z15" s="1"/>
    </row>
    <row r="16" spans="1:26" ht="18" customHeight="1" x14ac:dyDescent="0.3">
      <c r="A16" s="1"/>
      <c r="B16" s="239" t="s">
        <v>25</v>
      </c>
      <c r="C16" s="229"/>
      <c r="D16" s="229"/>
      <c r="E16" s="229"/>
      <c r="F16" s="230"/>
      <c r="G16" s="27">
        <f t="shared" ref="G16:R16" si="3">G8*G11</f>
        <v>4960</v>
      </c>
      <c r="H16" s="28">
        <f t="shared" si="3"/>
        <v>4480</v>
      </c>
      <c r="I16" s="28">
        <f t="shared" si="3"/>
        <v>4960</v>
      </c>
      <c r="J16" s="28">
        <f t="shared" si="3"/>
        <v>5280</v>
      </c>
      <c r="K16" s="28">
        <f t="shared" si="3"/>
        <v>4960</v>
      </c>
      <c r="L16" s="28">
        <f t="shared" si="3"/>
        <v>5280</v>
      </c>
      <c r="M16" s="28">
        <f t="shared" si="3"/>
        <v>4960</v>
      </c>
      <c r="N16" s="28">
        <f t="shared" si="3"/>
        <v>4464</v>
      </c>
      <c r="O16" s="28">
        <f t="shared" si="3"/>
        <v>5280</v>
      </c>
      <c r="P16" s="28">
        <f t="shared" si="3"/>
        <v>4960</v>
      </c>
      <c r="Q16" s="28">
        <f t="shared" si="3"/>
        <v>4800</v>
      </c>
      <c r="R16" s="29">
        <f t="shared" si="3"/>
        <v>4960</v>
      </c>
      <c r="S16" s="30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239" t="s">
        <v>26</v>
      </c>
      <c r="C17" s="229"/>
      <c r="D17" s="229"/>
      <c r="E17" s="229"/>
      <c r="F17" s="230"/>
      <c r="G17" s="31">
        <f t="shared" ref="G17:R17" si="4">G8*G12</f>
        <v>4216</v>
      </c>
      <c r="H17" s="32">
        <f t="shared" si="4"/>
        <v>3808</v>
      </c>
      <c r="I17" s="32">
        <f t="shared" si="4"/>
        <v>4216</v>
      </c>
      <c r="J17" s="32">
        <f t="shared" si="4"/>
        <v>4936.7999999999993</v>
      </c>
      <c r="K17" s="32">
        <f t="shared" si="4"/>
        <v>4216</v>
      </c>
      <c r="L17" s="32">
        <f t="shared" si="4"/>
        <v>4936.7999999999993</v>
      </c>
      <c r="M17" s="32">
        <f t="shared" si="4"/>
        <v>4216</v>
      </c>
      <c r="N17" s="32">
        <f t="shared" si="4"/>
        <v>3414.96</v>
      </c>
      <c r="O17" s="32">
        <f t="shared" si="4"/>
        <v>4936.7999999999993</v>
      </c>
      <c r="P17" s="32">
        <f t="shared" si="4"/>
        <v>4216</v>
      </c>
      <c r="Q17" s="32">
        <f t="shared" si="4"/>
        <v>4080</v>
      </c>
      <c r="R17" s="33">
        <f t="shared" si="4"/>
        <v>4216</v>
      </c>
      <c r="S17" s="34">
        <f>SUM(G17:R17)</f>
        <v>51409.36</v>
      </c>
      <c r="T17" s="1"/>
      <c r="U17" s="1"/>
      <c r="V17" s="1"/>
      <c r="W17" s="209" t="s">
        <v>16</v>
      </c>
      <c r="X17" s="1"/>
      <c r="Y17" s="1"/>
      <c r="Z17" s="1"/>
    </row>
    <row r="18" spans="1:26" ht="18" customHeight="1" x14ac:dyDescent="0.3">
      <c r="A18" s="1"/>
      <c r="B18" s="234" t="s">
        <v>27</v>
      </c>
      <c r="C18" s="235"/>
      <c r="D18" s="235"/>
      <c r="E18" s="235"/>
      <c r="F18" s="236"/>
      <c r="G18" s="35">
        <f t="shared" ref="G18:R18" si="5">G8*G7</f>
        <v>136</v>
      </c>
      <c r="H18" s="36">
        <f t="shared" si="5"/>
        <v>136</v>
      </c>
      <c r="I18" s="36">
        <f t="shared" si="5"/>
        <v>136</v>
      </c>
      <c r="J18" s="36">
        <f t="shared" si="5"/>
        <v>164.56</v>
      </c>
      <c r="K18" s="36">
        <f t="shared" si="5"/>
        <v>136</v>
      </c>
      <c r="L18" s="36">
        <f t="shared" si="5"/>
        <v>164.56</v>
      </c>
      <c r="M18" s="36">
        <f t="shared" si="5"/>
        <v>136</v>
      </c>
      <c r="N18" s="36">
        <f t="shared" si="5"/>
        <v>110.16</v>
      </c>
      <c r="O18" s="36">
        <f t="shared" si="5"/>
        <v>164.56</v>
      </c>
      <c r="P18" s="36">
        <f t="shared" si="5"/>
        <v>136</v>
      </c>
      <c r="Q18" s="36">
        <f t="shared" si="5"/>
        <v>136</v>
      </c>
      <c r="R18" s="37">
        <f t="shared" si="5"/>
        <v>136</v>
      </c>
      <c r="S18" s="38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20"/>
      <c r="C19" s="20"/>
      <c r="D19" s="20"/>
      <c r="E19" s="20"/>
      <c r="F19" s="20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240" t="s">
        <v>28</v>
      </c>
      <c r="C20" s="235"/>
      <c r="D20" s="235"/>
      <c r="E20" s="235"/>
      <c r="F20" s="23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/>
      <c r="B21" s="40"/>
      <c r="C21" s="41" t="s">
        <v>29</v>
      </c>
      <c r="D21" s="42" t="s">
        <v>30</v>
      </c>
      <c r="E21" s="42" t="s">
        <v>31</v>
      </c>
      <c r="F21" s="42" t="s">
        <v>32</v>
      </c>
      <c r="G21" s="43" t="s">
        <v>3</v>
      </c>
      <c r="H21" s="44" t="s">
        <v>4</v>
      </c>
      <c r="I21" s="45" t="s">
        <v>5</v>
      </c>
      <c r="J21" s="44" t="s">
        <v>6</v>
      </c>
      <c r="K21" s="45" t="s">
        <v>7</v>
      </c>
      <c r="L21" s="44" t="s">
        <v>8</v>
      </c>
      <c r="M21" s="45" t="s">
        <v>9</v>
      </c>
      <c r="N21" s="44" t="s">
        <v>10</v>
      </c>
      <c r="O21" s="45" t="s">
        <v>11</v>
      </c>
      <c r="P21" s="44" t="s">
        <v>12</v>
      </c>
      <c r="Q21" s="45" t="s">
        <v>13</v>
      </c>
      <c r="R21" s="46" t="s">
        <v>14</v>
      </c>
      <c r="S21" s="10" t="s">
        <v>24</v>
      </c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/>
      <c r="B22" s="47" t="s">
        <v>33</v>
      </c>
      <c r="C22" s="48" t="s">
        <v>34</v>
      </c>
      <c r="D22" s="49" t="s">
        <v>35</v>
      </c>
      <c r="E22" s="48" t="s">
        <v>36</v>
      </c>
      <c r="F22" s="50">
        <v>300</v>
      </c>
      <c r="G22" s="51">
        <f t="shared" ref="G22:R22" si="6">$F$22</f>
        <v>300</v>
      </c>
      <c r="H22" s="52">
        <f t="shared" si="6"/>
        <v>300</v>
      </c>
      <c r="I22" s="52">
        <f t="shared" si="6"/>
        <v>300</v>
      </c>
      <c r="J22" s="52">
        <f t="shared" si="6"/>
        <v>300</v>
      </c>
      <c r="K22" s="52">
        <f t="shared" si="6"/>
        <v>300</v>
      </c>
      <c r="L22" s="52">
        <f t="shared" si="6"/>
        <v>300</v>
      </c>
      <c r="M22" s="52">
        <f t="shared" si="6"/>
        <v>300</v>
      </c>
      <c r="N22" s="52">
        <f t="shared" si="6"/>
        <v>300</v>
      </c>
      <c r="O22" s="52">
        <f t="shared" si="6"/>
        <v>300</v>
      </c>
      <c r="P22" s="52">
        <f t="shared" si="6"/>
        <v>300</v>
      </c>
      <c r="Q22" s="52">
        <f t="shared" si="6"/>
        <v>300</v>
      </c>
      <c r="R22" s="53">
        <f t="shared" si="6"/>
        <v>300</v>
      </c>
      <c r="S22" s="54">
        <f t="shared" ref="S22:S28" si="7">SUM(G22:R22)</f>
        <v>3600</v>
      </c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55" t="s">
        <v>37</v>
      </c>
      <c r="C23" s="56" t="s">
        <v>34</v>
      </c>
      <c r="D23" s="57" t="s">
        <v>35</v>
      </c>
      <c r="E23" s="56" t="s">
        <v>38</v>
      </c>
      <c r="F23" s="58">
        <v>20</v>
      </c>
      <c r="G23" s="59">
        <f t="shared" ref="G23:R23" si="8">$F$23</f>
        <v>20</v>
      </c>
      <c r="H23" s="60">
        <f t="shared" si="8"/>
        <v>20</v>
      </c>
      <c r="I23" s="60">
        <f t="shared" si="8"/>
        <v>20</v>
      </c>
      <c r="J23" s="60">
        <f t="shared" si="8"/>
        <v>20</v>
      </c>
      <c r="K23" s="60">
        <f t="shared" si="8"/>
        <v>20</v>
      </c>
      <c r="L23" s="60">
        <f t="shared" si="8"/>
        <v>20</v>
      </c>
      <c r="M23" s="60">
        <f t="shared" si="8"/>
        <v>20</v>
      </c>
      <c r="N23" s="60">
        <f t="shared" si="8"/>
        <v>20</v>
      </c>
      <c r="O23" s="60">
        <f t="shared" si="8"/>
        <v>20</v>
      </c>
      <c r="P23" s="60">
        <f t="shared" si="8"/>
        <v>20</v>
      </c>
      <c r="Q23" s="60">
        <f t="shared" si="8"/>
        <v>20</v>
      </c>
      <c r="R23" s="61">
        <f t="shared" si="8"/>
        <v>20</v>
      </c>
      <c r="S23" s="62">
        <f t="shared" si="7"/>
        <v>240</v>
      </c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55" t="s">
        <v>39</v>
      </c>
      <c r="C24" s="56" t="s">
        <v>34</v>
      </c>
      <c r="D24" s="57" t="s">
        <v>35</v>
      </c>
      <c r="E24" s="56" t="s">
        <v>38</v>
      </c>
      <c r="F24" s="58">
        <v>150</v>
      </c>
      <c r="G24" s="59">
        <f t="shared" ref="G24:R24" si="9">$F$24</f>
        <v>150</v>
      </c>
      <c r="H24" s="60">
        <f t="shared" si="9"/>
        <v>150</v>
      </c>
      <c r="I24" s="60">
        <f t="shared" si="9"/>
        <v>150</v>
      </c>
      <c r="J24" s="60">
        <f t="shared" si="9"/>
        <v>150</v>
      </c>
      <c r="K24" s="60">
        <f t="shared" si="9"/>
        <v>150</v>
      </c>
      <c r="L24" s="60">
        <f t="shared" si="9"/>
        <v>150</v>
      </c>
      <c r="M24" s="60">
        <f t="shared" si="9"/>
        <v>150</v>
      </c>
      <c r="N24" s="60">
        <f t="shared" si="9"/>
        <v>150</v>
      </c>
      <c r="O24" s="60">
        <f t="shared" si="9"/>
        <v>150</v>
      </c>
      <c r="P24" s="60">
        <f t="shared" si="9"/>
        <v>150</v>
      </c>
      <c r="Q24" s="60">
        <f t="shared" si="9"/>
        <v>150</v>
      </c>
      <c r="R24" s="61">
        <f t="shared" si="9"/>
        <v>150</v>
      </c>
      <c r="S24" s="62">
        <f t="shared" si="7"/>
        <v>1800</v>
      </c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55" t="s">
        <v>40</v>
      </c>
      <c r="C25" s="56" t="s">
        <v>34</v>
      </c>
      <c r="D25" s="57" t="s">
        <v>35</v>
      </c>
      <c r="E25" s="56" t="s">
        <v>38</v>
      </c>
      <c r="F25" s="58"/>
      <c r="G25" s="59">
        <f t="shared" ref="G25:R25" si="10">$F$25</f>
        <v>0</v>
      </c>
      <c r="H25" s="60">
        <f t="shared" si="10"/>
        <v>0</v>
      </c>
      <c r="I25" s="60">
        <f t="shared" si="10"/>
        <v>0</v>
      </c>
      <c r="J25" s="60">
        <f t="shared" si="10"/>
        <v>0</v>
      </c>
      <c r="K25" s="60">
        <f t="shared" si="10"/>
        <v>0</v>
      </c>
      <c r="L25" s="60">
        <f t="shared" si="10"/>
        <v>0</v>
      </c>
      <c r="M25" s="60">
        <f t="shared" si="10"/>
        <v>0</v>
      </c>
      <c r="N25" s="60">
        <f t="shared" si="10"/>
        <v>0</v>
      </c>
      <c r="O25" s="60">
        <f t="shared" si="10"/>
        <v>0</v>
      </c>
      <c r="P25" s="60">
        <f t="shared" si="10"/>
        <v>0</v>
      </c>
      <c r="Q25" s="60">
        <f t="shared" si="10"/>
        <v>0</v>
      </c>
      <c r="R25" s="61">
        <f t="shared" si="10"/>
        <v>0</v>
      </c>
      <c r="S25" s="62">
        <f t="shared" si="7"/>
        <v>0</v>
      </c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55" t="s">
        <v>41</v>
      </c>
      <c r="C26" s="56" t="s">
        <v>34</v>
      </c>
      <c r="D26" s="57" t="s">
        <v>35</v>
      </c>
      <c r="E26" s="56" t="s">
        <v>38</v>
      </c>
      <c r="F26" s="58"/>
      <c r="G26" s="59">
        <f t="shared" ref="G26:R26" si="11">$F$26</f>
        <v>0</v>
      </c>
      <c r="H26" s="60">
        <f t="shared" si="11"/>
        <v>0</v>
      </c>
      <c r="I26" s="60">
        <f t="shared" si="11"/>
        <v>0</v>
      </c>
      <c r="J26" s="60">
        <f t="shared" si="11"/>
        <v>0</v>
      </c>
      <c r="K26" s="60">
        <f t="shared" si="11"/>
        <v>0</v>
      </c>
      <c r="L26" s="60">
        <f t="shared" si="11"/>
        <v>0</v>
      </c>
      <c r="M26" s="60">
        <f t="shared" si="11"/>
        <v>0</v>
      </c>
      <c r="N26" s="60">
        <f t="shared" si="11"/>
        <v>0</v>
      </c>
      <c r="O26" s="60">
        <f t="shared" si="11"/>
        <v>0</v>
      </c>
      <c r="P26" s="60">
        <f t="shared" si="11"/>
        <v>0</v>
      </c>
      <c r="Q26" s="60">
        <f t="shared" si="11"/>
        <v>0</v>
      </c>
      <c r="R26" s="61">
        <f t="shared" si="11"/>
        <v>0</v>
      </c>
      <c r="S26" s="62">
        <f t="shared" si="7"/>
        <v>0</v>
      </c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63" t="s">
        <v>42</v>
      </c>
      <c r="C27" s="64" t="s">
        <v>43</v>
      </c>
      <c r="D27" s="65" t="s">
        <v>35</v>
      </c>
      <c r="E27" s="64" t="s">
        <v>36</v>
      </c>
      <c r="F27" s="66"/>
      <c r="G27" s="67">
        <f>F27</f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70">
        <f t="shared" si="7"/>
        <v>0</v>
      </c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2"/>
      <c r="E28" s="247" t="s">
        <v>44</v>
      </c>
      <c r="F28" s="236"/>
      <c r="G28" s="71">
        <f t="shared" ref="G28:R28" si="12">SUM(G22:G27)</f>
        <v>470</v>
      </c>
      <c r="H28" s="71">
        <f t="shared" si="12"/>
        <v>470</v>
      </c>
      <c r="I28" s="71">
        <f t="shared" si="12"/>
        <v>470</v>
      </c>
      <c r="J28" s="71">
        <f t="shared" si="12"/>
        <v>470</v>
      </c>
      <c r="K28" s="71">
        <f t="shared" si="12"/>
        <v>470</v>
      </c>
      <c r="L28" s="71">
        <f t="shared" si="12"/>
        <v>470</v>
      </c>
      <c r="M28" s="71">
        <f t="shared" si="12"/>
        <v>470</v>
      </c>
      <c r="N28" s="71">
        <f t="shared" si="12"/>
        <v>470</v>
      </c>
      <c r="O28" s="71">
        <f t="shared" si="12"/>
        <v>470</v>
      </c>
      <c r="P28" s="71">
        <f t="shared" si="12"/>
        <v>470</v>
      </c>
      <c r="Q28" s="71">
        <f t="shared" si="12"/>
        <v>470</v>
      </c>
      <c r="R28" s="72">
        <f t="shared" si="12"/>
        <v>470</v>
      </c>
      <c r="S28" s="73">
        <f t="shared" si="7"/>
        <v>5640</v>
      </c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20"/>
      <c r="C29" s="20"/>
      <c r="D29" s="20"/>
      <c r="E29" s="20"/>
      <c r="F29" s="20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240" t="s">
        <v>45</v>
      </c>
      <c r="C30" s="235"/>
      <c r="D30" s="235"/>
      <c r="E30" s="235"/>
      <c r="F30" s="23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"/>
      <c r="B31" s="74"/>
      <c r="C31" s="75" t="s">
        <v>29</v>
      </c>
      <c r="D31" s="76" t="s">
        <v>30</v>
      </c>
      <c r="E31" s="75" t="s">
        <v>31</v>
      </c>
      <c r="F31" s="76" t="s">
        <v>32</v>
      </c>
      <c r="G31" s="43" t="s">
        <v>3</v>
      </c>
      <c r="H31" s="44" t="s">
        <v>4</v>
      </c>
      <c r="I31" s="45" t="s">
        <v>5</v>
      </c>
      <c r="J31" s="44" t="s">
        <v>6</v>
      </c>
      <c r="K31" s="45" t="s">
        <v>7</v>
      </c>
      <c r="L31" s="44" t="s">
        <v>8</v>
      </c>
      <c r="M31" s="45" t="s">
        <v>9</v>
      </c>
      <c r="N31" s="44" t="s">
        <v>10</v>
      </c>
      <c r="O31" s="45" t="s">
        <v>11</v>
      </c>
      <c r="P31" s="44" t="s">
        <v>12</v>
      </c>
      <c r="Q31" s="45" t="s">
        <v>13</v>
      </c>
      <c r="R31" s="46" t="s">
        <v>14</v>
      </c>
      <c r="S31" s="10" t="s">
        <v>24</v>
      </c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1"/>
      <c r="B32" s="47" t="s">
        <v>46</v>
      </c>
      <c r="C32" s="48" t="s">
        <v>34</v>
      </c>
      <c r="D32" s="49" t="s">
        <v>47</v>
      </c>
      <c r="E32" s="48" t="s">
        <v>48</v>
      </c>
      <c r="F32" s="50">
        <v>0</v>
      </c>
      <c r="G32" s="51">
        <f t="shared" ref="G32:R32" si="13">$F$32</f>
        <v>0</v>
      </c>
      <c r="H32" s="52">
        <f t="shared" si="13"/>
        <v>0</v>
      </c>
      <c r="I32" s="52">
        <f t="shared" si="13"/>
        <v>0</v>
      </c>
      <c r="J32" s="52">
        <f t="shared" si="13"/>
        <v>0</v>
      </c>
      <c r="K32" s="52">
        <f t="shared" si="13"/>
        <v>0</v>
      </c>
      <c r="L32" s="52">
        <f t="shared" si="13"/>
        <v>0</v>
      </c>
      <c r="M32" s="52">
        <f t="shared" si="13"/>
        <v>0</v>
      </c>
      <c r="N32" s="52">
        <f t="shared" si="13"/>
        <v>0</v>
      </c>
      <c r="O32" s="52">
        <f t="shared" si="13"/>
        <v>0</v>
      </c>
      <c r="P32" s="52">
        <f t="shared" si="13"/>
        <v>0</v>
      </c>
      <c r="Q32" s="52">
        <f t="shared" si="13"/>
        <v>0</v>
      </c>
      <c r="R32" s="53">
        <f t="shared" si="13"/>
        <v>0</v>
      </c>
      <c r="S32" s="54">
        <f>SUM(G32:R32)</f>
        <v>0</v>
      </c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55" t="s">
        <v>49</v>
      </c>
      <c r="C33" s="56" t="s">
        <v>34</v>
      </c>
      <c r="D33" s="57" t="s">
        <v>47</v>
      </c>
      <c r="E33" s="56" t="s">
        <v>50</v>
      </c>
      <c r="F33" s="58">
        <v>5</v>
      </c>
      <c r="G33" s="59">
        <f t="shared" ref="G33:R33" si="14">$F$33</f>
        <v>5</v>
      </c>
      <c r="H33" s="60">
        <f t="shared" si="14"/>
        <v>5</v>
      </c>
      <c r="I33" s="60">
        <f t="shared" si="14"/>
        <v>5</v>
      </c>
      <c r="J33" s="60">
        <f t="shared" si="14"/>
        <v>5</v>
      </c>
      <c r="K33" s="60">
        <f t="shared" si="14"/>
        <v>5</v>
      </c>
      <c r="L33" s="60">
        <f t="shared" si="14"/>
        <v>5</v>
      </c>
      <c r="M33" s="60">
        <f t="shared" si="14"/>
        <v>5</v>
      </c>
      <c r="N33" s="60">
        <f t="shared" si="14"/>
        <v>5</v>
      </c>
      <c r="O33" s="60">
        <f t="shared" si="14"/>
        <v>5</v>
      </c>
      <c r="P33" s="60">
        <f t="shared" si="14"/>
        <v>5</v>
      </c>
      <c r="Q33" s="60">
        <f t="shared" si="14"/>
        <v>5</v>
      </c>
      <c r="R33" s="61">
        <f t="shared" si="14"/>
        <v>5</v>
      </c>
      <c r="S33" s="62">
        <f>SUM(G33:R33)</f>
        <v>60</v>
      </c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63" t="s">
        <v>51</v>
      </c>
      <c r="C34" s="64" t="s">
        <v>34</v>
      </c>
      <c r="D34" s="65" t="s">
        <v>47</v>
      </c>
      <c r="E34" s="64" t="s">
        <v>50</v>
      </c>
      <c r="F34" s="66">
        <v>25</v>
      </c>
      <c r="G34" s="67">
        <f t="shared" ref="G34:R34" si="15">$F$34</f>
        <v>25</v>
      </c>
      <c r="H34" s="68">
        <f t="shared" si="15"/>
        <v>25</v>
      </c>
      <c r="I34" s="68">
        <f t="shared" si="15"/>
        <v>25</v>
      </c>
      <c r="J34" s="68">
        <f t="shared" si="15"/>
        <v>25</v>
      </c>
      <c r="K34" s="68">
        <f t="shared" si="15"/>
        <v>25</v>
      </c>
      <c r="L34" s="68">
        <f t="shared" si="15"/>
        <v>25</v>
      </c>
      <c r="M34" s="68">
        <f t="shared" si="15"/>
        <v>25</v>
      </c>
      <c r="N34" s="68">
        <f t="shared" si="15"/>
        <v>25</v>
      </c>
      <c r="O34" s="68">
        <f t="shared" si="15"/>
        <v>25</v>
      </c>
      <c r="P34" s="68">
        <f t="shared" si="15"/>
        <v>25</v>
      </c>
      <c r="Q34" s="68">
        <f t="shared" si="15"/>
        <v>25</v>
      </c>
      <c r="R34" s="69">
        <f t="shared" si="15"/>
        <v>25</v>
      </c>
      <c r="S34" s="77">
        <f>SUM(G34:R34)</f>
        <v>300</v>
      </c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2"/>
      <c r="E35" s="247" t="s">
        <v>52</v>
      </c>
      <c r="F35" s="236"/>
      <c r="G35" s="72">
        <f t="shared" ref="G35:R35" si="16">SUM(G32:G34)</f>
        <v>30</v>
      </c>
      <c r="H35" s="71">
        <f t="shared" si="16"/>
        <v>30</v>
      </c>
      <c r="I35" s="71">
        <f t="shared" si="16"/>
        <v>30</v>
      </c>
      <c r="J35" s="71">
        <f t="shared" si="16"/>
        <v>30</v>
      </c>
      <c r="K35" s="71">
        <f t="shared" si="16"/>
        <v>30</v>
      </c>
      <c r="L35" s="71">
        <f t="shared" si="16"/>
        <v>30</v>
      </c>
      <c r="M35" s="71">
        <f t="shared" si="16"/>
        <v>30</v>
      </c>
      <c r="N35" s="71">
        <f t="shared" si="16"/>
        <v>30</v>
      </c>
      <c r="O35" s="71">
        <f t="shared" si="16"/>
        <v>30</v>
      </c>
      <c r="P35" s="71">
        <f t="shared" si="16"/>
        <v>30</v>
      </c>
      <c r="Q35" s="71">
        <f t="shared" si="16"/>
        <v>30</v>
      </c>
      <c r="R35" s="72">
        <f t="shared" si="16"/>
        <v>30</v>
      </c>
      <c r="S35" s="78">
        <f>SUM(G35:R35)</f>
        <v>360</v>
      </c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20"/>
      <c r="C36" s="20"/>
      <c r="D36" s="20"/>
      <c r="E36" s="20"/>
      <c r="F36" s="20"/>
      <c r="G36" s="3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240" t="s">
        <v>53</v>
      </c>
      <c r="C37" s="235"/>
      <c r="D37" s="235"/>
      <c r="E37" s="235"/>
      <c r="F37" s="23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"/>
      <c r="B38" s="74"/>
      <c r="C38" s="75" t="s">
        <v>54</v>
      </c>
      <c r="D38" s="76" t="s">
        <v>30</v>
      </c>
      <c r="E38" s="76" t="s">
        <v>31</v>
      </c>
      <c r="F38" s="76" t="s">
        <v>55</v>
      </c>
      <c r="G38" s="43" t="s">
        <v>3</v>
      </c>
      <c r="H38" s="44" t="s">
        <v>4</v>
      </c>
      <c r="I38" s="45" t="s">
        <v>5</v>
      </c>
      <c r="J38" s="44" t="s">
        <v>6</v>
      </c>
      <c r="K38" s="45" t="s">
        <v>7</v>
      </c>
      <c r="L38" s="44" t="s">
        <v>8</v>
      </c>
      <c r="M38" s="45" t="s">
        <v>9</v>
      </c>
      <c r="N38" s="44" t="s">
        <v>10</v>
      </c>
      <c r="O38" s="45" t="s">
        <v>11</v>
      </c>
      <c r="P38" s="44" t="s">
        <v>12</v>
      </c>
      <c r="Q38" s="45" t="s">
        <v>13</v>
      </c>
      <c r="R38" s="46" t="s">
        <v>14</v>
      </c>
      <c r="S38" s="10" t="s">
        <v>24</v>
      </c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"/>
      <c r="B39" s="79" t="s">
        <v>56</v>
      </c>
      <c r="C39" s="80" t="s">
        <v>57</v>
      </c>
      <c r="D39" s="81" t="s">
        <v>47</v>
      </c>
      <c r="E39" s="80" t="s">
        <v>58</v>
      </c>
      <c r="F39" s="82">
        <v>48</v>
      </c>
      <c r="G39" s="83">
        <f t="shared" ref="G39:R39" si="17">(G12/G9)*$F$39</f>
        <v>527</v>
      </c>
      <c r="H39" s="84">
        <f t="shared" si="17"/>
        <v>476.00000000000006</v>
      </c>
      <c r="I39" s="84">
        <f t="shared" si="17"/>
        <v>527</v>
      </c>
      <c r="J39" s="84">
        <f t="shared" si="17"/>
        <v>561</v>
      </c>
      <c r="K39" s="84">
        <f t="shared" si="17"/>
        <v>527</v>
      </c>
      <c r="L39" s="84">
        <f t="shared" si="17"/>
        <v>561</v>
      </c>
      <c r="M39" s="84">
        <f t="shared" si="17"/>
        <v>527</v>
      </c>
      <c r="N39" s="84">
        <f t="shared" si="17"/>
        <v>474.29999999999995</v>
      </c>
      <c r="O39" s="84">
        <f t="shared" si="17"/>
        <v>561</v>
      </c>
      <c r="P39" s="84">
        <f t="shared" si="17"/>
        <v>527</v>
      </c>
      <c r="Q39" s="84">
        <f t="shared" si="17"/>
        <v>510</v>
      </c>
      <c r="R39" s="84">
        <f t="shared" si="17"/>
        <v>527</v>
      </c>
      <c r="S39" s="54">
        <f>SUM(G39:R39)</f>
        <v>6305.3</v>
      </c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55" t="s">
        <v>59</v>
      </c>
      <c r="C40" s="56" t="s">
        <v>57</v>
      </c>
      <c r="D40" s="57" t="s">
        <v>47</v>
      </c>
      <c r="E40" s="56" t="s">
        <v>36</v>
      </c>
      <c r="F40" s="58">
        <v>10</v>
      </c>
      <c r="G40" s="85">
        <f t="shared" ref="G40:R40" si="18">(G12/G9)*$F$40</f>
        <v>109.79166666666666</v>
      </c>
      <c r="H40" s="84">
        <f t="shared" si="18"/>
        <v>99.166666666666686</v>
      </c>
      <c r="I40" s="84">
        <f t="shared" si="18"/>
        <v>109.79166666666666</v>
      </c>
      <c r="J40" s="84">
        <f t="shared" si="18"/>
        <v>116.875</v>
      </c>
      <c r="K40" s="84">
        <f t="shared" si="18"/>
        <v>109.79166666666666</v>
      </c>
      <c r="L40" s="84">
        <f t="shared" si="18"/>
        <v>116.875</v>
      </c>
      <c r="M40" s="84">
        <f t="shared" si="18"/>
        <v>109.79166666666666</v>
      </c>
      <c r="N40" s="84">
        <f t="shared" si="18"/>
        <v>98.8125</v>
      </c>
      <c r="O40" s="84">
        <f t="shared" si="18"/>
        <v>116.875</v>
      </c>
      <c r="P40" s="84">
        <f t="shared" si="18"/>
        <v>109.79166666666666</v>
      </c>
      <c r="Q40" s="84">
        <f t="shared" si="18"/>
        <v>106.25</v>
      </c>
      <c r="R40" s="84">
        <f t="shared" si="18"/>
        <v>109.79166666666666</v>
      </c>
      <c r="S40" s="62">
        <f>SUM(G40:R40)</f>
        <v>1313.6041666666667</v>
      </c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5" t="s">
        <v>60</v>
      </c>
      <c r="C41" s="56" t="s">
        <v>57</v>
      </c>
      <c r="D41" s="57" t="s">
        <v>47</v>
      </c>
      <c r="E41" s="56" t="s">
        <v>38</v>
      </c>
      <c r="F41" s="58">
        <v>0</v>
      </c>
      <c r="G41" s="85">
        <f t="shared" ref="G41:R41" si="19">(G13/G10)*$F$41</f>
        <v>0</v>
      </c>
      <c r="H41" s="84">
        <f t="shared" si="19"/>
        <v>0</v>
      </c>
      <c r="I41" s="84">
        <f t="shared" si="19"/>
        <v>0</v>
      </c>
      <c r="J41" s="84">
        <f t="shared" si="19"/>
        <v>0</v>
      </c>
      <c r="K41" s="84">
        <f t="shared" si="19"/>
        <v>0</v>
      </c>
      <c r="L41" s="84">
        <f t="shared" si="19"/>
        <v>0</v>
      </c>
      <c r="M41" s="84">
        <f t="shared" si="19"/>
        <v>0</v>
      </c>
      <c r="N41" s="84">
        <f t="shared" si="19"/>
        <v>0</v>
      </c>
      <c r="O41" s="84">
        <f t="shared" si="19"/>
        <v>0</v>
      </c>
      <c r="P41" s="84">
        <f t="shared" si="19"/>
        <v>0</v>
      </c>
      <c r="Q41" s="84">
        <f t="shared" si="19"/>
        <v>0</v>
      </c>
      <c r="R41" s="84">
        <f t="shared" si="19"/>
        <v>0</v>
      </c>
      <c r="S41" s="77">
        <f>SUM(G41:R41)</f>
        <v>0</v>
      </c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63" t="s">
        <v>61</v>
      </c>
      <c r="C42" s="64" t="s">
        <v>57</v>
      </c>
      <c r="D42" s="65" t="s">
        <v>47</v>
      </c>
      <c r="E42" s="56"/>
      <c r="F42" s="86">
        <v>0.4</v>
      </c>
      <c r="G42" s="85">
        <f t="shared" ref="G42:R42" si="20">(G17-G48)*$F$42</f>
        <v>1416.576</v>
      </c>
      <c r="H42" s="84">
        <f t="shared" si="20"/>
        <v>1279.4880000000003</v>
      </c>
      <c r="I42" s="84">
        <f t="shared" si="20"/>
        <v>1416.576</v>
      </c>
      <c r="J42" s="84">
        <f t="shared" si="20"/>
        <v>1658.7647999999999</v>
      </c>
      <c r="K42" s="84">
        <f t="shared" si="20"/>
        <v>1416.576</v>
      </c>
      <c r="L42" s="84">
        <f t="shared" si="20"/>
        <v>1658.7647999999999</v>
      </c>
      <c r="M42" s="84">
        <f t="shared" si="20"/>
        <v>1416.576</v>
      </c>
      <c r="N42" s="84">
        <f t="shared" si="20"/>
        <v>1147.4265600000001</v>
      </c>
      <c r="O42" s="84">
        <f t="shared" si="20"/>
        <v>1658.7647999999999</v>
      </c>
      <c r="P42" s="84">
        <f t="shared" si="20"/>
        <v>1416.576</v>
      </c>
      <c r="Q42" s="84">
        <f t="shared" si="20"/>
        <v>1370.88</v>
      </c>
      <c r="R42" s="84">
        <f t="shared" si="20"/>
        <v>1416.576</v>
      </c>
      <c r="S42" s="87">
        <f>SUM(G42:R42)</f>
        <v>17273.544960000003</v>
      </c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2"/>
      <c r="E43" s="247" t="s">
        <v>62</v>
      </c>
      <c r="F43" s="236"/>
      <c r="G43" s="72">
        <f t="shared" ref="G43:R43" si="21">SUM(G39:G42)</f>
        <v>2053.3676666666665</v>
      </c>
      <c r="H43" s="71">
        <f t="shared" si="21"/>
        <v>1854.654666666667</v>
      </c>
      <c r="I43" s="71">
        <f t="shared" si="21"/>
        <v>2053.3676666666665</v>
      </c>
      <c r="J43" s="71">
        <f t="shared" si="21"/>
        <v>2336.6397999999999</v>
      </c>
      <c r="K43" s="71">
        <f t="shared" si="21"/>
        <v>2053.3676666666665</v>
      </c>
      <c r="L43" s="71">
        <f t="shared" si="21"/>
        <v>2336.6397999999999</v>
      </c>
      <c r="M43" s="71">
        <f t="shared" si="21"/>
        <v>2053.3676666666665</v>
      </c>
      <c r="N43" s="71">
        <f t="shared" si="21"/>
        <v>1720.5390600000001</v>
      </c>
      <c r="O43" s="71">
        <f t="shared" si="21"/>
        <v>2336.6397999999999</v>
      </c>
      <c r="P43" s="71">
        <f t="shared" si="21"/>
        <v>2053.3676666666665</v>
      </c>
      <c r="Q43" s="71">
        <f t="shared" si="21"/>
        <v>1987.13</v>
      </c>
      <c r="R43" s="72">
        <f t="shared" si="21"/>
        <v>2053.3676666666665</v>
      </c>
      <c r="S43" s="88">
        <f>SUM(G43:R43)</f>
        <v>24892.449126666666</v>
      </c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20"/>
      <c r="C44" s="20"/>
      <c r="D44" s="20"/>
      <c r="E44" s="20"/>
      <c r="F44" s="20"/>
      <c r="G44" s="3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240" t="s">
        <v>63</v>
      </c>
      <c r="C45" s="235"/>
      <c r="D45" s="235"/>
      <c r="E45" s="235"/>
      <c r="F45" s="23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"/>
      <c r="B46" s="74"/>
      <c r="C46" s="75" t="s">
        <v>54</v>
      </c>
      <c r="D46" s="76" t="s">
        <v>30</v>
      </c>
      <c r="E46" s="76" t="s">
        <v>31</v>
      </c>
      <c r="F46" s="76" t="s">
        <v>64</v>
      </c>
      <c r="G46" s="89" t="s">
        <v>3</v>
      </c>
      <c r="H46" s="90" t="s">
        <v>4</v>
      </c>
      <c r="I46" s="90" t="s">
        <v>5</v>
      </c>
      <c r="J46" s="90" t="s">
        <v>6</v>
      </c>
      <c r="K46" s="90" t="s">
        <v>7</v>
      </c>
      <c r="L46" s="90" t="s">
        <v>8</v>
      </c>
      <c r="M46" s="90" t="s">
        <v>9</v>
      </c>
      <c r="N46" s="90" t="s">
        <v>10</v>
      </c>
      <c r="O46" s="90" t="s">
        <v>11</v>
      </c>
      <c r="P46" s="90" t="s">
        <v>12</v>
      </c>
      <c r="Q46" s="90" t="s">
        <v>13</v>
      </c>
      <c r="R46" s="91" t="s">
        <v>14</v>
      </c>
      <c r="S46" s="10" t="s">
        <v>24</v>
      </c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"/>
      <c r="B47" s="92" t="s">
        <v>65</v>
      </c>
      <c r="C47" s="93" t="s">
        <v>66</v>
      </c>
      <c r="D47" s="94" t="s">
        <v>67</v>
      </c>
      <c r="E47" s="56" t="s">
        <v>48</v>
      </c>
      <c r="F47" s="95">
        <v>0.16</v>
      </c>
      <c r="G47" s="96">
        <f t="shared" ref="G47:R47" si="22">G17*$F$47</f>
        <v>674.56000000000006</v>
      </c>
      <c r="H47" s="97">
        <f t="shared" si="22"/>
        <v>609.28</v>
      </c>
      <c r="I47" s="97">
        <f t="shared" si="22"/>
        <v>674.56000000000006</v>
      </c>
      <c r="J47" s="97">
        <f t="shared" si="22"/>
        <v>789.88799999999992</v>
      </c>
      <c r="K47" s="97">
        <f t="shared" si="22"/>
        <v>674.56000000000006</v>
      </c>
      <c r="L47" s="97">
        <f t="shared" si="22"/>
        <v>789.88799999999992</v>
      </c>
      <c r="M47" s="97">
        <f t="shared" si="22"/>
        <v>674.56000000000006</v>
      </c>
      <c r="N47" s="97">
        <f t="shared" si="22"/>
        <v>546.39359999999999</v>
      </c>
      <c r="O47" s="97">
        <f t="shared" si="22"/>
        <v>789.88799999999992</v>
      </c>
      <c r="P47" s="97">
        <f t="shared" si="22"/>
        <v>674.56000000000006</v>
      </c>
      <c r="Q47" s="97">
        <f t="shared" si="22"/>
        <v>652.80000000000007</v>
      </c>
      <c r="R47" s="98">
        <f t="shared" si="22"/>
        <v>674.56000000000006</v>
      </c>
      <c r="S47" s="99">
        <f>SUM(G47:R47)</f>
        <v>8225.4976000000006</v>
      </c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2"/>
      <c r="E48" s="247" t="s">
        <v>68</v>
      </c>
      <c r="F48" s="236"/>
      <c r="G48" s="100">
        <f t="shared" ref="G48:R48" si="23">SUM(G47)</f>
        <v>674.56000000000006</v>
      </c>
      <c r="H48" s="68">
        <f t="shared" si="23"/>
        <v>609.28</v>
      </c>
      <c r="I48" s="68">
        <f t="shared" si="23"/>
        <v>674.56000000000006</v>
      </c>
      <c r="J48" s="68">
        <f t="shared" si="23"/>
        <v>789.88799999999992</v>
      </c>
      <c r="K48" s="68">
        <f t="shared" si="23"/>
        <v>674.56000000000006</v>
      </c>
      <c r="L48" s="68">
        <f t="shared" si="23"/>
        <v>789.88799999999992</v>
      </c>
      <c r="M48" s="68">
        <f t="shared" si="23"/>
        <v>674.56000000000006</v>
      </c>
      <c r="N48" s="68">
        <f t="shared" si="23"/>
        <v>546.39359999999999</v>
      </c>
      <c r="O48" s="68">
        <f t="shared" si="23"/>
        <v>789.88799999999992</v>
      </c>
      <c r="P48" s="68">
        <f t="shared" si="23"/>
        <v>674.56000000000006</v>
      </c>
      <c r="Q48" s="68">
        <f t="shared" si="23"/>
        <v>652.80000000000007</v>
      </c>
      <c r="R48" s="69">
        <f t="shared" si="23"/>
        <v>674.56000000000006</v>
      </c>
      <c r="S48" s="78">
        <f>SUM(G48:R48)</f>
        <v>8225.4976000000006</v>
      </c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248" t="s">
        <v>69</v>
      </c>
      <c r="C50" s="249"/>
      <c r="D50" s="2"/>
      <c r="E50" s="241" t="s">
        <v>70</v>
      </c>
      <c r="F50" s="242"/>
      <c r="G50" s="101" t="s">
        <v>71</v>
      </c>
      <c r="H50" s="101" t="s">
        <v>72</v>
      </c>
      <c r="I50" s="101" t="s">
        <v>73</v>
      </c>
      <c r="J50" s="101" t="s">
        <v>74</v>
      </c>
      <c r="K50" s="101" t="s">
        <v>75</v>
      </c>
      <c r="L50" s="101" t="s">
        <v>76</v>
      </c>
      <c r="M50" s="101" t="s">
        <v>77</v>
      </c>
      <c r="N50" s="101" t="s">
        <v>78</v>
      </c>
      <c r="O50" s="101" t="s">
        <v>79</v>
      </c>
      <c r="P50" s="101" t="s">
        <v>80</v>
      </c>
      <c r="Q50" s="101" t="s">
        <v>81</v>
      </c>
      <c r="R50" s="102" t="s">
        <v>82</v>
      </c>
      <c r="S50" s="103" t="s">
        <v>24</v>
      </c>
      <c r="T50" s="104" t="s">
        <v>70</v>
      </c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05" t="s">
        <v>83</v>
      </c>
      <c r="C51" s="106" t="s">
        <v>84</v>
      </c>
      <c r="D51" s="107"/>
      <c r="E51" s="243" t="s">
        <v>85</v>
      </c>
      <c r="F51" s="244"/>
      <c r="G51" s="108">
        <f t="shared" ref="G51:R51" si="24">(G17-(G17*$F$47))*(1-$F$42)</f>
        <v>2124.864</v>
      </c>
      <c r="H51" s="97">
        <f t="shared" si="24"/>
        <v>1919.232</v>
      </c>
      <c r="I51" s="97">
        <f t="shared" si="24"/>
        <v>2124.864</v>
      </c>
      <c r="J51" s="97">
        <f t="shared" si="24"/>
        <v>2488.1471999999994</v>
      </c>
      <c r="K51" s="97">
        <f t="shared" si="24"/>
        <v>2124.864</v>
      </c>
      <c r="L51" s="97">
        <f t="shared" si="24"/>
        <v>2488.1471999999994</v>
      </c>
      <c r="M51" s="97">
        <f t="shared" si="24"/>
        <v>2124.864</v>
      </c>
      <c r="N51" s="97">
        <f t="shared" si="24"/>
        <v>1721.13984</v>
      </c>
      <c r="O51" s="97">
        <f t="shared" si="24"/>
        <v>2488.1471999999994</v>
      </c>
      <c r="P51" s="97">
        <f t="shared" si="24"/>
        <v>2124.864</v>
      </c>
      <c r="Q51" s="97">
        <f t="shared" si="24"/>
        <v>2056.3199999999997</v>
      </c>
      <c r="R51" s="98">
        <f t="shared" si="24"/>
        <v>2124.864</v>
      </c>
      <c r="S51" s="109">
        <f>SUM(G51:R51)</f>
        <v>25910.317439999999</v>
      </c>
      <c r="T51" s="110" t="s">
        <v>85</v>
      </c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05" t="s">
        <v>86</v>
      </c>
      <c r="C52" s="106" t="s">
        <v>87</v>
      </c>
      <c r="D52" s="2"/>
      <c r="E52" s="243" t="s">
        <v>88</v>
      </c>
      <c r="F52" s="244"/>
      <c r="G52" s="111">
        <f t="shared" ref="G52:R52" si="25">G28/G51</f>
        <v>0.22119062678834975</v>
      </c>
      <c r="H52" s="112">
        <f t="shared" si="25"/>
        <v>0.24488962251567295</v>
      </c>
      <c r="I52" s="112">
        <f t="shared" si="25"/>
        <v>0.22119062678834975</v>
      </c>
      <c r="J52" s="112">
        <f t="shared" si="25"/>
        <v>0.18889557659611139</v>
      </c>
      <c r="K52" s="112">
        <f t="shared" si="25"/>
        <v>0.22119062678834975</v>
      </c>
      <c r="L52" s="112">
        <f t="shared" si="25"/>
        <v>0.18889557659611139</v>
      </c>
      <c r="M52" s="112">
        <f t="shared" si="25"/>
        <v>0.22119062678834975</v>
      </c>
      <c r="N52" s="112">
        <f t="shared" si="25"/>
        <v>0.27307484788685155</v>
      </c>
      <c r="O52" s="112">
        <f t="shared" si="25"/>
        <v>0.18889557659611139</v>
      </c>
      <c r="P52" s="112">
        <f t="shared" si="25"/>
        <v>0.22119062678834975</v>
      </c>
      <c r="Q52" s="112">
        <f t="shared" si="25"/>
        <v>0.22856364768129478</v>
      </c>
      <c r="R52" s="113">
        <f t="shared" si="25"/>
        <v>0.22119062678834975</v>
      </c>
      <c r="S52" s="114">
        <f>AVERAGE(G52:R52)</f>
        <v>0.22002988405018761</v>
      </c>
      <c r="T52" s="110" t="s">
        <v>88</v>
      </c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05" t="s">
        <v>89</v>
      </c>
      <c r="C53" s="106" t="s">
        <v>90</v>
      </c>
      <c r="D53" s="2"/>
      <c r="E53" s="245" t="s">
        <v>91</v>
      </c>
      <c r="F53" s="246"/>
      <c r="G53" s="115">
        <f t="shared" ref="G53:R53" si="26">G51-G28</f>
        <v>1654.864</v>
      </c>
      <c r="H53" s="116">
        <f t="shared" si="26"/>
        <v>1449.232</v>
      </c>
      <c r="I53" s="116">
        <f t="shared" si="26"/>
        <v>1654.864</v>
      </c>
      <c r="J53" s="116">
        <f t="shared" si="26"/>
        <v>2018.1471999999994</v>
      </c>
      <c r="K53" s="116">
        <f t="shared" si="26"/>
        <v>1654.864</v>
      </c>
      <c r="L53" s="116">
        <f t="shared" si="26"/>
        <v>2018.1471999999994</v>
      </c>
      <c r="M53" s="116">
        <f t="shared" si="26"/>
        <v>1654.864</v>
      </c>
      <c r="N53" s="116">
        <f t="shared" si="26"/>
        <v>1251.13984</v>
      </c>
      <c r="O53" s="116">
        <f t="shared" si="26"/>
        <v>2018.1471999999994</v>
      </c>
      <c r="P53" s="116">
        <f t="shared" si="26"/>
        <v>1654.864</v>
      </c>
      <c r="Q53" s="116">
        <f t="shared" si="26"/>
        <v>1586.3199999999997</v>
      </c>
      <c r="R53" s="117">
        <f t="shared" si="26"/>
        <v>1654.864</v>
      </c>
      <c r="S53" s="78">
        <f>SUM(G53:R53)</f>
        <v>20270.317439999999</v>
      </c>
      <c r="T53" s="118" t="s">
        <v>91</v>
      </c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05" t="s">
        <v>92</v>
      </c>
      <c r="C54" s="106" t="s">
        <v>93</v>
      </c>
      <c r="D54" s="2"/>
      <c r="E54" s="2"/>
      <c r="F54" s="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1"/>
      <c r="T54" s="2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19" t="s">
        <v>94</v>
      </c>
      <c r="C55" s="120" t="s">
        <v>95</v>
      </c>
      <c r="D55" s="1"/>
      <c r="E55" s="241" t="s">
        <v>47</v>
      </c>
      <c r="F55" s="242"/>
      <c r="G55" s="101" t="s">
        <v>71</v>
      </c>
      <c r="H55" s="101" t="s">
        <v>72</v>
      </c>
      <c r="I55" s="101" t="s">
        <v>73</v>
      </c>
      <c r="J55" s="101" t="s">
        <v>74</v>
      </c>
      <c r="K55" s="101" t="s">
        <v>75</v>
      </c>
      <c r="L55" s="101" t="s">
        <v>76</v>
      </c>
      <c r="M55" s="101" t="s">
        <v>77</v>
      </c>
      <c r="N55" s="101" t="s">
        <v>78</v>
      </c>
      <c r="O55" s="101" t="s">
        <v>79</v>
      </c>
      <c r="P55" s="101" t="s">
        <v>80</v>
      </c>
      <c r="Q55" s="101" t="s">
        <v>81</v>
      </c>
      <c r="R55" s="101" t="s">
        <v>82</v>
      </c>
      <c r="S55" s="10" t="s">
        <v>24</v>
      </c>
      <c r="T55" s="104" t="s">
        <v>96</v>
      </c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2"/>
      <c r="E56" s="121" t="s">
        <v>97</v>
      </c>
      <c r="F56" s="122"/>
      <c r="G56" s="123">
        <f t="shared" ref="G56:R56" si="27">$F$42</f>
        <v>0.4</v>
      </c>
      <c r="H56" s="124">
        <f t="shared" si="27"/>
        <v>0.4</v>
      </c>
      <c r="I56" s="124">
        <f t="shared" si="27"/>
        <v>0.4</v>
      </c>
      <c r="J56" s="124">
        <f t="shared" si="27"/>
        <v>0.4</v>
      </c>
      <c r="K56" s="124">
        <f t="shared" si="27"/>
        <v>0.4</v>
      </c>
      <c r="L56" s="124">
        <f t="shared" si="27"/>
        <v>0.4</v>
      </c>
      <c r="M56" s="124">
        <f t="shared" si="27"/>
        <v>0.4</v>
      </c>
      <c r="N56" s="124">
        <f t="shared" si="27"/>
        <v>0.4</v>
      </c>
      <c r="O56" s="124">
        <f t="shared" si="27"/>
        <v>0.4</v>
      </c>
      <c r="P56" s="124">
        <f t="shared" si="27"/>
        <v>0.4</v>
      </c>
      <c r="Q56" s="124">
        <f t="shared" si="27"/>
        <v>0.4</v>
      </c>
      <c r="R56" s="125">
        <f t="shared" si="27"/>
        <v>0.4</v>
      </c>
      <c r="S56" s="126"/>
      <c r="T56" s="127" t="s">
        <v>97</v>
      </c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2"/>
      <c r="E57" s="243" t="s">
        <v>98</v>
      </c>
      <c r="F57" s="244"/>
      <c r="G57" s="59">
        <f t="shared" ref="G57:R57" si="28">(G17-(G17*$F$47))*($F$42)</f>
        <v>1416.576</v>
      </c>
      <c r="H57" s="60">
        <f t="shared" si="28"/>
        <v>1279.4880000000003</v>
      </c>
      <c r="I57" s="60">
        <f t="shared" si="28"/>
        <v>1416.576</v>
      </c>
      <c r="J57" s="60">
        <f t="shared" si="28"/>
        <v>1658.7647999999999</v>
      </c>
      <c r="K57" s="60">
        <f t="shared" si="28"/>
        <v>1416.576</v>
      </c>
      <c r="L57" s="60">
        <f t="shared" si="28"/>
        <v>1658.7647999999999</v>
      </c>
      <c r="M57" s="60">
        <f t="shared" si="28"/>
        <v>1416.576</v>
      </c>
      <c r="N57" s="60">
        <f t="shared" si="28"/>
        <v>1147.4265600000001</v>
      </c>
      <c r="O57" s="60">
        <f t="shared" si="28"/>
        <v>1658.7647999999999</v>
      </c>
      <c r="P57" s="60">
        <f t="shared" si="28"/>
        <v>1416.576</v>
      </c>
      <c r="Q57" s="60">
        <f t="shared" si="28"/>
        <v>1370.88</v>
      </c>
      <c r="R57" s="61">
        <f t="shared" si="28"/>
        <v>1416.576</v>
      </c>
      <c r="S57" s="128">
        <f>SUM(G57:R57)</f>
        <v>17273.544960000003</v>
      </c>
      <c r="T57" s="110" t="s">
        <v>99</v>
      </c>
      <c r="U57" s="1"/>
      <c r="V57" s="129">
        <f>S57/SUM(G12:R12)</f>
        <v>54.790557023456458</v>
      </c>
      <c r="W57" s="130" t="s">
        <v>100</v>
      </c>
      <c r="X57" s="1"/>
      <c r="Y57" s="1"/>
      <c r="Z57" s="1"/>
    </row>
    <row r="58" spans="1:26" ht="18" customHeight="1" x14ac:dyDescent="0.3">
      <c r="A58" s="1"/>
      <c r="B58" s="1"/>
      <c r="C58" s="1"/>
      <c r="D58" s="2"/>
      <c r="E58" s="243" t="s">
        <v>101</v>
      </c>
      <c r="F58" s="244"/>
      <c r="G58" s="108">
        <f t="shared" ref="G58:R58" si="29">G57-(G35+G39+G40+G41)</f>
        <v>749.78433333333339</v>
      </c>
      <c r="H58" s="97">
        <f t="shared" si="29"/>
        <v>674.32133333333354</v>
      </c>
      <c r="I58" s="97">
        <f t="shared" si="29"/>
        <v>749.78433333333339</v>
      </c>
      <c r="J58" s="97">
        <f t="shared" si="29"/>
        <v>950.88979999999992</v>
      </c>
      <c r="K58" s="97">
        <f t="shared" si="29"/>
        <v>749.78433333333339</v>
      </c>
      <c r="L58" s="97">
        <f t="shared" si="29"/>
        <v>950.88979999999992</v>
      </c>
      <c r="M58" s="97">
        <f t="shared" si="29"/>
        <v>749.78433333333339</v>
      </c>
      <c r="N58" s="97">
        <f t="shared" si="29"/>
        <v>544.31406000000015</v>
      </c>
      <c r="O58" s="97">
        <f t="shared" si="29"/>
        <v>950.88979999999992</v>
      </c>
      <c r="P58" s="97">
        <f t="shared" si="29"/>
        <v>749.78433333333339</v>
      </c>
      <c r="Q58" s="97">
        <f t="shared" si="29"/>
        <v>724.63000000000011</v>
      </c>
      <c r="R58" s="98">
        <f t="shared" si="29"/>
        <v>749.78433333333339</v>
      </c>
      <c r="S58" s="128">
        <f>SUM(G58:R58)</f>
        <v>9294.6407933333339</v>
      </c>
      <c r="T58" s="110" t="s">
        <v>102</v>
      </c>
      <c r="U58" s="1"/>
      <c r="V58" s="131">
        <f>S58/SUM(G12:R12)</f>
        <v>29.481993857019752</v>
      </c>
      <c r="W58" s="118" t="s">
        <v>103</v>
      </c>
      <c r="X58" s="1"/>
      <c r="Y58" s="1"/>
      <c r="Z58" s="1"/>
    </row>
    <row r="59" spans="1:26" ht="18" customHeight="1" x14ac:dyDescent="0.3">
      <c r="A59" s="1"/>
      <c r="B59" s="1"/>
      <c r="C59" s="1"/>
      <c r="D59" s="2"/>
      <c r="E59" s="245" t="s">
        <v>104</v>
      </c>
      <c r="F59" s="246"/>
      <c r="G59" s="132">
        <f t="shared" ref="G59:R59" si="30">(G43+G35)/G17</f>
        <v>0.49415741619228332</v>
      </c>
      <c r="H59" s="133">
        <f t="shared" si="30"/>
        <v>0.49491981792717094</v>
      </c>
      <c r="I59" s="133">
        <f t="shared" si="30"/>
        <v>0.49415741619228332</v>
      </c>
      <c r="J59" s="133">
        <f t="shared" si="30"/>
        <v>0.47938741695025122</v>
      </c>
      <c r="K59" s="133">
        <f t="shared" si="30"/>
        <v>0.49415741619228332</v>
      </c>
      <c r="L59" s="133">
        <f t="shared" si="30"/>
        <v>0.47938741695025122</v>
      </c>
      <c r="M59" s="133">
        <f t="shared" si="30"/>
        <v>0.49415741619228332</v>
      </c>
      <c r="N59" s="133">
        <f t="shared" si="30"/>
        <v>0.51260895003162554</v>
      </c>
      <c r="O59" s="133">
        <f t="shared" si="30"/>
        <v>0.47938741695025122</v>
      </c>
      <c r="P59" s="133">
        <f t="shared" si="30"/>
        <v>0.49415741619228332</v>
      </c>
      <c r="Q59" s="133">
        <f t="shared" si="30"/>
        <v>0.49439460784313727</v>
      </c>
      <c r="R59" s="134">
        <f t="shared" si="30"/>
        <v>0.49415741619228332</v>
      </c>
      <c r="S59" s="135">
        <f>AVERAGE(G59:R59)</f>
        <v>0.49208584365053237</v>
      </c>
      <c r="T59" s="118" t="s">
        <v>105</v>
      </c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2"/>
      <c r="E60" s="2"/>
      <c r="F60" s="2"/>
      <c r="G60" s="10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2"/>
      <c r="E61" s="1"/>
      <c r="F61" s="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210"/>
      <c r="B62" s="210" t="s">
        <v>106</v>
      </c>
      <c r="C62" s="210" t="s">
        <v>106</v>
      </c>
      <c r="D62" s="210" t="s">
        <v>106</v>
      </c>
      <c r="E62" s="210" t="s">
        <v>106</v>
      </c>
      <c r="F62" s="210" t="s">
        <v>106</v>
      </c>
      <c r="G62" s="210" t="s">
        <v>106</v>
      </c>
      <c r="H62" s="210" t="s">
        <v>106</v>
      </c>
      <c r="I62" s="210" t="s">
        <v>106</v>
      </c>
      <c r="J62" s="210" t="s">
        <v>106</v>
      </c>
      <c r="K62" s="210" t="s">
        <v>106</v>
      </c>
      <c r="L62" s="210" t="s">
        <v>106</v>
      </c>
      <c r="M62" s="210" t="s">
        <v>106</v>
      </c>
      <c r="N62" s="210" t="s">
        <v>106</v>
      </c>
      <c r="O62" s="210" t="s">
        <v>106</v>
      </c>
      <c r="P62" s="210" t="s">
        <v>106</v>
      </c>
      <c r="Q62" s="210" t="s">
        <v>106</v>
      </c>
      <c r="R62" s="210" t="s">
        <v>106</v>
      </c>
      <c r="S62" s="210" t="s">
        <v>106</v>
      </c>
      <c r="T62" s="210" t="s">
        <v>106</v>
      </c>
      <c r="U62" s="210" t="s">
        <v>106</v>
      </c>
      <c r="V62" s="210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36"/>
      <c r="E64" s="137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38"/>
      <c r="D65" s="39"/>
      <c r="E65" s="137"/>
      <c r="F65" s="1"/>
      <c r="G65" s="2"/>
      <c r="H65" s="10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</sheetData>
  <mergeCells count="28"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  <mergeCell ref="B18:F18"/>
    <mergeCell ref="B20:F20"/>
    <mergeCell ref="B30:F30"/>
    <mergeCell ref="E50:F50"/>
    <mergeCell ref="E58:F58"/>
    <mergeCell ref="B11:F11"/>
    <mergeCell ref="B12:F12"/>
    <mergeCell ref="B14:F15"/>
    <mergeCell ref="B16:F16"/>
    <mergeCell ref="B17:F17"/>
    <mergeCell ref="B5:F6"/>
    <mergeCell ref="B7:F7"/>
    <mergeCell ref="B8:F8"/>
    <mergeCell ref="B9:F9"/>
    <mergeCell ref="B10:F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C7" sqref="C7"/>
    </sheetView>
  </sheetViews>
  <sheetFormatPr defaultColWidth="11.19921875" defaultRowHeight="15" customHeight="1" x14ac:dyDescent="0.3"/>
  <cols>
    <col min="1" max="1" width="2.796875" customWidth="1"/>
    <col min="2" max="2" width="26.3984375" customWidth="1"/>
    <col min="3" max="14" width="8.19921875" customWidth="1"/>
    <col min="15" max="15" width="4.19921875" customWidth="1"/>
    <col min="16" max="16" width="11.69921875" customWidth="1"/>
    <col min="17" max="17" width="6.296875" customWidth="1"/>
    <col min="18" max="18" width="38.296875" customWidth="1"/>
    <col min="19" max="26" width="8.19921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/>
      <c r="C4" s="139" t="s">
        <v>3</v>
      </c>
      <c r="D4" s="139" t="s">
        <v>4</v>
      </c>
      <c r="E4" s="139" t="s">
        <v>5</v>
      </c>
      <c r="F4" s="139" t="s">
        <v>6</v>
      </c>
      <c r="G4" s="139" t="s">
        <v>7</v>
      </c>
      <c r="H4" s="139" t="s">
        <v>8</v>
      </c>
      <c r="I4" s="139" t="s">
        <v>9</v>
      </c>
      <c r="J4" s="139" t="s">
        <v>10</v>
      </c>
      <c r="K4" s="139" t="s">
        <v>11</v>
      </c>
      <c r="L4" s="139" t="s">
        <v>12</v>
      </c>
      <c r="M4" s="139" t="s">
        <v>13</v>
      </c>
      <c r="N4" s="139" t="s">
        <v>14</v>
      </c>
      <c r="O4" s="1"/>
      <c r="P4" s="140" t="s">
        <v>107</v>
      </c>
      <c r="Q4" s="140" t="s">
        <v>108</v>
      </c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">
      <c r="A5" s="1"/>
      <c r="B5" s="141" t="s">
        <v>109</v>
      </c>
      <c r="C5" s="142">
        <f>'Rendimento Previsto'!G8</f>
        <v>160</v>
      </c>
      <c r="D5" s="143">
        <f>'Rendimento Previsto'!H8</f>
        <v>160</v>
      </c>
      <c r="E5" s="142">
        <f>'Rendimento Previsto'!I8</f>
        <v>160</v>
      </c>
      <c r="F5" s="143">
        <f>'Rendimento Previsto'!J8</f>
        <v>176</v>
      </c>
      <c r="G5" s="142">
        <f>'Rendimento Previsto'!K8</f>
        <v>160</v>
      </c>
      <c r="H5" s="143">
        <f>'Rendimento Previsto'!L8</f>
        <v>176</v>
      </c>
      <c r="I5" s="142">
        <f>'Rendimento Previsto'!M8</f>
        <v>160</v>
      </c>
      <c r="J5" s="143">
        <f>'Rendimento Previsto'!N8</f>
        <v>144</v>
      </c>
      <c r="K5" s="142">
        <f>'Rendimento Previsto'!O8</f>
        <v>176</v>
      </c>
      <c r="L5" s="143">
        <f>'Rendimento Previsto'!P8</f>
        <v>160</v>
      </c>
      <c r="M5" s="142">
        <f>'Rendimento Previsto'!Q8</f>
        <v>160</v>
      </c>
      <c r="N5" s="143">
        <f>'Rendimento Previsto'!R8</f>
        <v>160</v>
      </c>
      <c r="O5" s="144"/>
      <c r="P5" s="145">
        <f>AVERAGE(C5:N5)</f>
        <v>162.66666666666666</v>
      </c>
      <c r="Q5" s="145"/>
      <c r="R5" s="146" t="s">
        <v>109</v>
      </c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">
      <c r="A6" s="1"/>
      <c r="B6" s="147" t="s">
        <v>110</v>
      </c>
      <c r="C6" s="148">
        <f>'Rendimento Previsto'!G7</f>
        <v>0.85</v>
      </c>
      <c r="D6" s="149">
        <f>'Rendimento Previsto'!H7</f>
        <v>0.85</v>
      </c>
      <c r="E6" s="148">
        <f>'Rendimento Previsto'!I7</f>
        <v>0.85</v>
      </c>
      <c r="F6" s="149">
        <f>'Rendimento Previsto'!J7</f>
        <v>0.93499999999999994</v>
      </c>
      <c r="G6" s="148">
        <f>'Rendimento Previsto'!K7</f>
        <v>0.85</v>
      </c>
      <c r="H6" s="149">
        <f>'Rendimento Previsto'!L7</f>
        <v>0.93499999999999994</v>
      </c>
      <c r="I6" s="148">
        <f>'Rendimento Previsto'!M7</f>
        <v>0.85</v>
      </c>
      <c r="J6" s="149">
        <f>'Rendimento Previsto'!N7</f>
        <v>0.76500000000000001</v>
      </c>
      <c r="K6" s="148">
        <f>'Rendimento Previsto'!O7</f>
        <v>0.93499999999999994</v>
      </c>
      <c r="L6" s="149">
        <f>'Rendimento Previsto'!P7</f>
        <v>0.85</v>
      </c>
      <c r="M6" s="148">
        <f>'Rendimento Previsto'!Q7</f>
        <v>0.85</v>
      </c>
      <c r="N6" s="149">
        <f>'Rendimento Previsto'!R7</f>
        <v>0.85</v>
      </c>
      <c r="O6" s="144"/>
      <c r="P6" s="150">
        <f>AVERAGE(C6:N6)</f>
        <v>0.86416666666666642</v>
      </c>
      <c r="Q6" s="151"/>
      <c r="R6" s="152" t="s">
        <v>111</v>
      </c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147" t="s">
        <v>112</v>
      </c>
      <c r="C7" s="153">
        <f>'Rendimento Previsto'!G17</f>
        <v>4216</v>
      </c>
      <c r="D7" s="154">
        <f>'Rendimento Previsto'!H17</f>
        <v>3808</v>
      </c>
      <c r="E7" s="153">
        <f>'Rendimento Previsto'!I17</f>
        <v>4216</v>
      </c>
      <c r="F7" s="154">
        <f>'Rendimento Previsto'!J17</f>
        <v>4936.7999999999993</v>
      </c>
      <c r="G7" s="153">
        <f>'Rendimento Previsto'!K17</f>
        <v>4216</v>
      </c>
      <c r="H7" s="154">
        <f>'Rendimento Previsto'!L17</f>
        <v>4936.7999999999993</v>
      </c>
      <c r="I7" s="153">
        <f>'Rendimento Previsto'!M17</f>
        <v>4216</v>
      </c>
      <c r="J7" s="154">
        <f>'Rendimento Previsto'!N17</f>
        <v>3414.96</v>
      </c>
      <c r="K7" s="153">
        <f>'Rendimento Previsto'!O17</f>
        <v>4936.7999999999993</v>
      </c>
      <c r="L7" s="154">
        <f>'Rendimento Previsto'!P17</f>
        <v>4216</v>
      </c>
      <c r="M7" s="153">
        <f>'Rendimento Previsto'!Q17</f>
        <v>4080</v>
      </c>
      <c r="N7" s="154">
        <f>'Rendimento Previsto'!R17</f>
        <v>4216</v>
      </c>
      <c r="O7" s="144"/>
      <c r="P7" s="155">
        <f t="shared" ref="P7:P12" si="0">SUM(C7:N7)</f>
        <v>51409.36</v>
      </c>
      <c r="Q7" s="156"/>
      <c r="R7" s="152" t="s">
        <v>113</v>
      </c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47" t="s">
        <v>114</v>
      </c>
      <c r="C8" s="153">
        <f>'Rendimento Previsto'!G47</f>
        <v>674.56000000000006</v>
      </c>
      <c r="D8" s="154">
        <f>'Rendimento Previsto'!H47</f>
        <v>609.28</v>
      </c>
      <c r="E8" s="153">
        <f>'Rendimento Previsto'!I47</f>
        <v>674.56000000000006</v>
      </c>
      <c r="F8" s="154">
        <f>'Rendimento Previsto'!J47</f>
        <v>789.88799999999992</v>
      </c>
      <c r="G8" s="153">
        <f>'Rendimento Previsto'!K47</f>
        <v>674.56000000000006</v>
      </c>
      <c r="H8" s="154">
        <f>'Rendimento Previsto'!L47</f>
        <v>789.88799999999992</v>
      </c>
      <c r="I8" s="153">
        <f>'Rendimento Previsto'!M47</f>
        <v>674.56000000000006</v>
      </c>
      <c r="J8" s="154">
        <f>'Rendimento Previsto'!N47</f>
        <v>546.39359999999999</v>
      </c>
      <c r="K8" s="153">
        <f>'Rendimento Previsto'!O47</f>
        <v>789.88799999999992</v>
      </c>
      <c r="L8" s="154">
        <f>'Rendimento Previsto'!P47</f>
        <v>674.56000000000006</v>
      </c>
      <c r="M8" s="153">
        <f>'Rendimento Previsto'!Q47</f>
        <v>652.80000000000007</v>
      </c>
      <c r="N8" s="154">
        <f>'Rendimento Previsto'!R47</f>
        <v>674.56000000000006</v>
      </c>
      <c r="O8" s="144"/>
      <c r="P8" s="155">
        <f t="shared" si="0"/>
        <v>8225.4976000000006</v>
      </c>
      <c r="Q8" s="156"/>
      <c r="R8" s="152" t="s">
        <v>115</v>
      </c>
      <c r="S8" s="1"/>
      <c r="T8" s="1"/>
      <c r="U8" s="1"/>
      <c r="V8" s="1"/>
      <c r="W8" s="1"/>
      <c r="X8" s="1"/>
      <c r="Y8" s="1"/>
      <c r="Z8" s="1"/>
    </row>
    <row r="9" spans="1:26" ht="34.5" customHeight="1" x14ac:dyDescent="0.3">
      <c r="A9" s="1"/>
      <c r="B9" s="147" t="s">
        <v>116</v>
      </c>
      <c r="C9" s="153">
        <f>'Rendimento Previsto'!G51</f>
        <v>2124.864</v>
      </c>
      <c r="D9" s="154">
        <f>'Rendimento Previsto'!H51</f>
        <v>1919.232</v>
      </c>
      <c r="E9" s="153">
        <f>'Rendimento Previsto'!I51</f>
        <v>2124.864</v>
      </c>
      <c r="F9" s="154">
        <f>'Rendimento Previsto'!J51</f>
        <v>2488.1471999999994</v>
      </c>
      <c r="G9" s="153">
        <f>'Rendimento Previsto'!K51</f>
        <v>2124.864</v>
      </c>
      <c r="H9" s="154">
        <f>'Rendimento Previsto'!L51</f>
        <v>2488.1471999999994</v>
      </c>
      <c r="I9" s="153">
        <f>'Rendimento Previsto'!M51</f>
        <v>2124.864</v>
      </c>
      <c r="J9" s="154">
        <f>'Rendimento Previsto'!N51</f>
        <v>1721.13984</v>
      </c>
      <c r="K9" s="153">
        <f>'Rendimento Previsto'!O51</f>
        <v>2488.1471999999994</v>
      </c>
      <c r="L9" s="154">
        <f>'Rendimento Previsto'!P51</f>
        <v>2124.864</v>
      </c>
      <c r="M9" s="153">
        <f>'Rendimento Previsto'!Q51</f>
        <v>2056.3199999999997</v>
      </c>
      <c r="N9" s="154">
        <f>'Rendimento Previsto'!R51</f>
        <v>2124.864</v>
      </c>
      <c r="O9" s="144"/>
      <c r="P9" s="155">
        <f t="shared" si="0"/>
        <v>25910.317439999999</v>
      </c>
      <c r="Q9" s="151">
        <f>P9/P7</f>
        <v>0.504</v>
      </c>
      <c r="R9" s="152" t="s">
        <v>117</v>
      </c>
      <c r="S9" s="1"/>
      <c r="T9" s="1"/>
      <c r="U9" s="1"/>
      <c r="V9" s="1"/>
      <c r="W9" s="1"/>
      <c r="X9" s="1"/>
      <c r="Y9" s="1"/>
      <c r="Z9" s="1"/>
    </row>
    <row r="10" spans="1:26" ht="34.5" customHeight="1" x14ac:dyDescent="0.3">
      <c r="A10" s="1"/>
      <c r="B10" s="157" t="s">
        <v>118</v>
      </c>
      <c r="C10" s="153">
        <f>'Rendimento Previsto'!G53</f>
        <v>1654.864</v>
      </c>
      <c r="D10" s="154">
        <f>'Rendimento Previsto'!H53</f>
        <v>1449.232</v>
      </c>
      <c r="E10" s="153">
        <f>'Rendimento Previsto'!I53</f>
        <v>1654.864</v>
      </c>
      <c r="F10" s="154">
        <f>'Rendimento Previsto'!J53</f>
        <v>2018.1471999999994</v>
      </c>
      <c r="G10" s="153">
        <f>'Rendimento Previsto'!K53</f>
        <v>1654.864</v>
      </c>
      <c r="H10" s="154">
        <f>'Rendimento Previsto'!L53</f>
        <v>2018.1471999999994</v>
      </c>
      <c r="I10" s="153">
        <f>'Rendimento Previsto'!M53</f>
        <v>1654.864</v>
      </c>
      <c r="J10" s="154">
        <f>'Rendimento Previsto'!N53</f>
        <v>1251.13984</v>
      </c>
      <c r="K10" s="153">
        <f>'Rendimento Previsto'!O53</f>
        <v>2018.1471999999994</v>
      </c>
      <c r="L10" s="154">
        <f>'Rendimento Previsto'!P53</f>
        <v>1654.864</v>
      </c>
      <c r="M10" s="153">
        <f>'Rendimento Previsto'!Q53</f>
        <v>1586.3199999999997</v>
      </c>
      <c r="N10" s="154">
        <f>'Rendimento Previsto'!R53</f>
        <v>1654.864</v>
      </c>
      <c r="O10" s="144"/>
      <c r="P10" s="158">
        <f t="shared" si="0"/>
        <v>20270.317439999999</v>
      </c>
      <c r="Q10" s="159">
        <f>P10/P7</f>
        <v>0.3942923514317237</v>
      </c>
      <c r="R10" s="160" t="s">
        <v>119</v>
      </c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3">
      <c r="A11" s="1"/>
      <c r="B11" s="147" t="s">
        <v>120</v>
      </c>
      <c r="C11" s="153">
        <f>'Rendimento Previsto'!G57</f>
        <v>1416.576</v>
      </c>
      <c r="D11" s="154">
        <f>'Rendimento Previsto'!H57</f>
        <v>1279.4880000000003</v>
      </c>
      <c r="E11" s="153">
        <f>'Rendimento Previsto'!I57</f>
        <v>1416.576</v>
      </c>
      <c r="F11" s="154">
        <f>'Rendimento Previsto'!J57</f>
        <v>1658.7647999999999</v>
      </c>
      <c r="G11" s="153">
        <f>'Rendimento Previsto'!K57</f>
        <v>1416.576</v>
      </c>
      <c r="H11" s="154">
        <f>'Rendimento Previsto'!L57</f>
        <v>1658.7647999999999</v>
      </c>
      <c r="I11" s="153">
        <f>'Rendimento Previsto'!M57</f>
        <v>1416.576</v>
      </c>
      <c r="J11" s="154">
        <f>'Rendimento Previsto'!N57</f>
        <v>1147.4265600000001</v>
      </c>
      <c r="K11" s="153">
        <f>'Rendimento Previsto'!O57</f>
        <v>1658.7647999999999</v>
      </c>
      <c r="L11" s="154">
        <f>'Rendimento Previsto'!P57</f>
        <v>1416.576</v>
      </c>
      <c r="M11" s="153">
        <f>'Rendimento Previsto'!Q57</f>
        <v>1370.88</v>
      </c>
      <c r="N11" s="154">
        <f>'Rendimento Previsto'!R57</f>
        <v>1416.576</v>
      </c>
      <c r="O11" s="144"/>
      <c r="P11" s="161">
        <f t="shared" si="0"/>
        <v>17273.544960000003</v>
      </c>
      <c r="Q11" s="162">
        <f>P11/P7</f>
        <v>0.33600000000000008</v>
      </c>
      <c r="R11" s="163" t="s">
        <v>121</v>
      </c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1"/>
      <c r="B12" s="164" t="s">
        <v>122</v>
      </c>
      <c r="C12" s="165">
        <f>'Rendimento Previsto'!G58</f>
        <v>749.78433333333339</v>
      </c>
      <c r="D12" s="166">
        <f>'Rendimento Previsto'!H58</f>
        <v>674.32133333333354</v>
      </c>
      <c r="E12" s="165">
        <f>'Rendimento Previsto'!I58</f>
        <v>749.78433333333339</v>
      </c>
      <c r="F12" s="166">
        <f>'Rendimento Previsto'!J58</f>
        <v>950.88979999999992</v>
      </c>
      <c r="G12" s="165">
        <f>'Rendimento Previsto'!K58</f>
        <v>749.78433333333339</v>
      </c>
      <c r="H12" s="166">
        <f>'Rendimento Previsto'!L58</f>
        <v>950.88979999999992</v>
      </c>
      <c r="I12" s="165">
        <f>'Rendimento Previsto'!M58</f>
        <v>749.78433333333339</v>
      </c>
      <c r="J12" s="166">
        <f>'Rendimento Previsto'!N58</f>
        <v>544.31406000000015</v>
      </c>
      <c r="K12" s="165">
        <f>'Rendimento Previsto'!O58</f>
        <v>950.88979999999992</v>
      </c>
      <c r="L12" s="166">
        <f>'Rendimento Previsto'!P58</f>
        <v>749.78433333333339</v>
      </c>
      <c r="M12" s="165">
        <f>'Rendimento Previsto'!Q58</f>
        <v>724.63000000000011</v>
      </c>
      <c r="N12" s="166">
        <f>'Rendimento Previsto'!R58</f>
        <v>749.78433333333339</v>
      </c>
      <c r="O12" s="144"/>
      <c r="P12" s="167">
        <f t="shared" si="0"/>
        <v>9294.6407933333339</v>
      </c>
      <c r="Q12" s="168">
        <f>P12/P7</f>
        <v>0.18079666413535073</v>
      </c>
      <c r="R12" s="169" t="s">
        <v>123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abSelected="1" zoomScale="70" zoomScaleNormal="70" workbookViewId="0">
      <pane ySplit="12" topLeftCell="A13" activePane="bottomLeft" state="frozen"/>
      <selection pane="bottomLeft" activeCell="I20" sqref="I20"/>
    </sheetView>
  </sheetViews>
  <sheetFormatPr defaultColWidth="11.19921875" defaultRowHeight="15" customHeight="1" x14ac:dyDescent="0.3"/>
  <cols>
    <col min="1" max="1" width="2.796875" customWidth="1"/>
    <col min="2" max="8" width="12.09765625" customWidth="1"/>
    <col min="9" max="9" width="7" customWidth="1"/>
    <col min="10" max="10" width="10.796875" customWidth="1"/>
    <col min="11" max="12" width="7" customWidth="1"/>
    <col min="13" max="26" width="6.796875" customWidth="1"/>
  </cols>
  <sheetData>
    <row r="1" spans="1:26" ht="31.5" customHeight="1" thickBot="1" x14ac:dyDescent="0.35">
      <c r="A1" s="1"/>
      <c r="C1" s="211"/>
      <c r="D1" s="1"/>
      <c r="E1" s="1"/>
      <c r="F1" s="1"/>
      <c r="G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thickBot="1" x14ac:dyDescent="0.35">
      <c r="A2" s="1"/>
      <c r="B2" s="212"/>
      <c r="C2" s="259" t="s">
        <v>124</v>
      </c>
      <c r="D2" s="260"/>
      <c r="E2" s="252" t="s">
        <v>125</v>
      </c>
      <c r="F2" s="1"/>
      <c r="G2" s="1"/>
      <c r="L2" s="2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4" customHeight="1" thickBot="1" x14ac:dyDescent="0.35">
      <c r="A3" s="1"/>
      <c r="B3" s="212"/>
      <c r="C3" s="254" t="s">
        <v>126</v>
      </c>
      <c r="D3" s="255"/>
      <c r="E3" s="253"/>
      <c r="F3" s="1"/>
      <c r="G3" s="220"/>
      <c r="H3" s="225" t="s">
        <v>127</v>
      </c>
      <c r="I3" s="225" t="s">
        <v>128</v>
      </c>
      <c r="J3" s="226" t="s">
        <v>125</v>
      </c>
      <c r="K3" s="225" t="s">
        <v>129</v>
      </c>
      <c r="L3" s="223" t="s">
        <v>130</v>
      </c>
      <c r="M3" s="2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 customHeight="1" thickBot="1" x14ac:dyDescent="0.35">
      <c r="A4" s="1"/>
      <c r="B4" s="212"/>
      <c r="C4" s="256"/>
      <c r="D4" s="255"/>
      <c r="E4" s="215"/>
      <c r="F4" s="214"/>
      <c r="G4" s="220"/>
      <c r="H4" s="221">
        <f>J4*0.8</f>
        <v>216.91446153846155</v>
      </c>
      <c r="I4" s="219">
        <f>J4*0.9</f>
        <v>244.02876923076926</v>
      </c>
      <c r="J4" s="217">
        <f>E5</f>
        <v>271.14307692307693</v>
      </c>
      <c r="K4" s="222">
        <f>J4*1.1</f>
        <v>298.25738461538464</v>
      </c>
      <c r="L4" s="216">
        <f>J4*1.2</f>
        <v>325.37169230769229</v>
      </c>
      <c r="M4" s="2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8" customHeight="1" thickBot="1" x14ac:dyDescent="0.35">
      <c r="A5" s="1"/>
      <c r="B5" s="212"/>
      <c r="C5" s="257"/>
      <c r="D5" s="258"/>
      <c r="E5" s="213">
        <f>AVERAGE(C10:H10)</f>
        <v>271.14307692307693</v>
      </c>
      <c r="F5" s="1"/>
      <c r="G5" s="1"/>
      <c r="I5" s="21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4.4" customHeight="1" x14ac:dyDescent="0.3">
      <c r="A6" s="1"/>
      <c r="B6" s="170"/>
      <c r="C6" s="1"/>
      <c r="D6" s="171"/>
      <c r="E6" s="17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C8" s="250" t="s">
        <v>131</v>
      </c>
      <c r="D8" s="251"/>
      <c r="E8" s="251"/>
      <c r="F8" s="251"/>
      <c r="G8" s="251"/>
      <c r="H8" s="2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3">
      <c r="A9" s="1"/>
      <c r="C9" s="173" t="s">
        <v>132</v>
      </c>
      <c r="D9" s="174" t="s">
        <v>132</v>
      </c>
      <c r="E9" s="174" t="s">
        <v>132</v>
      </c>
      <c r="F9" s="227" t="s">
        <v>132</v>
      </c>
      <c r="G9" s="174" t="s">
        <v>132</v>
      </c>
      <c r="H9" s="175" t="s">
        <v>132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C10" s="176">
        <f>AVERAGE(C14:C38)</f>
        <v>305.30769230769232</v>
      </c>
      <c r="D10" s="177">
        <f>AVERAGE(D14:D38)</f>
        <v>335.84615384615387</v>
      </c>
      <c r="E10" s="177">
        <f>AVERAGE(E14:E39)</f>
        <v>329.92307692307691</v>
      </c>
      <c r="F10" s="177">
        <f>AVERAGE(F14:F39)</f>
        <v>317.07692307692309</v>
      </c>
      <c r="G10" s="177">
        <f>AVERAGE(G14:G39)</f>
        <v>192.38461538461539</v>
      </c>
      <c r="H10" s="177">
        <f>AVERAGE(H14:H39)</f>
        <v>146.32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178" t="s">
        <v>133</v>
      </c>
      <c r="D11" s="179" t="s">
        <v>134</v>
      </c>
      <c r="E11" s="179" t="s">
        <v>135</v>
      </c>
      <c r="F11" s="179" t="s">
        <v>136</v>
      </c>
      <c r="G11" s="179" t="s">
        <v>137</v>
      </c>
      <c r="H11" s="180" t="s">
        <v>138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3">
      <c r="A12" s="184"/>
      <c r="C12" s="181" t="s">
        <v>139</v>
      </c>
      <c r="D12" s="182" t="s">
        <v>140</v>
      </c>
      <c r="E12" s="182" t="s">
        <v>141</v>
      </c>
      <c r="F12" s="182" t="s">
        <v>142</v>
      </c>
      <c r="G12" s="182" t="s">
        <v>143</v>
      </c>
      <c r="H12" s="183" t="s">
        <v>144</v>
      </c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18" customHeight="1" thickBot="1" x14ac:dyDescent="0.35">
      <c r="A13" s="1"/>
      <c r="C13" s="185" t="s">
        <v>145</v>
      </c>
      <c r="D13" s="186" t="s">
        <v>145</v>
      </c>
      <c r="E13" s="186" t="s">
        <v>145</v>
      </c>
      <c r="F13" s="186" t="s">
        <v>145</v>
      </c>
      <c r="G13" s="186" t="s">
        <v>145</v>
      </c>
      <c r="H13" s="187" t="s">
        <v>145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C14" s="269">
        <v>173</v>
      </c>
      <c r="D14" s="269">
        <v>172</v>
      </c>
      <c r="E14" s="269">
        <v>94</v>
      </c>
      <c r="F14" s="269">
        <v>112</v>
      </c>
      <c r="G14" s="269">
        <v>86</v>
      </c>
      <c r="H14" s="269">
        <v>97</v>
      </c>
      <c r="I14" s="1" t="s">
        <v>202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C15" s="270" t="s">
        <v>146</v>
      </c>
      <c r="D15" s="270" t="s">
        <v>146</v>
      </c>
      <c r="E15" s="270" t="s">
        <v>146</v>
      </c>
      <c r="F15" s="270" t="s">
        <v>146</v>
      </c>
      <c r="G15" s="270" t="s">
        <v>147</v>
      </c>
      <c r="H15" s="270">
        <v>120</v>
      </c>
      <c r="I15" s="1" t="s">
        <v>202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C16" s="270">
        <v>622</v>
      </c>
      <c r="D16" s="270">
        <v>622</v>
      </c>
      <c r="E16" s="270">
        <v>622</v>
      </c>
      <c r="F16" s="270">
        <v>622</v>
      </c>
      <c r="G16" s="270">
        <v>303</v>
      </c>
      <c r="H16" s="270">
        <v>132</v>
      </c>
      <c r="I16" s="1" t="s">
        <v>202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C17" s="270" t="s">
        <v>148</v>
      </c>
      <c r="D17" s="270" t="s">
        <v>148</v>
      </c>
      <c r="E17" s="270" t="s">
        <v>148</v>
      </c>
      <c r="F17" s="270" t="s">
        <v>148</v>
      </c>
      <c r="G17" s="270" t="s">
        <v>149</v>
      </c>
      <c r="H17" s="270">
        <v>133</v>
      </c>
      <c r="I17" s="1" t="s">
        <v>202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C18" s="270">
        <v>236</v>
      </c>
      <c r="D18" s="270">
        <v>236</v>
      </c>
      <c r="E18" s="270">
        <v>236</v>
      </c>
      <c r="F18" s="270">
        <v>236</v>
      </c>
      <c r="G18" s="270">
        <v>173</v>
      </c>
      <c r="H18" s="270">
        <v>179</v>
      </c>
      <c r="I18" s="1" t="s">
        <v>202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C19" s="270" t="s">
        <v>150</v>
      </c>
      <c r="D19" s="270" t="s">
        <v>150</v>
      </c>
      <c r="E19" s="270" t="s">
        <v>150</v>
      </c>
      <c r="F19" s="270" t="s">
        <v>150</v>
      </c>
      <c r="G19" s="270" t="s">
        <v>151</v>
      </c>
      <c r="H19" s="270">
        <v>116</v>
      </c>
      <c r="I19" s="1" t="s">
        <v>202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C20" s="270">
        <v>912</v>
      </c>
      <c r="D20" s="270">
        <v>912</v>
      </c>
      <c r="E20" s="270">
        <v>912</v>
      </c>
      <c r="F20" s="270">
        <v>912</v>
      </c>
      <c r="G20" s="270">
        <v>152</v>
      </c>
      <c r="H20" s="270">
        <v>119</v>
      </c>
      <c r="I20" s="1" t="s">
        <v>202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C21" s="270" t="s">
        <v>152</v>
      </c>
      <c r="D21" s="270" t="s">
        <v>152</v>
      </c>
      <c r="E21" s="270" t="s">
        <v>152</v>
      </c>
      <c r="F21" s="270" t="s">
        <v>152</v>
      </c>
      <c r="G21" s="270" t="s">
        <v>153</v>
      </c>
      <c r="H21" s="270">
        <v>138</v>
      </c>
      <c r="I21" s="1" t="s">
        <v>202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C22" s="270">
        <v>523</v>
      </c>
      <c r="D22" s="270">
        <v>523</v>
      </c>
      <c r="E22" s="270">
        <v>523</v>
      </c>
      <c r="F22" s="270">
        <v>523</v>
      </c>
      <c r="G22" s="270">
        <v>142</v>
      </c>
      <c r="H22" s="270">
        <v>116</v>
      </c>
      <c r="I22" s="1" t="s">
        <v>202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C23" s="270" t="s">
        <v>154</v>
      </c>
      <c r="D23" s="270" t="s">
        <v>154</v>
      </c>
      <c r="E23" s="270" t="s">
        <v>154</v>
      </c>
      <c r="F23" s="270" t="s">
        <v>154</v>
      </c>
      <c r="G23" s="270" t="s">
        <v>155</v>
      </c>
      <c r="H23" s="270">
        <v>149</v>
      </c>
      <c r="I23" s="1" t="s">
        <v>202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C24" s="270">
        <v>166</v>
      </c>
      <c r="D24" s="270">
        <v>195</v>
      </c>
      <c r="E24" s="270">
        <v>356</v>
      </c>
      <c r="F24" s="270">
        <v>356</v>
      </c>
      <c r="G24" s="270">
        <v>188</v>
      </c>
      <c r="H24" s="270">
        <v>220</v>
      </c>
      <c r="I24" s="1" t="s">
        <v>202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C25" s="270" t="s">
        <v>156</v>
      </c>
      <c r="D25" s="270" t="s">
        <v>157</v>
      </c>
      <c r="E25" s="270" t="s">
        <v>158</v>
      </c>
      <c r="F25" s="270" t="s">
        <v>158</v>
      </c>
      <c r="G25" s="270" t="s">
        <v>159</v>
      </c>
      <c r="H25" s="270">
        <v>132</v>
      </c>
      <c r="I25" s="1" t="s">
        <v>202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C26" s="270">
        <v>152</v>
      </c>
      <c r="D26" s="270">
        <v>353</v>
      </c>
      <c r="E26" s="270">
        <v>144</v>
      </c>
      <c r="F26" s="270">
        <v>144</v>
      </c>
      <c r="G26" s="270">
        <v>177</v>
      </c>
      <c r="H26" s="270">
        <v>176</v>
      </c>
      <c r="I26" s="1" t="s">
        <v>202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C27" s="270" t="s">
        <v>160</v>
      </c>
      <c r="D27" s="270" t="s">
        <v>161</v>
      </c>
      <c r="E27" s="270" t="s">
        <v>162</v>
      </c>
      <c r="F27" s="270" t="s">
        <v>162</v>
      </c>
      <c r="G27" s="270" t="s">
        <v>163</v>
      </c>
      <c r="H27" s="270">
        <v>150</v>
      </c>
      <c r="I27" s="1" t="s">
        <v>202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C28" s="270">
        <v>256</v>
      </c>
      <c r="D28" s="270">
        <v>350</v>
      </c>
      <c r="E28" s="270">
        <v>256</v>
      </c>
      <c r="F28" s="270">
        <v>256</v>
      </c>
      <c r="G28" s="270">
        <v>147</v>
      </c>
      <c r="H28" s="270">
        <v>173</v>
      </c>
      <c r="I28" s="1" t="s">
        <v>202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C29" s="270" t="s">
        <v>164</v>
      </c>
      <c r="D29" s="270" t="s">
        <v>165</v>
      </c>
      <c r="E29" s="270" t="s">
        <v>164</v>
      </c>
      <c r="F29" s="270" t="s">
        <v>164</v>
      </c>
      <c r="G29" s="270" t="s">
        <v>166</v>
      </c>
      <c r="H29" s="270">
        <v>100</v>
      </c>
      <c r="I29" s="1" t="s">
        <v>202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C30" s="270">
        <v>161</v>
      </c>
      <c r="D30" s="270">
        <v>166</v>
      </c>
      <c r="E30" s="270">
        <v>161</v>
      </c>
      <c r="F30" s="270">
        <v>161</v>
      </c>
      <c r="G30" s="270">
        <v>459</v>
      </c>
      <c r="H30" s="270">
        <v>152</v>
      </c>
      <c r="I30" s="1" t="s">
        <v>202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C31" s="270" t="s">
        <v>167</v>
      </c>
      <c r="D31" s="270" t="s">
        <v>168</v>
      </c>
      <c r="E31" s="270" t="s">
        <v>169</v>
      </c>
      <c r="F31" s="270" t="s">
        <v>169</v>
      </c>
      <c r="G31" s="270" t="s">
        <v>170</v>
      </c>
      <c r="H31" s="270">
        <v>139</v>
      </c>
      <c r="I31" s="1" t="s">
        <v>202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C32" s="270">
        <v>171</v>
      </c>
      <c r="D32" s="270">
        <v>253</v>
      </c>
      <c r="E32" s="270">
        <v>226</v>
      </c>
      <c r="F32" s="270">
        <v>226</v>
      </c>
      <c r="G32" s="270">
        <v>179</v>
      </c>
      <c r="H32" s="270">
        <v>156</v>
      </c>
      <c r="I32" s="1" t="s">
        <v>202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C33" s="270" t="s">
        <v>171</v>
      </c>
      <c r="D33" s="270" t="s">
        <v>172</v>
      </c>
      <c r="E33" s="270" t="s">
        <v>171</v>
      </c>
      <c r="F33" s="270" t="s">
        <v>171</v>
      </c>
      <c r="G33" s="270" t="s">
        <v>173</v>
      </c>
      <c r="H33" s="270">
        <v>197</v>
      </c>
      <c r="I33" s="1" t="s">
        <v>202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C34" s="270">
        <v>239</v>
      </c>
      <c r="D34" s="270">
        <v>226</v>
      </c>
      <c r="E34" s="270">
        <v>239</v>
      </c>
      <c r="F34" s="270">
        <v>239</v>
      </c>
      <c r="G34" s="270">
        <v>149</v>
      </c>
      <c r="H34" s="270">
        <v>108</v>
      </c>
      <c r="I34" s="1" t="s">
        <v>202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C35" s="270" t="s">
        <v>174</v>
      </c>
      <c r="D35" s="270" t="s">
        <v>174</v>
      </c>
      <c r="E35" s="270" t="s">
        <v>175</v>
      </c>
      <c r="F35" s="270" t="s">
        <v>174</v>
      </c>
      <c r="G35" s="270" t="s">
        <v>147</v>
      </c>
      <c r="H35" s="270">
        <v>150</v>
      </c>
      <c r="I35" s="1" t="s">
        <v>202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C36" s="270">
        <v>200</v>
      </c>
      <c r="D36" s="270">
        <v>200</v>
      </c>
      <c r="E36" s="270">
        <v>236</v>
      </c>
      <c r="F36" s="270">
        <v>189</v>
      </c>
      <c r="G36" s="270">
        <v>173</v>
      </c>
      <c r="H36" s="270">
        <v>97</v>
      </c>
      <c r="I36" s="1" t="s">
        <v>202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C37" s="270" t="s">
        <v>176</v>
      </c>
      <c r="D37" s="270" t="s">
        <v>176</v>
      </c>
      <c r="E37" s="270" t="s">
        <v>177</v>
      </c>
      <c r="F37" s="270" t="s">
        <v>176</v>
      </c>
      <c r="G37" s="270" t="s">
        <v>178</v>
      </c>
      <c r="H37" s="270">
        <v>159</v>
      </c>
      <c r="I37" s="1" t="s">
        <v>202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C38" s="270">
        <v>158</v>
      </c>
      <c r="D38" s="270">
        <v>158</v>
      </c>
      <c r="E38" s="270">
        <v>284</v>
      </c>
      <c r="F38" s="270">
        <v>146</v>
      </c>
      <c r="G38" s="270">
        <v>173</v>
      </c>
      <c r="H38" s="270">
        <v>250</v>
      </c>
      <c r="I38" s="1" t="s">
        <v>202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C39" s="271" t="s">
        <v>179</v>
      </c>
      <c r="D39" s="272" t="s">
        <v>179</v>
      </c>
      <c r="E39" s="272" t="s">
        <v>180</v>
      </c>
      <c r="F39" s="272" t="s">
        <v>179</v>
      </c>
      <c r="G39" s="272" t="s">
        <v>153</v>
      </c>
      <c r="H39" s="272"/>
      <c r="I39" s="1" t="s">
        <v>202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C40" s="271">
        <v>353</v>
      </c>
      <c r="D40" s="272">
        <v>353</v>
      </c>
      <c r="E40" s="272">
        <v>285</v>
      </c>
      <c r="F40" s="272">
        <v>341</v>
      </c>
      <c r="G40" s="272">
        <v>243</v>
      </c>
      <c r="H40" s="272"/>
      <c r="I40" s="1" t="s">
        <v>202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88"/>
      <c r="C41" s="271" t="s">
        <v>165</v>
      </c>
      <c r="D41" s="272" t="s">
        <v>165</v>
      </c>
      <c r="E41" s="272" t="s">
        <v>181</v>
      </c>
      <c r="F41" s="272" t="s">
        <v>165</v>
      </c>
      <c r="G41" s="272" t="s">
        <v>182</v>
      </c>
      <c r="H41" s="272"/>
      <c r="I41" s="1" t="s">
        <v>202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88"/>
      <c r="C42" s="272">
        <v>138</v>
      </c>
      <c r="D42" s="272">
        <v>138</v>
      </c>
      <c r="E42" s="272">
        <v>200</v>
      </c>
      <c r="F42" s="272">
        <v>126</v>
      </c>
      <c r="G42" s="272">
        <v>459</v>
      </c>
      <c r="H42" s="20"/>
      <c r="I42" s="1" t="s">
        <v>202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88"/>
      <c r="C43" s="272" t="s">
        <v>156</v>
      </c>
      <c r="D43" s="272" t="s">
        <v>156</v>
      </c>
      <c r="E43" s="272" t="s">
        <v>183</v>
      </c>
      <c r="F43" s="272" t="s">
        <v>156</v>
      </c>
      <c r="G43" s="272" t="s">
        <v>151</v>
      </c>
      <c r="H43" s="20"/>
      <c r="I43" s="1" t="s">
        <v>202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88"/>
      <c r="C44" s="272">
        <v>356</v>
      </c>
      <c r="D44" s="272">
        <v>356</v>
      </c>
      <c r="E44" s="272">
        <v>350</v>
      </c>
      <c r="F44" s="272">
        <v>344</v>
      </c>
      <c r="G44" s="272">
        <v>142</v>
      </c>
      <c r="H44" s="20"/>
      <c r="I44" s="1" t="s">
        <v>202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88"/>
      <c r="C45" s="272" t="s">
        <v>158</v>
      </c>
      <c r="D45" s="272" t="s">
        <v>158</v>
      </c>
      <c r="E45" s="272" t="s">
        <v>184</v>
      </c>
      <c r="F45" s="272" t="s">
        <v>158</v>
      </c>
      <c r="G45" s="272" t="s">
        <v>185</v>
      </c>
      <c r="H45" s="20"/>
      <c r="I45" s="1" t="s">
        <v>202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88"/>
      <c r="C46" s="272">
        <v>144</v>
      </c>
      <c r="D46" s="272">
        <v>144</v>
      </c>
      <c r="E46" s="272">
        <v>315</v>
      </c>
      <c r="F46" s="272">
        <v>132</v>
      </c>
      <c r="G46" s="272">
        <v>152</v>
      </c>
      <c r="H46" s="20"/>
      <c r="I46" s="1" t="s">
        <v>202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88"/>
      <c r="C47" s="272" t="s">
        <v>162</v>
      </c>
      <c r="D47" s="272" t="s">
        <v>162</v>
      </c>
      <c r="E47" s="272" t="s">
        <v>186</v>
      </c>
      <c r="F47" s="272" t="s">
        <v>162</v>
      </c>
      <c r="G47" s="272" t="s">
        <v>187</v>
      </c>
      <c r="H47" s="20"/>
      <c r="I47" s="1" t="s">
        <v>202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88"/>
      <c r="C48" s="272">
        <v>256</v>
      </c>
      <c r="D48" s="272">
        <v>256</v>
      </c>
      <c r="E48" s="272">
        <v>333</v>
      </c>
      <c r="F48" s="272">
        <v>244</v>
      </c>
      <c r="G48" s="272">
        <v>149</v>
      </c>
      <c r="H48" s="20"/>
      <c r="I48" s="1" t="s">
        <v>202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88"/>
      <c r="C49" s="272" t="s">
        <v>164</v>
      </c>
      <c r="D49" s="272" t="s">
        <v>164</v>
      </c>
      <c r="E49" s="272" t="s">
        <v>188</v>
      </c>
      <c r="F49" s="272" t="s">
        <v>164</v>
      </c>
      <c r="G49" s="272" t="s">
        <v>173</v>
      </c>
      <c r="H49" s="20"/>
      <c r="I49" s="1" t="s">
        <v>202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88"/>
      <c r="C50" s="272">
        <v>161</v>
      </c>
      <c r="D50" s="272">
        <v>161</v>
      </c>
      <c r="E50" s="272">
        <v>228</v>
      </c>
      <c r="F50" s="272">
        <v>149</v>
      </c>
      <c r="G50" s="272">
        <v>364</v>
      </c>
      <c r="H50" s="20"/>
      <c r="I50" s="1" t="s">
        <v>202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88"/>
      <c r="C51" s="272" t="s">
        <v>169</v>
      </c>
      <c r="D51" s="272" t="s">
        <v>169</v>
      </c>
      <c r="E51" s="272" t="s">
        <v>189</v>
      </c>
      <c r="F51" s="272" t="s">
        <v>169</v>
      </c>
      <c r="G51" s="272" t="s">
        <v>190</v>
      </c>
      <c r="H51" s="20"/>
      <c r="I51" s="1" t="s">
        <v>202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88"/>
      <c r="C52" s="272">
        <v>226</v>
      </c>
      <c r="D52" s="272">
        <v>226</v>
      </c>
      <c r="E52" s="272">
        <v>237</v>
      </c>
      <c r="F52" s="272">
        <v>215</v>
      </c>
      <c r="G52" s="272">
        <v>135</v>
      </c>
      <c r="H52" s="20"/>
      <c r="I52" s="1" t="s">
        <v>202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0"/>
      <c r="C53" s="20" t="s">
        <v>191</v>
      </c>
      <c r="D53" s="272" t="s">
        <v>191</v>
      </c>
      <c r="E53" s="272" t="s">
        <v>192</v>
      </c>
      <c r="F53" s="272" t="s">
        <v>191</v>
      </c>
      <c r="G53" s="272" t="s">
        <v>193</v>
      </c>
      <c r="H53" s="20"/>
      <c r="I53" s="1" t="s">
        <v>202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0"/>
      <c r="C54" s="20">
        <v>239</v>
      </c>
      <c r="D54" s="272">
        <v>239</v>
      </c>
      <c r="E54" s="272">
        <v>189</v>
      </c>
      <c r="F54" s="272">
        <v>227</v>
      </c>
      <c r="G54" s="272">
        <v>130</v>
      </c>
      <c r="H54" s="20"/>
      <c r="I54" s="1" t="s">
        <v>202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0"/>
      <c r="C55" s="20"/>
      <c r="D55" s="272"/>
      <c r="E55" s="272"/>
      <c r="F55" s="272"/>
      <c r="G55" s="272"/>
      <c r="H55" s="20"/>
      <c r="I55" s="1" t="s">
        <v>202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0"/>
      <c r="C56" s="20"/>
      <c r="D56" s="272"/>
      <c r="E56" s="272"/>
      <c r="F56" s="272"/>
      <c r="G56" s="272"/>
      <c r="H56" s="20"/>
      <c r="I56" s="1" t="s">
        <v>202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0"/>
      <c r="C57" s="20"/>
      <c r="D57" s="272"/>
      <c r="E57" s="272"/>
      <c r="F57" s="272"/>
      <c r="G57" s="272"/>
      <c r="H57" s="20"/>
      <c r="I57" s="1" t="s">
        <v>202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0"/>
      <c r="C58" s="20"/>
      <c r="D58" s="272"/>
      <c r="E58" s="272"/>
      <c r="F58" s="272"/>
      <c r="G58" s="272"/>
      <c r="H58" s="20"/>
      <c r="I58" s="1" t="s">
        <v>202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0"/>
      <c r="C59" s="20"/>
      <c r="D59" s="272"/>
      <c r="E59" s="272"/>
      <c r="F59" s="272"/>
      <c r="G59" s="272"/>
      <c r="H59" s="20"/>
      <c r="I59" s="1" t="s">
        <v>202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0"/>
      <c r="C60" s="20"/>
      <c r="D60" s="272"/>
      <c r="E60" s="272"/>
      <c r="F60" s="272"/>
      <c r="G60" s="272"/>
      <c r="H60" s="20"/>
      <c r="I60" s="1" t="s">
        <v>202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0"/>
      <c r="C61" s="20"/>
      <c r="D61" s="272"/>
      <c r="E61" s="272"/>
      <c r="F61" s="272"/>
      <c r="G61" s="272"/>
      <c r="H61" s="20"/>
      <c r="I61" s="1" t="s">
        <v>202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0"/>
      <c r="C62" s="20"/>
      <c r="D62" s="272"/>
      <c r="E62" s="272"/>
      <c r="F62" s="272"/>
      <c r="G62" s="272"/>
      <c r="H62" s="20"/>
      <c r="I62" s="1" t="s">
        <v>202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0"/>
      <c r="C63" s="20"/>
      <c r="D63" s="273"/>
      <c r="E63" s="274"/>
      <c r="F63" s="20"/>
      <c r="G63" s="20"/>
      <c r="H63" s="20"/>
      <c r="I63" s="1" t="s">
        <v>202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0"/>
      <c r="C64" s="20"/>
      <c r="D64" s="273"/>
      <c r="E64" s="274"/>
      <c r="F64" s="20"/>
      <c r="G64" s="20"/>
      <c r="H64" s="20"/>
      <c r="I64" s="1" t="s">
        <v>202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0"/>
      <c r="C65" s="20"/>
      <c r="D65" s="273"/>
      <c r="E65" s="274"/>
      <c r="F65" s="20"/>
      <c r="G65" s="20"/>
      <c r="H65" s="20"/>
      <c r="I65" s="1" t="s">
        <v>202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0"/>
      <c r="C66" s="20"/>
      <c r="D66" s="273"/>
      <c r="E66" s="274"/>
      <c r="F66" s="20"/>
      <c r="G66" s="20"/>
      <c r="H66" s="20"/>
      <c r="I66" s="1" t="s">
        <v>202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0"/>
      <c r="C67" s="20"/>
      <c r="D67" s="273"/>
      <c r="E67" s="274"/>
      <c r="F67" s="20"/>
      <c r="G67" s="20"/>
      <c r="H67" s="20"/>
      <c r="I67" s="1" t="s">
        <v>202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0"/>
      <c r="C68" s="20"/>
      <c r="D68" s="273"/>
      <c r="E68" s="274"/>
      <c r="F68" s="20"/>
      <c r="G68" s="20"/>
      <c r="H68" s="20"/>
      <c r="I68" s="1" t="s">
        <v>202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0"/>
      <c r="C69" s="20"/>
      <c r="D69" s="273"/>
      <c r="E69" s="274"/>
      <c r="F69" s="20"/>
      <c r="G69" s="20"/>
      <c r="H69" s="20"/>
      <c r="I69" s="1" t="s">
        <v>202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0"/>
      <c r="C70" s="20"/>
      <c r="D70" s="273"/>
      <c r="E70" s="274"/>
      <c r="F70" s="20"/>
      <c r="G70" s="20"/>
      <c r="H70" s="20"/>
      <c r="I70" s="1" t="s">
        <v>202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0"/>
      <c r="C71" s="20"/>
      <c r="D71" s="273"/>
      <c r="E71" s="274"/>
      <c r="F71" s="20"/>
      <c r="G71" s="20"/>
      <c r="H71" s="20"/>
      <c r="I71" s="1" t="s">
        <v>202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0"/>
      <c r="C72" s="20"/>
      <c r="D72" s="273"/>
      <c r="E72" s="274"/>
      <c r="F72" s="20"/>
      <c r="G72" s="20"/>
      <c r="H72" s="20"/>
      <c r="I72" s="1" t="s">
        <v>202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0"/>
      <c r="C73" s="20"/>
      <c r="D73" s="273"/>
      <c r="E73" s="274"/>
      <c r="F73" s="20"/>
      <c r="G73" s="20"/>
      <c r="H73" s="20"/>
      <c r="I73" s="1" t="s">
        <v>202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0"/>
      <c r="C74" s="20"/>
      <c r="D74" s="273"/>
      <c r="E74" s="274"/>
      <c r="F74" s="20"/>
      <c r="G74" s="20"/>
      <c r="H74" s="20"/>
      <c r="I74" s="1" t="s">
        <v>202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0"/>
      <c r="C75" s="20"/>
      <c r="D75" s="273"/>
      <c r="E75" s="274"/>
      <c r="F75" s="20"/>
      <c r="G75" s="20"/>
      <c r="H75" s="20"/>
      <c r="I75" s="1" t="s">
        <v>202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0"/>
      <c r="C76" s="20"/>
      <c r="D76" s="273"/>
      <c r="E76" s="274"/>
      <c r="F76" s="20"/>
      <c r="G76" s="20"/>
      <c r="H76" s="20"/>
      <c r="I76" s="1" t="s">
        <v>202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0"/>
      <c r="C77" s="20"/>
      <c r="D77" s="273"/>
      <c r="E77" s="274"/>
      <c r="F77" s="20"/>
      <c r="G77" s="20"/>
      <c r="H77" s="20"/>
      <c r="I77" s="1" t="s">
        <v>202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0"/>
      <c r="C78" s="20"/>
      <c r="D78" s="273"/>
      <c r="E78" s="274"/>
      <c r="F78" s="20"/>
      <c r="G78" s="20"/>
      <c r="H78" s="20"/>
      <c r="I78" s="1" t="s">
        <v>202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0"/>
      <c r="C79" s="20"/>
      <c r="D79" s="273"/>
      <c r="E79" s="274"/>
      <c r="F79" s="20"/>
      <c r="G79" s="20"/>
      <c r="H79" s="20"/>
      <c r="I79" s="1" t="s">
        <v>202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0"/>
      <c r="C80" s="20"/>
      <c r="D80" s="273"/>
      <c r="E80" s="274"/>
      <c r="F80" s="20"/>
      <c r="G80" s="20"/>
      <c r="H80" s="20"/>
      <c r="I80" s="1" t="s">
        <v>202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0"/>
      <c r="C81" s="20"/>
      <c r="D81" s="273"/>
      <c r="E81" s="274"/>
      <c r="F81" s="20"/>
      <c r="G81" s="20"/>
      <c r="H81" s="20"/>
      <c r="I81" s="1" t="s">
        <v>202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0"/>
      <c r="C82" s="20"/>
      <c r="D82" s="273"/>
      <c r="E82" s="274"/>
      <c r="F82" s="20"/>
      <c r="G82" s="20"/>
      <c r="H82" s="20"/>
      <c r="I82" s="1" t="s">
        <v>202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0"/>
      <c r="C83" s="20"/>
      <c r="D83" s="273"/>
      <c r="E83" s="274"/>
      <c r="F83" s="20"/>
      <c r="G83" s="20"/>
      <c r="H83" s="20"/>
      <c r="I83" s="1" t="s">
        <v>202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0"/>
      <c r="C84" s="20"/>
      <c r="D84" s="273"/>
      <c r="E84" s="274"/>
      <c r="F84" s="20"/>
      <c r="G84" s="20"/>
      <c r="H84" s="20"/>
      <c r="I84" s="1" t="s">
        <v>202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0"/>
      <c r="C85" s="20"/>
      <c r="D85" s="273"/>
      <c r="E85" s="274"/>
      <c r="F85" s="20"/>
      <c r="G85" s="20"/>
      <c r="H85" s="20"/>
      <c r="I85" s="1" t="s">
        <v>202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0"/>
      <c r="C86" s="20"/>
      <c r="D86" s="273"/>
      <c r="E86" s="274"/>
      <c r="F86" s="20"/>
      <c r="G86" s="20"/>
      <c r="H86" s="20"/>
      <c r="I86" s="1" t="s">
        <v>202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0"/>
      <c r="C87" s="20"/>
      <c r="D87" s="273"/>
      <c r="E87" s="274"/>
      <c r="F87" s="20"/>
      <c r="G87" s="20"/>
      <c r="H87" s="20"/>
      <c r="I87" s="1" t="s">
        <v>202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0"/>
      <c r="C88" s="20"/>
      <c r="D88" s="273"/>
      <c r="E88" s="274"/>
      <c r="F88" s="20"/>
      <c r="G88" s="20"/>
      <c r="H88" s="20"/>
      <c r="I88" s="1" t="s">
        <v>202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0"/>
      <c r="C89" s="20"/>
      <c r="D89" s="273"/>
      <c r="E89" s="274"/>
      <c r="F89" s="20"/>
      <c r="G89" s="20"/>
      <c r="H89" s="20"/>
      <c r="I89" s="1" t="s">
        <v>202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0"/>
      <c r="C90" s="20"/>
      <c r="D90" s="273"/>
      <c r="E90" s="274"/>
      <c r="F90" s="20"/>
      <c r="G90" s="20"/>
      <c r="H90" s="20"/>
      <c r="I90" s="1" t="s">
        <v>202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0"/>
      <c r="C91" s="20"/>
      <c r="D91" s="273"/>
      <c r="E91" s="274"/>
      <c r="F91" s="20"/>
      <c r="G91" s="20"/>
      <c r="H91" s="20"/>
      <c r="I91" s="1" t="s">
        <v>202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0"/>
      <c r="C92" s="20"/>
      <c r="D92" s="273"/>
      <c r="E92" s="274"/>
      <c r="F92" s="20"/>
      <c r="G92" s="20"/>
      <c r="H92" s="20"/>
      <c r="I92" s="1" t="s">
        <v>202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0"/>
      <c r="C93" s="20"/>
      <c r="D93" s="273"/>
      <c r="E93" s="274"/>
      <c r="F93" s="20"/>
      <c r="G93" s="20"/>
      <c r="H93" s="20"/>
      <c r="I93" s="1" t="s">
        <v>202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0"/>
      <c r="C94" s="20"/>
      <c r="D94" s="273"/>
      <c r="E94" s="274"/>
      <c r="F94" s="20"/>
      <c r="G94" s="20"/>
      <c r="H94" s="20"/>
      <c r="I94" s="1" t="s">
        <v>202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0"/>
      <c r="C95" s="20"/>
      <c r="D95" s="273"/>
      <c r="E95" s="274"/>
      <c r="F95" s="20"/>
      <c r="G95" s="20"/>
      <c r="H95" s="20"/>
      <c r="I95" s="1" t="s">
        <v>202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0"/>
      <c r="C96" s="20"/>
      <c r="D96" s="273"/>
      <c r="E96" s="274"/>
      <c r="F96" s="20"/>
      <c r="G96" s="20"/>
      <c r="H96" s="20"/>
      <c r="I96" s="1" t="s">
        <v>202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0"/>
      <c r="C97" s="20"/>
      <c r="D97" s="273"/>
      <c r="E97" s="274"/>
      <c r="F97" s="20"/>
      <c r="G97" s="20"/>
      <c r="H97" s="20"/>
      <c r="I97" s="1" t="s">
        <v>202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0"/>
      <c r="C98" s="20"/>
      <c r="D98" s="273"/>
      <c r="E98" s="274"/>
      <c r="F98" s="20"/>
      <c r="G98" s="20"/>
      <c r="H98" s="20"/>
      <c r="I98" s="1" t="s">
        <v>202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0"/>
      <c r="C99" s="20"/>
      <c r="D99" s="273"/>
      <c r="E99" s="274"/>
      <c r="F99" s="20"/>
      <c r="G99" s="20"/>
      <c r="H99" s="20"/>
      <c r="I99" s="1" t="s">
        <v>202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0"/>
      <c r="C100" s="20"/>
      <c r="D100" s="273"/>
      <c r="E100" s="274"/>
      <c r="F100" s="20"/>
      <c r="G100" s="20"/>
      <c r="H100" s="20"/>
      <c r="I100" s="1" t="s">
        <v>202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0"/>
      <c r="C101" s="20"/>
      <c r="D101" s="273"/>
      <c r="E101" s="274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0"/>
      <c r="C102" s="20"/>
      <c r="D102" s="273"/>
      <c r="E102" s="274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0"/>
      <c r="C103" s="20"/>
      <c r="D103" s="273"/>
      <c r="E103" s="274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0"/>
      <c r="C104" s="20"/>
      <c r="D104" s="273"/>
      <c r="E104" s="274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0"/>
      <c r="C105" s="20"/>
      <c r="D105" s="273"/>
      <c r="E105" s="274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0"/>
      <c r="C106" s="20"/>
      <c r="D106" s="273"/>
      <c r="E106" s="274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0"/>
      <c r="C107" s="20"/>
      <c r="D107" s="273"/>
      <c r="E107" s="274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0"/>
      <c r="C108" s="20"/>
      <c r="D108" s="273"/>
      <c r="E108" s="274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0"/>
      <c r="C109" s="20"/>
      <c r="D109" s="273"/>
      <c r="E109" s="274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0"/>
      <c r="C110" s="20"/>
      <c r="D110" s="273"/>
      <c r="E110" s="274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0"/>
      <c r="C111" s="1"/>
      <c r="D111" s="171"/>
      <c r="E111" s="17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0"/>
      <c r="C112" s="1"/>
      <c r="D112" s="171"/>
      <c r="E112" s="17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0"/>
      <c r="C113" s="1"/>
      <c r="D113" s="171"/>
      <c r="E113" s="17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0"/>
      <c r="C114" s="1"/>
      <c r="D114" s="171"/>
      <c r="E114" s="17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0"/>
      <c r="C115" s="1"/>
      <c r="D115" s="171"/>
      <c r="E115" s="17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0"/>
      <c r="C116" s="1"/>
      <c r="D116" s="171"/>
      <c r="E116" s="17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70"/>
      <c r="C117" s="1"/>
      <c r="D117" s="171"/>
      <c r="E117" s="17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70"/>
      <c r="C118" s="1"/>
      <c r="D118" s="171"/>
      <c r="E118" s="17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70"/>
      <c r="C119" s="1"/>
      <c r="D119" s="171"/>
      <c r="E119" s="17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70"/>
      <c r="C120" s="1"/>
      <c r="D120" s="171"/>
      <c r="E120" s="17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0"/>
      <c r="C121" s="1"/>
      <c r="D121" s="171"/>
      <c r="E121" s="17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0"/>
      <c r="C122" s="1"/>
      <c r="D122" s="171"/>
      <c r="E122" s="17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0"/>
      <c r="C123" s="1"/>
      <c r="D123" s="171"/>
      <c r="E123" s="17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0"/>
      <c r="C124" s="1"/>
      <c r="D124" s="171"/>
      <c r="E124" s="17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0"/>
      <c r="C125" s="1"/>
      <c r="D125" s="171"/>
      <c r="E125" s="17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0"/>
      <c r="C126" s="1"/>
      <c r="D126" s="171"/>
      <c r="E126" s="17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0"/>
      <c r="C127" s="1"/>
      <c r="D127" s="171"/>
      <c r="E127" s="17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0"/>
      <c r="C128" s="1"/>
      <c r="D128" s="171"/>
      <c r="E128" s="17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0"/>
      <c r="C129" s="1"/>
      <c r="D129" s="171"/>
      <c r="E129" s="17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0"/>
      <c r="C130" s="1"/>
      <c r="D130" s="171"/>
      <c r="E130" s="17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0"/>
      <c r="C131" s="1"/>
      <c r="D131" s="171"/>
      <c r="E131" s="17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0"/>
      <c r="C132" s="1"/>
      <c r="D132" s="171"/>
      <c r="E132" s="17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0"/>
      <c r="C133" s="1"/>
      <c r="D133" s="171"/>
      <c r="E133" s="17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0"/>
      <c r="C134" s="1"/>
      <c r="D134" s="171"/>
      <c r="E134" s="17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0"/>
      <c r="C135" s="1"/>
      <c r="D135" s="171"/>
      <c r="E135" s="17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0"/>
      <c r="C136" s="1"/>
      <c r="D136" s="171"/>
      <c r="E136" s="17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0"/>
      <c r="C137" s="1"/>
      <c r="D137" s="171"/>
      <c r="E137" s="17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0"/>
      <c r="C138" s="1"/>
      <c r="D138" s="171"/>
      <c r="E138" s="17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0"/>
      <c r="C139" s="1"/>
      <c r="D139" s="171"/>
      <c r="E139" s="17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0"/>
      <c r="C140" s="1"/>
      <c r="D140" s="171"/>
      <c r="E140" s="17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0"/>
      <c r="C141" s="1"/>
      <c r="D141" s="171"/>
      <c r="E141" s="17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0"/>
      <c r="C142" s="1"/>
      <c r="D142" s="171"/>
      <c r="E142" s="17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0"/>
      <c r="C143" s="1"/>
      <c r="D143" s="171"/>
      <c r="E143" s="17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0"/>
      <c r="C144" s="1"/>
      <c r="D144" s="171"/>
      <c r="E144" s="17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0"/>
      <c r="C145" s="1"/>
      <c r="D145" s="171"/>
      <c r="E145" s="17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0"/>
      <c r="C146" s="1"/>
      <c r="D146" s="171"/>
      <c r="E146" s="17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0"/>
      <c r="C147" s="1"/>
      <c r="D147" s="171"/>
      <c r="E147" s="17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0"/>
      <c r="C148" s="1"/>
      <c r="D148" s="171"/>
      <c r="E148" s="17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0"/>
      <c r="C149" s="1"/>
      <c r="D149" s="171"/>
      <c r="E149" s="17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0"/>
      <c r="C150" s="1"/>
      <c r="D150" s="171"/>
      <c r="E150" s="17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0"/>
      <c r="C151" s="1"/>
      <c r="D151" s="171"/>
      <c r="E151" s="17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0"/>
      <c r="C152" s="1"/>
      <c r="D152" s="171"/>
      <c r="E152" s="17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0"/>
      <c r="C153" s="1"/>
      <c r="D153" s="171"/>
      <c r="E153" s="17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0"/>
      <c r="C154" s="1"/>
      <c r="D154" s="171"/>
      <c r="E154" s="17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0"/>
      <c r="C155" s="1"/>
      <c r="D155" s="171"/>
      <c r="E155" s="17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0"/>
      <c r="C156" s="1"/>
      <c r="D156" s="171"/>
      <c r="E156" s="1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0"/>
      <c r="C157" s="1"/>
      <c r="D157" s="171"/>
      <c r="E157" s="17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0"/>
      <c r="C158" s="1"/>
      <c r="D158" s="171"/>
      <c r="E158" s="17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0"/>
      <c r="C159" s="1"/>
      <c r="D159" s="171"/>
      <c r="E159" s="17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0"/>
      <c r="C160" s="1"/>
      <c r="D160" s="171"/>
      <c r="E160" s="17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0"/>
      <c r="C161" s="1"/>
      <c r="D161" s="171"/>
      <c r="E161" s="17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0"/>
      <c r="C162" s="1"/>
      <c r="D162" s="171"/>
      <c r="E162" s="17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0"/>
      <c r="C163" s="1"/>
      <c r="D163" s="171"/>
      <c r="E163" s="17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0"/>
      <c r="C164" s="1"/>
      <c r="D164" s="171"/>
      <c r="E164" s="17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0"/>
      <c r="C165" s="1"/>
      <c r="D165" s="171"/>
      <c r="E165" s="17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0"/>
      <c r="C166" s="1"/>
      <c r="D166" s="171"/>
      <c r="E166" s="17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0"/>
      <c r="C167" s="1"/>
      <c r="D167" s="171"/>
      <c r="E167" s="17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0"/>
      <c r="C168" s="1"/>
      <c r="D168" s="171"/>
      <c r="E168" s="17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0"/>
      <c r="C169" s="1"/>
      <c r="D169" s="171"/>
      <c r="E169" s="17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0"/>
      <c r="C170" s="1"/>
      <c r="D170" s="171"/>
      <c r="E170" s="17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0"/>
      <c r="C171" s="1"/>
      <c r="D171" s="171"/>
      <c r="E171" s="17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0"/>
      <c r="C172" s="1"/>
      <c r="D172" s="171"/>
      <c r="E172" s="17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0"/>
      <c r="C173" s="1"/>
      <c r="D173" s="171"/>
      <c r="E173" s="17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0"/>
      <c r="C174" s="1"/>
      <c r="D174" s="171"/>
      <c r="E174" s="17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0"/>
      <c r="C175" s="1"/>
      <c r="D175" s="171"/>
      <c r="E175" s="1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0"/>
      <c r="C176" s="1"/>
      <c r="D176" s="171"/>
      <c r="E176" s="17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0"/>
      <c r="C177" s="1"/>
      <c r="D177" s="171"/>
      <c r="E177" s="17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0"/>
      <c r="C178" s="1"/>
      <c r="D178" s="171"/>
      <c r="E178" s="17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0"/>
      <c r="C179" s="1"/>
      <c r="D179" s="171"/>
      <c r="E179" s="17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0"/>
      <c r="C180" s="1"/>
      <c r="D180" s="171"/>
      <c r="E180" s="17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0"/>
      <c r="C181" s="1"/>
      <c r="D181" s="171"/>
      <c r="E181" s="17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0"/>
      <c r="C182" s="1"/>
      <c r="D182" s="171"/>
      <c r="E182" s="17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0"/>
      <c r="C183" s="1"/>
      <c r="D183" s="171"/>
      <c r="E183" s="17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0"/>
      <c r="C184" s="1"/>
      <c r="D184" s="171"/>
      <c r="E184" s="17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0"/>
      <c r="C185" s="1"/>
      <c r="D185" s="171"/>
      <c r="E185" s="17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0"/>
      <c r="C186" s="1"/>
      <c r="D186" s="171"/>
      <c r="E186" s="17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0"/>
      <c r="C187" s="1"/>
      <c r="D187" s="171"/>
      <c r="E187" s="17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0"/>
      <c r="C188" s="1"/>
      <c r="D188" s="171"/>
      <c r="E188" s="17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0"/>
      <c r="C189" s="1"/>
      <c r="D189" s="171"/>
      <c r="E189" s="17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0"/>
      <c r="C190" s="1"/>
      <c r="D190" s="171"/>
      <c r="E190" s="17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0"/>
      <c r="C191" s="1"/>
      <c r="D191" s="171"/>
      <c r="E191" s="17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0"/>
      <c r="C192" s="1"/>
      <c r="D192" s="171"/>
      <c r="E192" s="17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0"/>
      <c r="C193" s="1"/>
      <c r="D193" s="171"/>
      <c r="E193" s="17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0"/>
      <c r="C194" s="1"/>
      <c r="D194" s="171"/>
      <c r="E194" s="1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0"/>
      <c r="C195" s="1"/>
      <c r="D195" s="171"/>
      <c r="E195" s="17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0"/>
      <c r="C196" s="1"/>
      <c r="D196" s="171"/>
      <c r="E196" s="17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0"/>
      <c r="C197" s="1"/>
      <c r="D197" s="171"/>
      <c r="E197" s="17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0"/>
      <c r="C198" s="1"/>
      <c r="D198" s="171"/>
      <c r="E198" s="17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0"/>
      <c r="C199" s="1"/>
      <c r="D199" s="171"/>
      <c r="E199" s="17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0"/>
      <c r="C200" s="1"/>
      <c r="D200" s="171"/>
      <c r="E200" s="17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0"/>
      <c r="C201" s="1"/>
      <c r="D201" s="171"/>
      <c r="E201" s="17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0"/>
      <c r="C202" s="1"/>
      <c r="D202" s="171"/>
      <c r="E202" s="17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0"/>
      <c r="C203" s="1"/>
      <c r="D203" s="171"/>
      <c r="E203" s="17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0"/>
      <c r="C204" s="1"/>
      <c r="D204" s="171"/>
      <c r="E204" s="17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0"/>
      <c r="C205" s="1"/>
      <c r="D205" s="171"/>
      <c r="E205" s="17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0"/>
      <c r="C206" s="1"/>
      <c r="D206" s="171"/>
      <c r="E206" s="17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0"/>
      <c r="C207" s="1"/>
      <c r="D207" s="171"/>
      <c r="E207" s="17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0"/>
      <c r="C208" s="1"/>
      <c r="D208" s="171"/>
      <c r="E208" s="17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0"/>
      <c r="C209" s="1"/>
      <c r="D209" s="171"/>
      <c r="E209" s="17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0"/>
      <c r="C210" s="1"/>
      <c r="D210" s="171"/>
      <c r="E210" s="17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0"/>
      <c r="C211" s="1"/>
      <c r="D211" s="171"/>
      <c r="E211" s="17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0"/>
      <c r="C212" s="1"/>
      <c r="D212" s="171"/>
      <c r="E212" s="17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0"/>
      <c r="C213" s="1"/>
      <c r="D213" s="171"/>
      <c r="E213" s="17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0"/>
      <c r="C214" s="1"/>
      <c r="D214" s="171"/>
      <c r="E214" s="17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0"/>
      <c r="C215" s="1"/>
      <c r="D215" s="171"/>
      <c r="E215" s="17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0"/>
      <c r="C216" s="1"/>
      <c r="D216" s="171"/>
      <c r="E216" s="17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0"/>
      <c r="C217" s="1"/>
      <c r="D217" s="171"/>
      <c r="E217" s="17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0"/>
      <c r="C218" s="1"/>
      <c r="D218" s="171"/>
      <c r="E218" s="17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0"/>
      <c r="C219" s="1"/>
      <c r="D219" s="171"/>
      <c r="E219" s="17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0"/>
      <c r="C220" s="1"/>
      <c r="D220" s="171"/>
      <c r="E220" s="17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0"/>
      <c r="C221" s="1"/>
      <c r="D221" s="171"/>
      <c r="E221" s="17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0"/>
      <c r="C222" s="1"/>
      <c r="D222" s="171"/>
      <c r="E222" s="17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0"/>
      <c r="C223" s="1"/>
      <c r="D223" s="171"/>
      <c r="E223" s="17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0"/>
      <c r="C224" s="1"/>
      <c r="D224" s="171"/>
      <c r="E224" s="17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0"/>
      <c r="C225" s="1"/>
      <c r="D225" s="171"/>
      <c r="E225" s="17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0"/>
      <c r="C226" s="1"/>
      <c r="D226" s="171"/>
      <c r="E226" s="17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0"/>
      <c r="C227" s="1"/>
      <c r="D227" s="171"/>
      <c r="E227" s="17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0"/>
      <c r="C228" s="1"/>
      <c r="D228" s="171"/>
      <c r="E228" s="17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0"/>
      <c r="C229" s="1"/>
      <c r="D229" s="171"/>
      <c r="E229" s="17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0"/>
      <c r="C230" s="1"/>
      <c r="D230" s="171"/>
      <c r="E230" s="17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0"/>
      <c r="C231" s="1"/>
      <c r="D231" s="171"/>
      <c r="E231" s="17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0"/>
      <c r="C232" s="1"/>
      <c r="D232" s="171"/>
      <c r="E232" s="17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0"/>
      <c r="C233" s="1"/>
      <c r="D233" s="171"/>
      <c r="E233" s="17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0"/>
      <c r="C234" s="1"/>
      <c r="D234" s="171"/>
      <c r="E234" s="17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0"/>
      <c r="C235" s="1"/>
      <c r="D235" s="171"/>
      <c r="E235" s="17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0"/>
      <c r="C236" s="1"/>
      <c r="D236" s="171"/>
      <c r="E236" s="17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0"/>
      <c r="C237" s="1"/>
      <c r="D237" s="171"/>
      <c r="E237" s="17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0"/>
      <c r="C238" s="1"/>
      <c r="D238" s="171"/>
      <c r="E238" s="17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0"/>
      <c r="C239" s="1"/>
      <c r="D239" s="171"/>
      <c r="E239" s="17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0"/>
      <c r="C240" s="1"/>
      <c r="D240" s="171"/>
      <c r="E240" s="17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0"/>
      <c r="C241" s="1"/>
      <c r="D241" s="171"/>
      <c r="E241" s="17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0"/>
      <c r="C242" s="1"/>
      <c r="D242" s="171"/>
      <c r="E242" s="17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0"/>
      <c r="C243" s="1"/>
      <c r="D243" s="171"/>
      <c r="E243" s="17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0"/>
      <c r="C244" s="1"/>
      <c r="D244" s="171"/>
      <c r="E244" s="17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0"/>
      <c r="C245" s="1"/>
      <c r="D245" s="171"/>
      <c r="E245" s="17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0"/>
      <c r="C246" s="1"/>
      <c r="D246" s="171"/>
      <c r="E246" s="17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0"/>
      <c r="C247" s="1"/>
      <c r="D247" s="171"/>
      <c r="E247" s="17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0"/>
      <c r="C248" s="1"/>
      <c r="D248" s="171"/>
      <c r="E248" s="17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0"/>
      <c r="C249" s="1"/>
      <c r="D249" s="171"/>
      <c r="E249" s="17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0"/>
      <c r="C250" s="1"/>
      <c r="D250" s="171"/>
      <c r="E250" s="17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0"/>
      <c r="C251" s="1"/>
      <c r="D251" s="171"/>
      <c r="E251" s="17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0"/>
      <c r="C252" s="1"/>
      <c r="D252" s="171"/>
      <c r="E252" s="17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0"/>
      <c r="C253" s="1"/>
      <c r="D253" s="171"/>
      <c r="E253" s="17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0"/>
      <c r="C254" s="1"/>
      <c r="D254" s="171"/>
      <c r="E254" s="17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0"/>
      <c r="C255" s="1"/>
      <c r="D255" s="171"/>
      <c r="E255" s="17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0"/>
      <c r="C256" s="1"/>
      <c r="D256" s="171"/>
      <c r="E256" s="17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0"/>
      <c r="C257" s="1"/>
      <c r="D257" s="171"/>
      <c r="E257" s="17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0"/>
      <c r="C258" s="1"/>
      <c r="D258" s="171"/>
      <c r="E258" s="17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0"/>
      <c r="C259" s="1"/>
      <c r="D259" s="171"/>
      <c r="E259" s="17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0"/>
      <c r="C260" s="1"/>
      <c r="D260" s="171"/>
      <c r="E260" s="17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0"/>
      <c r="C261" s="1"/>
      <c r="D261" s="171"/>
      <c r="E261" s="17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0"/>
      <c r="C262" s="1"/>
      <c r="D262" s="171"/>
      <c r="E262" s="17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0"/>
      <c r="C263" s="1"/>
      <c r="D263" s="171"/>
      <c r="E263" s="17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0"/>
      <c r="C264" s="1"/>
      <c r="D264" s="171"/>
      <c r="E264" s="17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0"/>
      <c r="C265" s="1"/>
      <c r="D265" s="171"/>
      <c r="E265" s="17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0"/>
      <c r="C266" s="1"/>
      <c r="D266" s="171"/>
      <c r="E266" s="17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0"/>
      <c r="C267" s="1"/>
      <c r="D267" s="171"/>
      <c r="E267" s="17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0"/>
      <c r="C268" s="1"/>
      <c r="D268" s="171"/>
      <c r="E268" s="17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0"/>
      <c r="C269" s="1"/>
      <c r="D269" s="171"/>
      <c r="E269" s="17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0"/>
      <c r="C270" s="1"/>
      <c r="D270" s="171"/>
      <c r="E270" s="17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0"/>
      <c r="C271" s="1"/>
      <c r="D271" s="171"/>
      <c r="E271" s="17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0"/>
      <c r="C272" s="1"/>
      <c r="D272" s="171"/>
      <c r="E272" s="17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0"/>
      <c r="C273" s="1"/>
      <c r="D273" s="171"/>
      <c r="E273" s="17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0"/>
      <c r="C274" s="1"/>
      <c r="D274" s="171"/>
      <c r="E274" s="17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0"/>
      <c r="C275" s="1"/>
      <c r="D275" s="171"/>
      <c r="E275" s="17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0"/>
      <c r="C276" s="1"/>
      <c r="D276" s="171"/>
      <c r="E276" s="17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0"/>
      <c r="C277" s="1"/>
      <c r="D277" s="171"/>
      <c r="E277" s="17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0"/>
      <c r="C278" s="1"/>
      <c r="D278" s="171"/>
      <c r="E278" s="17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0"/>
      <c r="C279" s="1"/>
      <c r="D279" s="171"/>
      <c r="E279" s="17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0"/>
      <c r="C280" s="1"/>
      <c r="D280" s="171"/>
      <c r="E280" s="17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0"/>
      <c r="C281" s="1"/>
      <c r="D281" s="171"/>
      <c r="E281" s="17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0"/>
      <c r="C282" s="1"/>
      <c r="D282" s="171"/>
      <c r="E282" s="17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0"/>
      <c r="C283" s="1"/>
      <c r="D283" s="171"/>
      <c r="E283" s="17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0"/>
      <c r="C284" s="1"/>
      <c r="D284" s="171"/>
      <c r="E284" s="17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0"/>
      <c r="C285" s="1"/>
      <c r="D285" s="171"/>
      <c r="E285" s="17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0"/>
      <c r="C286" s="1"/>
      <c r="D286" s="171"/>
      <c r="E286" s="17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0"/>
      <c r="C287" s="1"/>
      <c r="D287" s="171"/>
      <c r="E287" s="17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0"/>
      <c r="C288" s="1"/>
      <c r="D288" s="171"/>
      <c r="E288" s="17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0"/>
      <c r="C289" s="1"/>
      <c r="D289" s="171"/>
      <c r="E289" s="17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0"/>
      <c r="C290" s="1"/>
      <c r="D290" s="171"/>
      <c r="E290" s="17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0"/>
      <c r="C291" s="1"/>
      <c r="D291" s="171"/>
      <c r="E291" s="17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0"/>
      <c r="C292" s="1"/>
      <c r="D292" s="171"/>
      <c r="E292" s="17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0"/>
      <c r="C293" s="1"/>
      <c r="D293" s="171"/>
      <c r="E293" s="17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0"/>
      <c r="C294" s="1"/>
      <c r="D294" s="171"/>
      <c r="E294" s="17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0"/>
      <c r="C295" s="1"/>
      <c r="D295" s="171"/>
      <c r="E295" s="17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0"/>
      <c r="C296" s="1"/>
      <c r="D296" s="171"/>
      <c r="E296" s="17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0"/>
      <c r="C297" s="1"/>
      <c r="D297" s="171"/>
      <c r="E297" s="17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0"/>
      <c r="C298" s="1"/>
      <c r="D298" s="171"/>
      <c r="E298" s="17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0"/>
      <c r="C299" s="1"/>
      <c r="D299" s="171"/>
      <c r="E299" s="17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0"/>
      <c r="C300" s="1"/>
      <c r="D300" s="171"/>
      <c r="E300" s="17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0"/>
      <c r="C301" s="1"/>
      <c r="D301" s="171"/>
      <c r="E301" s="17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0"/>
      <c r="C302" s="1"/>
      <c r="D302" s="171"/>
      <c r="E302" s="17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0"/>
      <c r="C303" s="1"/>
      <c r="D303" s="171"/>
      <c r="E303" s="17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0"/>
      <c r="C304" s="1"/>
      <c r="D304" s="171"/>
      <c r="E304" s="17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0"/>
      <c r="C305" s="1"/>
      <c r="D305" s="171"/>
      <c r="E305" s="17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0"/>
      <c r="C306" s="1"/>
      <c r="D306" s="171"/>
      <c r="E306" s="17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0"/>
      <c r="C307" s="1"/>
      <c r="D307" s="171"/>
      <c r="E307" s="17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0"/>
      <c r="C308" s="1"/>
      <c r="D308" s="171"/>
      <c r="E308" s="17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0"/>
      <c r="C309" s="1"/>
      <c r="D309" s="171"/>
      <c r="E309" s="17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0"/>
      <c r="C310" s="1"/>
      <c r="D310" s="171"/>
      <c r="E310" s="17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0"/>
      <c r="C311" s="1"/>
      <c r="D311" s="171"/>
      <c r="E311" s="17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0"/>
      <c r="C312" s="1"/>
      <c r="D312" s="171"/>
      <c r="E312" s="17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0"/>
      <c r="C313" s="1"/>
      <c r="D313" s="171"/>
      <c r="E313" s="17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0"/>
      <c r="C314" s="1"/>
      <c r="D314" s="171"/>
      <c r="E314" s="17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0"/>
      <c r="C315" s="1"/>
      <c r="D315" s="171"/>
      <c r="E315" s="17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0"/>
      <c r="C316" s="1"/>
      <c r="D316" s="171"/>
      <c r="E316" s="17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0"/>
      <c r="C317" s="1"/>
      <c r="D317" s="171"/>
      <c r="E317" s="17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0"/>
      <c r="C318" s="1"/>
      <c r="D318" s="171"/>
      <c r="E318" s="17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0"/>
      <c r="C319" s="1"/>
      <c r="D319" s="171"/>
      <c r="E319" s="17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0"/>
      <c r="C320" s="1"/>
      <c r="D320" s="171"/>
      <c r="E320" s="17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0"/>
      <c r="C321" s="1"/>
      <c r="D321" s="171"/>
      <c r="E321" s="17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0"/>
      <c r="C322" s="1"/>
      <c r="D322" s="171"/>
      <c r="E322" s="17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0"/>
      <c r="C323" s="1"/>
      <c r="D323" s="171"/>
      <c r="E323" s="17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0"/>
      <c r="C324" s="1"/>
      <c r="D324" s="171"/>
      <c r="E324" s="17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0"/>
      <c r="C325" s="1"/>
      <c r="D325" s="171"/>
      <c r="E325" s="17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0"/>
      <c r="C326" s="1"/>
      <c r="D326" s="171"/>
      <c r="E326" s="17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0"/>
      <c r="C327" s="1"/>
      <c r="D327" s="171"/>
      <c r="E327" s="17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0"/>
      <c r="C328" s="1"/>
      <c r="D328" s="171"/>
      <c r="E328" s="17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0"/>
      <c r="C329" s="1"/>
      <c r="D329" s="171"/>
      <c r="E329" s="17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0"/>
      <c r="C330" s="1"/>
      <c r="D330" s="171"/>
      <c r="E330" s="17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0"/>
      <c r="C331" s="1"/>
      <c r="D331" s="171"/>
      <c r="E331" s="17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0"/>
      <c r="C332" s="1"/>
      <c r="D332" s="171"/>
      <c r="E332" s="17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0"/>
      <c r="C333" s="1"/>
      <c r="D333" s="171"/>
      <c r="E333" s="17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0"/>
      <c r="C334" s="1"/>
      <c r="D334" s="171"/>
      <c r="E334" s="17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0"/>
      <c r="C335" s="1"/>
      <c r="D335" s="171"/>
      <c r="E335" s="17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0"/>
      <c r="C336" s="1"/>
      <c r="D336" s="171"/>
      <c r="E336" s="17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0"/>
      <c r="C337" s="1"/>
      <c r="D337" s="171"/>
      <c r="E337" s="17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0"/>
      <c r="C338" s="1"/>
      <c r="D338" s="171"/>
      <c r="E338" s="17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0"/>
      <c r="C339" s="1"/>
      <c r="D339" s="171"/>
      <c r="E339" s="17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0"/>
      <c r="C340" s="1"/>
      <c r="D340" s="171"/>
      <c r="E340" s="17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0"/>
      <c r="C341" s="1"/>
      <c r="D341" s="171"/>
      <c r="E341" s="17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0"/>
      <c r="C342" s="1"/>
      <c r="D342" s="171"/>
      <c r="E342" s="17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0"/>
      <c r="C343" s="1"/>
      <c r="D343" s="171"/>
      <c r="E343" s="17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0"/>
      <c r="C344" s="1"/>
      <c r="D344" s="171"/>
      <c r="E344" s="17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0"/>
      <c r="C345" s="1"/>
      <c r="D345" s="171"/>
      <c r="E345" s="17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0"/>
      <c r="C346" s="1"/>
      <c r="D346" s="171"/>
      <c r="E346" s="17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0"/>
      <c r="C347" s="1"/>
      <c r="D347" s="171"/>
      <c r="E347" s="17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0"/>
      <c r="C348" s="1"/>
      <c r="D348" s="171"/>
      <c r="E348" s="17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0"/>
      <c r="C349" s="1"/>
      <c r="D349" s="171"/>
      <c r="E349" s="17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0"/>
      <c r="C350" s="1"/>
      <c r="D350" s="171"/>
      <c r="E350" s="17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0"/>
      <c r="C351" s="1"/>
      <c r="D351" s="171"/>
      <c r="E351" s="17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0"/>
      <c r="C352" s="1"/>
      <c r="D352" s="171"/>
      <c r="E352" s="17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0"/>
      <c r="C353" s="1"/>
      <c r="D353" s="171"/>
      <c r="E353" s="17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0"/>
      <c r="C354" s="1"/>
      <c r="D354" s="171"/>
      <c r="E354" s="17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0"/>
      <c r="C355" s="1"/>
      <c r="D355" s="171"/>
      <c r="E355" s="17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0"/>
      <c r="C356" s="1"/>
      <c r="D356" s="171"/>
      <c r="E356" s="17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0"/>
      <c r="C357" s="1"/>
      <c r="D357" s="171"/>
      <c r="E357" s="17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0"/>
      <c r="C358" s="1"/>
      <c r="D358" s="171"/>
      <c r="E358" s="17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0"/>
      <c r="C359" s="1"/>
      <c r="D359" s="171"/>
      <c r="E359" s="17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0"/>
      <c r="C360" s="1"/>
      <c r="D360" s="171"/>
      <c r="E360" s="17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0"/>
      <c r="C361" s="1"/>
      <c r="D361" s="171"/>
      <c r="E361" s="17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0"/>
      <c r="C362" s="1"/>
      <c r="D362" s="171"/>
      <c r="E362" s="17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0"/>
      <c r="C363" s="1"/>
      <c r="D363" s="171"/>
      <c r="E363" s="17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0"/>
      <c r="C364" s="1"/>
      <c r="D364" s="171"/>
      <c r="E364" s="17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0"/>
      <c r="C365" s="1"/>
      <c r="D365" s="171"/>
      <c r="E365" s="17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0"/>
      <c r="C366" s="1"/>
      <c r="D366" s="171"/>
      <c r="E366" s="17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0"/>
      <c r="C367" s="1"/>
      <c r="D367" s="171"/>
      <c r="E367" s="17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0"/>
      <c r="C368" s="1"/>
      <c r="D368" s="171"/>
      <c r="E368" s="17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0"/>
      <c r="C369" s="1"/>
      <c r="D369" s="171"/>
      <c r="E369" s="17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0"/>
      <c r="C370" s="1"/>
      <c r="D370" s="171"/>
      <c r="E370" s="17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0"/>
      <c r="C371" s="1"/>
      <c r="D371" s="171"/>
      <c r="E371" s="17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0"/>
      <c r="C372" s="1"/>
      <c r="D372" s="171"/>
      <c r="E372" s="17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0"/>
      <c r="C373" s="1"/>
      <c r="D373" s="171"/>
      <c r="E373" s="17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0"/>
      <c r="C374" s="1"/>
      <c r="D374" s="171"/>
      <c r="E374" s="17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0"/>
      <c r="C375" s="1"/>
      <c r="D375" s="171"/>
      <c r="E375" s="17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0"/>
      <c r="C376" s="1"/>
      <c r="D376" s="171"/>
      <c r="E376" s="17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0"/>
      <c r="C377" s="1"/>
      <c r="D377" s="171"/>
      <c r="E377" s="17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0"/>
      <c r="C378" s="1"/>
      <c r="D378" s="171"/>
      <c r="E378" s="17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0"/>
      <c r="C379" s="1"/>
      <c r="D379" s="171"/>
      <c r="E379" s="17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0"/>
      <c r="C380" s="1"/>
      <c r="D380" s="171"/>
      <c r="E380" s="17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0"/>
      <c r="C381" s="1"/>
      <c r="D381" s="171"/>
      <c r="E381" s="17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0"/>
      <c r="C382" s="1"/>
      <c r="D382" s="171"/>
      <c r="E382" s="17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0"/>
      <c r="C383" s="1"/>
      <c r="D383" s="171"/>
      <c r="E383" s="17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0"/>
      <c r="C384" s="1"/>
      <c r="D384" s="171"/>
      <c r="E384" s="17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0"/>
      <c r="C385" s="1"/>
      <c r="D385" s="171"/>
      <c r="E385" s="17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0"/>
      <c r="C386" s="1"/>
      <c r="D386" s="171"/>
      <c r="E386" s="17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0"/>
      <c r="C387" s="1"/>
      <c r="D387" s="171"/>
      <c r="E387" s="17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0"/>
      <c r="C388" s="1"/>
      <c r="D388" s="171"/>
      <c r="E388" s="17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0"/>
      <c r="C389" s="1"/>
      <c r="D389" s="171"/>
      <c r="E389" s="17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0"/>
      <c r="C390" s="1"/>
      <c r="D390" s="171"/>
      <c r="E390" s="17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0"/>
      <c r="C391" s="1"/>
      <c r="D391" s="171"/>
      <c r="E391" s="17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0"/>
      <c r="C392" s="1"/>
      <c r="D392" s="171"/>
      <c r="E392" s="17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0"/>
      <c r="C393" s="1"/>
      <c r="D393" s="171"/>
      <c r="E393" s="17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0"/>
      <c r="C394" s="1"/>
      <c r="D394" s="171"/>
      <c r="E394" s="17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0"/>
      <c r="C395" s="1"/>
      <c r="D395" s="171"/>
      <c r="E395" s="17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0"/>
      <c r="C396" s="1"/>
      <c r="D396" s="171"/>
      <c r="E396" s="17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0"/>
      <c r="C397" s="1"/>
      <c r="D397" s="171"/>
      <c r="E397" s="17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0"/>
      <c r="C398" s="1"/>
      <c r="D398" s="171"/>
      <c r="E398" s="17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0"/>
      <c r="C399" s="1"/>
      <c r="D399" s="171"/>
      <c r="E399" s="17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0"/>
      <c r="C400" s="1"/>
      <c r="D400" s="171"/>
      <c r="E400" s="17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0"/>
      <c r="C401" s="1"/>
      <c r="D401" s="171"/>
      <c r="E401" s="17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0"/>
      <c r="C402" s="1"/>
      <c r="D402" s="171"/>
      <c r="E402" s="17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0"/>
      <c r="C403" s="1"/>
      <c r="D403" s="171"/>
      <c r="E403" s="17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0"/>
      <c r="C404" s="1"/>
      <c r="D404" s="171"/>
      <c r="E404" s="17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0"/>
      <c r="C405" s="1"/>
      <c r="D405" s="171"/>
      <c r="E405" s="17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0"/>
      <c r="C406" s="1"/>
      <c r="D406" s="171"/>
      <c r="E406" s="17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0"/>
      <c r="C407" s="1"/>
      <c r="D407" s="171"/>
      <c r="E407" s="17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0"/>
      <c r="C408" s="1"/>
      <c r="D408" s="171"/>
      <c r="E408" s="17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0"/>
      <c r="C409" s="1"/>
      <c r="D409" s="171"/>
      <c r="E409" s="17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0"/>
      <c r="C410" s="1"/>
      <c r="D410" s="171"/>
      <c r="E410" s="17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0"/>
      <c r="C411" s="1"/>
      <c r="D411" s="171"/>
      <c r="E411" s="17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0"/>
      <c r="C412" s="1"/>
      <c r="D412" s="171"/>
      <c r="E412" s="17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0"/>
      <c r="C413" s="1"/>
      <c r="D413" s="171"/>
      <c r="E413" s="17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0"/>
      <c r="C414" s="1"/>
      <c r="D414" s="171"/>
      <c r="E414" s="17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0"/>
      <c r="C415" s="1"/>
      <c r="D415" s="171"/>
      <c r="E415" s="17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0"/>
      <c r="C416" s="1"/>
      <c r="D416" s="171"/>
      <c r="E416" s="17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0"/>
      <c r="C417" s="1"/>
      <c r="D417" s="171"/>
      <c r="E417" s="17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0"/>
      <c r="C418" s="1"/>
      <c r="D418" s="171"/>
      <c r="E418" s="17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0"/>
      <c r="C419" s="1"/>
      <c r="D419" s="171"/>
      <c r="E419" s="17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0"/>
      <c r="C420" s="1"/>
      <c r="D420" s="171"/>
      <c r="E420" s="17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0"/>
      <c r="C421" s="1"/>
      <c r="D421" s="171"/>
      <c r="E421" s="17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0"/>
      <c r="C422" s="1"/>
      <c r="D422" s="171"/>
      <c r="E422" s="17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0"/>
      <c r="C423" s="1"/>
      <c r="D423" s="171"/>
      <c r="E423" s="17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0"/>
      <c r="C424" s="1"/>
      <c r="D424" s="171"/>
      <c r="E424" s="17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0"/>
      <c r="C425" s="1"/>
      <c r="D425" s="171"/>
      <c r="E425" s="17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0"/>
      <c r="C426" s="1"/>
      <c r="D426" s="171"/>
      <c r="E426" s="17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0"/>
      <c r="C427" s="1"/>
      <c r="D427" s="171"/>
      <c r="E427" s="17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0"/>
      <c r="C428" s="1"/>
      <c r="D428" s="171"/>
      <c r="E428" s="17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0"/>
      <c r="C429" s="1"/>
      <c r="D429" s="171"/>
      <c r="E429" s="17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0"/>
      <c r="C430" s="1"/>
      <c r="D430" s="171"/>
      <c r="E430" s="17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0"/>
      <c r="C431" s="1"/>
      <c r="D431" s="171"/>
      <c r="E431" s="17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0"/>
      <c r="C432" s="1"/>
      <c r="D432" s="171"/>
      <c r="E432" s="17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0"/>
      <c r="C433" s="1"/>
      <c r="D433" s="171"/>
      <c r="E433" s="17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0"/>
      <c r="C434" s="1"/>
      <c r="D434" s="171"/>
      <c r="E434" s="17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0"/>
      <c r="C435" s="1"/>
      <c r="D435" s="171"/>
      <c r="E435" s="17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0"/>
      <c r="C436" s="1"/>
      <c r="D436" s="171"/>
      <c r="E436" s="17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0"/>
      <c r="C437" s="1"/>
      <c r="D437" s="171"/>
      <c r="E437" s="17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0"/>
      <c r="C438" s="1"/>
      <c r="D438" s="171"/>
      <c r="E438" s="17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0"/>
      <c r="C439" s="1"/>
      <c r="D439" s="171"/>
      <c r="E439" s="17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0"/>
      <c r="C440" s="1"/>
      <c r="D440" s="171"/>
      <c r="E440" s="17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0"/>
      <c r="C441" s="1"/>
      <c r="D441" s="171"/>
      <c r="E441" s="17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0"/>
      <c r="C442" s="1"/>
      <c r="D442" s="171"/>
      <c r="E442" s="17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0"/>
      <c r="C443" s="1"/>
      <c r="D443" s="171"/>
      <c r="E443" s="17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0"/>
      <c r="C444" s="1"/>
      <c r="D444" s="171"/>
      <c r="E444" s="17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0"/>
      <c r="C445" s="1"/>
      <c r="D445" s="171"/>
      <c r="E445" s="17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0"/>
      <c r="C446" s="1"/>
      <c r="D446" s="171"/>
      <c r="E446" s="17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0"/>
      <c r="C447" s="1"/>
      <c r="D447" s="171"/>
      <c r="E447" s="17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0"/>
      <c r="C448" s="1"/>
      <c r="D448" s="171"/>
      <c r="E448" s="17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0"/>
      <c r="C449" s="1"/>
      <c r="D449" s="171"/>
      <c r="E449" s="17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0"/>
      <c r="C450" s="1"/>
      <c r="D450" s="171"/>
      <c r="E450" s="17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0"/>
      <c r="C451" s="1"/>
      <c r="D451" s="171"/>
      <c r="E451" s="17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0"/>
      <c r="C452" s="1"/>
      <c r="D452" s="171"/>
      <c r="E452" s="17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0"/>
      <c r="C453" s="1"/>
      <c r="D453" s="171"/>
      <c r="E453" s="17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0"/>
      <c r="C454" s="1"/>
      <c r="D454" s="171"/>
      <c r="E454" s="17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0"/>
      <c r="C455" s="1"/>
      <c r="D455" s="171"/>
      <c r="E455" s="17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0"/>
      <c r="C456" s="1"/>
      <c r="D456" s="171"/>
      <c r="E456" s="17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0"/>
      <c r="C457" s="1"/>
      <c r="D457" s="171"/>
      <c r="E457" s="17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0"/>
      <c r="C458" s="1"/>
      <c r="D458" s="171"/>
      <c r="E458" s="17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0"/>
      <c r="C459" s="1"/>
      <c r="D459" s="171"/>
      <c r="E459" s="17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0"/>
      <c r="C460" s="1"/>
      <c r="D460" s="171"/>
      <c r="E460" s="17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0"/>
      <c r="C461" s="1"/>
      <c r="D461" s="171"/>
      <c r="E461" s="17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0"/>
      <c r="C462" s="1"/>
      <c r="D462" s="171"/>
      <c r="E462" s="17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0"/>
      <c r="C463" s="1"/>
      <c r="D463" s="171"/>
      <c r="E463" s="17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0"/>
      <c r="C464" s="1"/>
      <c r="D464" s="171"/>
      <c r="E464" s="17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0"/>
      <c r="C465" s="1"/>
      <c r="D465" s="171"/>
      <c r="E465" s="17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0"/>
      <c r="C466" s="1"/>
      <c r="D466" s="171"/>
      <c r="E466" s="17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0"/>
      <c r="C467" s="1"/>
      <c r="D467" s="171"/>
      <c r="E467" s="17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0"/>
      <c r="C468" s="1"/>
      <c r="D468" s="171"/>
      <c r="E468" s="17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0"/>
      <c r="C469" s="1"/>
      <c r="D469" s="171"/>
      <c r="E469" s="17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0"/>
      <c r="C470" s="1"/>
      <c r="D470" s="171"/>
      <c r="E470" s="17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0"/>
      <c r="C471" s="1"/>
      <c r="D471" s="171"/>
      <c r="E471" s="17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0"/>
      <c r="C472" s="1"/>
      <c r="D472" s="171"/>
      <c r="E472" s="17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0"/>
      <c r="C473" s="1"/>
      <c r="D473" s="171"/>
      <c r="E473" s="17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0"/>
      <c r="C474" s="1"/>
      <c r="D474" s="171"/>
      <c r="E474" s="17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0"/>
      <c r="C475" s="1"/>
      <c r="D475" s="171"/>
      <c r="E475" s="17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0"/>
      <c r="C476" s="1"/>
      <c r="D476" s="171"/>
      <c r="E476" s="17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0"/>
      <c r="C477" s="1"/>
      <c r="D477" s="171"/>
      <c r="E477" s="17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0"/>
      <c r="C478" s="1"/>
      <c r="D478" s="171"/>
      <c r="E478" s="17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0"/>
      <c r="C479" s="1"/>
      <c r="D479" s="171"/>
      <c r="E479" s="17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0"/>
      <c r="C480" s="1"/>
      <c r="D480" s="171"/>
      <c r="E480" s="17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0"/>
      <c r="C481" s="1"/>
      <c r="D481" s="171"/>
      <c r="E481" s="17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0"/>
      <c r="C482" s="1"/>
      <c r="D482" s="171"/>
      <c r="E482" s="17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0"/>
      <c r="C483" s="1"/>
      <c r="D483" s="171"/>
      <c r="E483" s="17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0"/>
      <c r="C484" s="1"/>
      <c r="D484" s="171"/>
      <c r="E484" s="17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0"/>
      <c r="C485" s="1"/>
      <c r="D485" s="171"/>
      <c r="E485" s="17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0"/>
      <c r="C486" s="1"/>
      <c r="D486" s="171"/>
      <c r="E486" s="17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0"/>
      <c r="C487" s="1"/>
      <c r="D487" s="171"/>
      <c r="E487" s="17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0"/>
      <c r="C488" s="1"/>
      <c r="D488" s="171"/>
      <c r="E488" s="17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0"/>
      <c r="C489" s="1"/>
      <c r="D489" s="171"/>
      <c r="E489" s="17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0"/>
      <c r="C490" s="1"/>
      <c r="D490" s="171"/>
      <c r="E490" s="17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0"/>
      <c r="C491" s="1"/>
      <c r="D491" s="171"/>
      <c r="E491" s="17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0"/>
      <c r="C492" s="1"/>
      <c r="D492" s="171"/>
      <c r="E492" s="17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0"/>
      <c r="C493" s="1"/>
      <c r="D493" s="171"/>
      <c r="E493" s="17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0"/>
      <c r="C494" s="1"/>
      <c r="D494" s="171"/>
      <c r="E494" s="17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0"/>
      <c r="C495" s="1"/>
      <c r="D495" s="171"/>
      <c r="E495" s="17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0"/>
      <c r="C496" s="1"/>
      <c r="D496" s="171"/>
      <c r="E496" s="17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0"/>
      <c r="C497" s="1"/>
      <c r="D497" s="171"/>
      <c r="E497" s="17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0"/>
      <c r="C498" s="1"/>
      <c r="D498" s="171"/>
      <c r="E498" s="17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0"/>
      <c r="C499" s="1"/>
      <c r="D499" s="171"/>
      <c r="E499" s="17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0"/>
      <c r="C500" s="1"/>
      <c r="D500" s="171"/>
      <c r="E500" s="17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0"/>
      <c r="C501" s="1"/>
      <c r="D501" s="171"/>
      <c r="E501" s="17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0"/>
      <c r="C502" s="1"/>
      <c r="D502" s="171"/>
      <c r="E502" s="17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0"/>
      <c r="C503" s="1"/>
      <c r="D503" s="171"/>
      <c r="E503" s="17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0"/>
      <c r="C504" s="1"/>
      <c r="D504" s="171"/>
      <c r="E504" s="17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0"/>
      <c r="C505" s="1"/>
      <c r="D505" s="171"/>
      <c r="E505" s="17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0"/>
      <c r="C506" s="1"/>
      <c r="D506" s="171"/>
      <c r="E506" s="17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0"/>
      <c r="C507" s="1"/>
      <c r="D507" s="171"/>
      <c r="E507" s="17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0"/>
      <c r="C508" s="1"/>
      <c r="D508" s="171"/>
      <c r="E508" s="17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0"/>
      <c r="C509" s="1"/>
      <c r="D509" s="171"/>
      <c r="E509" s="17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0"/>
      <c r="C510" s="1"/>
      <c r="D510" s="171"/>
      <c r="E510" s="17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0"/>
      <c r="C511" s="1"/>
      <c r="D511" s="171"/>
      <c r="E511" s="17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0"/>
      <c r="C512" s="1"/>
      <c r="D512" s="171"/>
      <c r="E512" s="17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0"/>
      <c r="C513" s="1"/>
      <c r="D513" s="171"/>
      <c r="E513" s="17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0"/>
      <c r="C514" s="1"/>
      <c r="D514" s="171"/>
      <c r="E514" s="17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0"/>
      <c r="C515" s="1"/>
      <c r="D515" s="171"/>
      <c r="E515" s="17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0"/>
      <c r="C516" s="1"/>
      <c r="D516" s="171"/>
      <c r="E516" s="17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0"/>
      <c r="C517" s="1"/>
      <c r="D517" s="171"/>
      <c r="E517" s="17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0"/>
      <c r="C518" s="1"/>
      <c r="D518" s="171"/>
      <c r="E518" s="17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0"/>
      <c r="C519" s="1"/>
      <c r="D519" s="171"/>
      <c r="E519" s="17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0"/>
      <c r="C520" s="1"/>
      <c r="D520" s="171"/>
      <c r="E520" s="17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0"/>
      <c r="C521" s="1"/>
      <c r="D521" s="171"/>
      <c r="E521" s="17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0"/>
      <c r="C522" s="1"/>
      <c r="D522" s="171"/>
      <c r="E522" s="17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0"/>
      <c r="C523" s="1"/>
      <c r="D523" s="171"/>
      <c r="E523" s="17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0"/>
      <c r="C524" s="1"/>
      <c r="D524" s="171"/>
      <c r="E524" s="17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0"/>
      <c r="C525" s="1"/>
      <c r="D525" s="171"/>
      <c r="E525" s="17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0"/>
      <c r="C526" s="1"/>
      <c r="D526" s="171"/>
      <c r="E526" s="17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0"/>
      <c r="C527" s="1"/>
      <c r="D527" s="171"/>
      <c r="E527" s="17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0"/>
      <c r="C528" s="1"/>
      <c r="D528" s="171"/>
      <c r="E528" s="17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0"/>
      <c r="C529" s="1"/>
      <c r="D529" s="171"/>
      <c r="E529" s="17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0"/>
      <c r="C530" s="1"/>
      <c r="D530" s="171"/>
      <c r="E530" s="17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0"/>
      <c r="C531" s="1"/>
      <c r="D531" s="171"/>
      <c r="E531" s="17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0"/>
      <c r="C532" s="1"/>
      <c r="D532" s="171"/>
      <c r="E532" s="17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0"/>
      <c r="C533" s="1"/>
      <c r="D533" s="171"/>
      <c r="E533" s="17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0"/>
      <c r="C534" s="1"/>
      <c r="D534" s="171"/>
      <c r="E534" s="17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0"/>
      <c r="C535" s="1"/>
      <c r="D535" s="171"/>
      <c r="E535" s="17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0"/>
      <c r="C536" s="1"/>
      <c r="D536" s="171"/>
      <c r="E536" s="17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0"/>
      <c r="C537" s="1"/>
      <c r="D537" s="171"/>
      <c r="E537" s="17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0"/>
      <c r="C538" s="1"/>
      <c r="D538" s="171"/>
      <c r="E538" s="17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0"/>
      <c r="C539" s="1"/>
      <c r="D539" s="171"/>
      <c r="E539" s="17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0"/>
      <c r="C540" s="1"/>
      <c r="D540" s="171"/>
      <c r="E540" s="17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0"/>
      <c r="C541" s="1"/>
      <c r="D541" s="171"/>
      <c r="E541" s="17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0"/>
      <c r="C542" s="1"/>
      <c r="D542" s="171"/>
      <c r="E542" s="17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0"/>
      <c r="C543" s="1"/>
      <c r="D543" s="171"/>
      <c r="E543" s="17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0"/>
      <c r="C544" s="1"/>
      <c r="D544" s="171"/>
      <c r="E544" s="17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0"/>
      <c r="C545" s="1"/>
      <c r="D545" s="171"/>
      <c r="E545" s="17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0"/>
      <c r="C546" s="1"/>
      <c r="D546" s="171"/>
      <c r="E546" s="17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0"/>
      <c r="C547" s="1"/>
      <c r="D547" s="171"/>
      <c r="E547" s="17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0"/>
      <c r="C548" s="1"/>
      <c r="D548" s="171"/>
      <c r="E548" s="17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0"/>
      <c r="C549" s="1"/>
      <c r="D549" s="171"/>
      <c r="E549" s="17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0"/>
      <c r="C550" s="1"/>
      <c r="D550" s="171"/>
      <c r="E550" s="17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0"/>
      <c r="C551" s="1"/>
      <c r="D551" s="171"/>
      <c r="E551" s="17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0"/>
      <c r="C552" s="1"/>
      <c r="D552" s="171"/>
      <c r="E552" s="17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0"/>
      <c r="C553" s="1"/>
      <c r="D553" s="171"/>
      <c r="E553" s="17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0"/>
      <c r="C554" s="1"/>
      <c r="D554" s="171"/>
      <c r="E554" s="17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0"/>
      <c r="C555" s="1"/>
      <c r="D555" s="171"/>
      <c r="E555" s="17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0"/>
      <c r="C556" s="1"/>
      <c r="D556" s="171"/>
      <c r="E556" s="17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0"/>
      <c r="C557" s="1"/>
      <c r="D557" s="171"/>
      <c r="E557" s="17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0"/>
      <c r="C558" s="1"/>
      <c r="D558" s="171"/>
      <c r="E558" s="17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0"/>
      <c r="C559" s="1"/>
      <c r="D559" s="171"/>
      <c r="E559" s="17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0"/>
      <c r="C560" s="1"/>
      <c r="D560" s="171"/>
      <c r="E560" s="17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0"/>
      <c r="C561" s="1"/>
      <c r="D561" s="171"/>
      <c r="E561" s="17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0"/>
      <c r="C562" s="1"/>
      <c r="D562" s="171"/>
      <c r="E562" s="17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0"/>
      <c r="C563" s="1"/>
      <c r="D563" s="171"/>
      <c r="E563" s="17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0"/>
      <c r="C564" s="1"/>
      <c r="D564" s="171"/>
      <c r="E564" s="17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0"/>
      <c r="C565" s="1"/>
      <c r="D565" s="171"/>
      <c r="E565" s="17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0"/>
      <c r="C566" s="1"/>
      <c r="D566" s="171"/>
      <c r="E566" s="17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0"/>
      <c r="C567" s="1"/>
      <c r="D567" s="171"/>
      <c r="E567" s="17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0"/>
      <c r="C568" s="1"/>
      <c r="D568" s="171"/>
      <c r="E568" s="17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0"/>
      <c r="C569" s="1"/>
      <c r="D569" s="171"/>
      <c r="E569" s="17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0"/>
      <c r="C570" s="1"/>
      <c r="D570" s="171"/>
      <c r="E570" s="17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0"/>
      <c r="C571" s="1"/>
      <c r="D571" s="171"/>
      <c r="E571" s="17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0"/>
      <c r="C572" s="1"/>
      <c r="D572" s="171"/>
      <c r="E572" s="17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0"/>
      <c r="C573" s="1"/>
      <c r="D573" s="171"/>
      <c r="E573" s="17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0"/>
      <c r="C574" s="1"/>
      <c r="D574" s="171"/>
      <c r="E574" s="17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0"/>
      <c r="C575" s="1"/>
      <c r="D575" s="171"/>
      <c r="E575" s="17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0"/>
      <c r="C576" s="1"/>
      <c r="D576" s="171"/>
      <c r="E576" s="17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0"/>
      <c r="C577" s="1"/>
      <c r="D577" s="171"/>
      <c r="E577" s="17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0"/>
      <c r="C578" s="1"/>
      <c r="D578" s="171"/>
      <c r="E578" s="17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0"/>
      <c r="C579" s="1"/>
      <c r="D579" s="171"/>
      <c r="E579" s="17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0"/>
      <c r="C580" s="1"/>
      <c r="D580" s="171"/>
      <c r="E580" s="17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0"/>
      <c r="C581" s="1"/>
      <c r="D581" s="171"/>
      <c r="E581" s="17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0"/>
      <c r="C582" s="1"/>
      <c r="D582" s="171"/>
      <c r="E582" s="17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0"/>
      <c r="C583" s="1"/>
      <c r="D583" s="171"/>
      <c r="E583" s="17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0"/>
      <c r="C584" s="1"/>
      <c r="D584" s="171"/>
      <c r="E584" s="17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0"/>
      <c r="C585" s="1"/>
      <c r="D585" s="171"/>
      <c r="E585" s="17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0"/>
      <c r="C586" s="1"/>
      <c r="D586" s="171"/>
      <c r="E586" s="17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0"/>
      <c r="C587" s="1"/>
      <c r="D587" s="171"/>
      <c r="E587" s="17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0"/>
      <c r="C588" s="1"/>
      <c r="D588" s="171"/>
      <c r="E588" s="17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0"/>
      <c r="C589" s="1"/>
      <c r="D589" s="171"/>
      <c r="E589" s="17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0"/>
      <c r="C590" s="1"/>
      <c r="D590" s="171"/>
      <c r="E590" s="17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0"/>
      <c r="C591" s="1"/>
      <c r="D591" s="171"/>
      <c r="E591" s="17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0"/>
      <c r="C592" s="1"/>
      <c r="D592" s="171"/>
      <c r="E592" s="17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0"/>
      <c r="C593" s="1"/>
      <c r="D593" s="171"/>
      <c r="E593" s="17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0"/>
      <c r="C594" s="1"/>
      <c r="D594" s="171"/>
      <c r="E594" s="17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0"/>
      <c r="C595" s="1"/>
      <c r="D595" s="171"/>
      <c r="E595" s="17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0"/>
      <c r="C596" s="1"/>
      <c r="D596" s="171"/>
      <c r="E596" s="17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0"/>
      <c r="C597" s="1"/>
      <c r="D597" s="171"/>
      <c r="E597" s="17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0"/>
      <c r="C598" s="1"/>
      <c r="D598" s="171"/>
      <c r="E598" s="17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0"/>
      <c r="C599" s="1"/>
      <c r="D599" s="171"/>
      <c r="E599" s="17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0"/>
      <c r="C600" s="1"/>
      <c r="D600" s="171"/>
      <c r="E600" s="17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0"/>
      <c r="C601" s="1"/>
      <c r="D601" s="171"/>
      <c r="E601" s="17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0"/>
      <c r="C602" s="1"/>
      <c r="D602" s="171"/>
      <c r="E602" s="17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0"/>
      <c r="C603" s="1"/>
      <c r="D603" s="171"/>
      <c r="E603" s="17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0"/>
      <c r="C604" s="1"/>
      <c r="D604" s="171"/>
      <c r="E604" s="17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0"/>
      <c r="C605" s="1"/>
      <c r="D605" s="171"/>
      <c r="E605" s="17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0"/>
      <c r="C606" s="1"/>
      <c r="D606" s="171"/>
      <c r="E606" s="17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0"/>
      <c r="C607" s="1"/>
      <c r="D607" s="171"/>
      <c r="E607" s="17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0"/>
      <c r="C608" s="1"/>
      <c r="D608" s="171"/>
      <c r="E608" s="17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0"/>
      <c r="C609" s="1"/>
      <c r="D609" s="171"/>
      <c r="E609" s="17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0"/>
      <c r="C610" s="1"/>
      <c r="D610" s="171"/>
      <c r="E610" s="17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0"/>
      <c r="C611" s="1"/>
      <c r="D611" s="171"/>
      <c r="E611" s="17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0"/>
      <c r="C612" s="1"/>
      <c r="D612" s="171"/>
      <c r="E612" s="17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0"/>
      <c r="C613" s="1"/>
      <c r="D613" s="171"/>
      <c r="E613" s="17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0"/>
      <c r="C614" s="1"/>
      <c r="D614" s="171"/>
      <c r="E614" s="17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0"/>
      <c r="C615" s="1"/>
      <c r="D615" s="171"/>
      <c r="E615" s="17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0"/>
      <c r="C616" s="1"/>
      <c r="D616" s="171"/>
      <c r="E616" s="17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0"/>
      <c r="C617" s="1"/>
      <c r="D617" s="171"/>
      <c r="E617" s="17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0"/>
      <c r="C618" s="1"/>
      <c r="D618" s="171"/>
      <c r="E618" s="17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0"/>
      <c r="C619" s="1"/>
      <c r="D619" s="171"/>
      <c r="E619" s="17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0"/>
      <c r="C620" s="1"/>
      <c r="D620" s="171"/>
      <c r="E620" s="17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0"/>
      <c r="C621" s="1"/>
      <c r="D621" s="171"/>
      <c r="E621" s="17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0"/>
      <c r="C622" s="1"/>
      <c r="D622" s="171"/>
      <c r="E622" s="17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0"/>
      <c r="C623" s="1"/>
      <c r="D623" s="171"/>
      <c r="E623" s="17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0"/>
      <c r="C624" s="1"/>
      <c r="D624" s="171"/>
      <c r="E624" s="17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0"/>
      <c r="C625" s="1"/>
      <c r="D625" s="171"/>
      <c r="E625" s="17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0"/>
      <c r="C626" s="1"/>
      <c r="D626" s="171"/>
      <c r="E626" s="17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0"/>
      <c r="C627" s="1"/>
      <c r="D627" s="171"/>
      <c r="E627" s="17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0"/>
      <c r="C628" s="1"/>
      <c r="D628" s="171"/>
      <c r="E628" s="17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0"/>
      <c r="C629" s="1"/>
      <c r="D629" s="171"/>
      <c r="E629" s="17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0"/>
      <c r="C630" s="1"/>
      <c r="D630" s="171"/>
      <c r="E630" s="17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0"/>
      <c r="C631" s="1"/>
      <c r="D631" s="171"/>
      <c r="E631" s="17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0"/>
      <c r="C632" s="1"/>
      <c r="D632" s="171"/>
      <c r="E632" s="17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0"/>
      <c r="C633" s="1"/>
      <c r="D633" s="171"/>
      <c r="E633" s="17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0"/>
      <c r="C634" s="1"/>
      <c r="D634" s="171"/>
      <c r="E634" s="17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0"/>
      <c r="C635" s="1"/>
      <c r="D635" s="171"/>
      <c r="E635" s="17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0"/>
      <c r="C636" s="1"/>
      <c r="D636" s="171"/>
      <c r="E636" s="17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0"/>
      <c r="C637" s="1"/>
      <c r="D637" s="171"/>
      <c r="E637" s="17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0"/>
      <c r="C638" s="1"/>
      <c r="D638" s="171"/>
      <c r="E638" s="17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0"/>
      <c r="C639" s="1"/>
      <c r="D639" s="171"/>
      <c r="E639" s="17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0"/>
      <c r="C640" s="1"/>
      <c r="D640" s="171"/>
      <c r="E640" s="17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0"/>
      <c r="C641" s="1"/>
      <c r="D641" s="171"/>
      <c r="E641" s="17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0"/>
      <c r="C642" s="1"/>
      <c r="D642" s="171"/>
      <c r="E642" s="17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0"/>
      <c r="C643" s="1"/>
      <c r="D643" s="171"/>
      <c r="E643" s="17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0"/>
      <c r="C644" s="1"/>
      <c r="D644" s="171"/>
      <c r="E644" s="17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0"/>
      <c r="C645" s="1"/>
      <c r="D645" s="171"/>
      <c r="E645" s="17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0"/>
      <c r="C646" s="1"/>
      <c r="D646" s="171"/>
      <c r="E646" s="17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0"/>
      <c r="C647" s="1"/>
      <c r="D647" s="171"/>
      <c r="E647" s="17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0"/>
      <c r="C648" s="1"/>
      <c r="D648" s="171"/>
      <c r="E648" s="17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0"/>
      <c r="C649" s="1"/>
      <c r="D649" s="171"/>
      <c r="E649" s="17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0"/>
      <c r="C650" s="1"/>
      <c r="D650" s="171"/>
      <c r="E650" s="17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0"/>
      <c r="C651" s="1"/>
      <c r="D651" s="171"/>
      <c r="E651" s="17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0"/>
      <c r="C652" s="1"/>
      <c r="D652" s="171"/>
      <c r="E652" s="17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0"/>
      <c r="C653" s="1"/>
      <c r="D653" s="171"/>
      <c r="E653" s="17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0"/>
      <c r="C654" s="1"/>
      <c r="D654" s="171"/>
      <c r="E654" s="17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0"/>
      <c r="C655" s="1"/>
      <c r="D655" s="171"/>
      <c r="E655" s="17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0"/>
      <c r="C656" s="1"/>
      <c r="D656" s="171"/>
      <c r="E656" s="17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0"/>
      <c r="C657" s="1"/>
      <c r="D657" s="171"/>
      <c r="E657" s="17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0"/>
      <c r="C658" s="1"/>
      <c r="D658" s="171"/>
      <c r="E658" s="17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0"/>
      <c r="C659" s="1"/>
      <c r="D659" s="171"/>
      <c r="E659" s="17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0"/>
      <c r="C660" s="1"/>
      <c r="D660" s="171"/>
      <c r="E660" s="17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0"/>
      <c r="C661" s="1"/>
      <c r="D661" s="171"/>
      <c r="E661" s="17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0"/>
      <c r="C662" s="1"/>
      <c r="D662" s="171"/>
      <c r="E662" s="17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0"/>
      <c r="C663" s="1"/>
      <c r="D663" s="171"/>
      <c r="E663" s="17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0"/>
      <c r="C664" s="1"/>
      <c r="D664" s="171"/>
      <c r="E664" s="17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0"/>
      <c r="C665" s="1"/>
      <c r="D665" s="171"/>
      <c r="E665" s="17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0"/>
      <c r="C666" s="1"/>
      <c r="D666" s="171"/>
      <c r="E666" s="17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0"/>
      <c r="C667" s="1"/>
      <c r="D667" s="171"/>
      <c r="E667" s="17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0"/>
      <c r="C668" s="1"/>
      <c r="D668" s="171"/>
      <c r="E668" s="17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0"/>
      <c r="C669" s="1"/>
      <c r="D669" s="171"/>
      <c r="E669" s="17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0"/>
      <c r="C670" s="1"/>
      <c r="D670" s="171"/>
      <c r="E670" s="17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0"/>
      <c r="C671" s="1"/>
      <c r="D671" s="171"/>
      <c r="E671" s="17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0"/>
      <c r="C672" s="1"/>
      <c r="D672" s="171"/>
      <c r="E672" s="17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0"/>
      <c r="C673" s="1"/>
      <c r="D673" s="171"/>
      <c r="E673" s="17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0"/>
      <c r="C674" s="1"/>
      <c r="D674" s="171"/>
      <c r="E674" s="17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0"/>
      <c r="C675" s="1"/>
      <c r="D675" s="171"/>
      <c r="E675" s="17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0"/>
      <c r="C676" s="1"/>
      <c r="D676" s="171"/>
      <c r="E676" s="17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0"/>
      <c r="C677" s="1"/>
      <c r="D677" s="171"/>
      <c r="E677" s="17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0"/>
      <c r="C678" s="1"/>
      <c r="D678" s="171"/>
      <c r="E678" s="17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0"/>
      <c r="C679" s="1"/>
      <c r="D679" s="171"/>
      <c r="E679" s="17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0"/>
      <c r="C680" s="1"/>
      <c r="D680" s="171"/>
      <c r="E680" s="17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0"/>
      <c r="C681" s="1"/>
      <c r="D681" s="171"/>
      <c r="E681" s="17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0"/>
      <c r="C682" s="1"/>
      <c r="D682" s="171"/>
      <c r="E682" s="17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0"/>
      <c r="C683" s="1"/>
      <c r="D683" s="171"/>
      <c r="E683" s="17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0"/>
      <c r="C684" s="1"/>
      <c r="D684" s="171"/>
      <c r="E684" s="17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0"/>
      <c r="C685" s="1"/>
      <c r="D685" s="171"/>
      <c r="E685" s="17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0"/>
      <c r="C686" s="1"/>
      <c r="D686" s="171"/>
      <c r="E686" s="17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0"/>
      <c r="C687" s="1"/>
      <c r="D687" s="171"/>
      <c r="E687" s="17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0"/>
      <c r="C688" s="1"/>
      <c r="D688" s="171"/>
      <c r="E688" s="17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0"/>
      <c r="C689" s="1"/>
      <c r="D689" s="171"/>
      <c r="E689" s="17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0"/>
      <c r="C690" s="1"/>
      <c r="D690" s="171"/>
      <c r="E690" s="17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0"/>
      <c r="C691" s="1"/>
      <c r="D691" s="171"/>
      <c r="E691" s="17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0"/>
      <c r="C692" s="1"/>
      <c r="D692" s="171"/>
      <c r="E692" s="17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0"/>
      <c r="C693" s="1"/>
      <c r="D693" s="171"/>
      <c r="E693" s="17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0"/>
      <c r="C694" s="1"/>
      <c r="D694" s="171"/>
      <c r="E694" s="17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0"/>
      <c r="C695" s="1"/>
      <c r="D695" s="171"/>
      <c r="E695" s="17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0"/>
      <c r="C696" s="1"/>
      <c r="D696" s="171"/>
      <c r="E696" s="17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0"/>
      <c r="C697" s="1"/>
      <c r="D697" s="171"/>
      <c r="E697" s="17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0"/>
      <c r="C698" s="1"/>
      <c r="D698" s="171"/>
      <c r="E698" s="17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0"/>
      <c r="C699" s="1"/>
      <c r="D699" s="171"/>
      <c r="E699" s="17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0"/>
      <c r="C700" s="1"/>
      <c r="D700" s="171"/>
      <c r="E700" s="17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0"/>
      <c r="C701" s="1"/>
      <c r="D701" s="171"/>
      <c r="E701" s="17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0"/>
      <c r="C702" s="1"/>
      <c r="D702" s="171"/>
      <c r="E702" s="17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0"/>
      <c r="C703" s="1"/>
      <c r="D703" s="171"/>
      <c r="E703" s="17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0"/>
      <c r="C704" s="1"/>
      <c r="D704" s="171"/>
      <c r="E704" s="17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0"/>
      <c r="C705" s="1"/>
      <c r="D705" s="171"/>
      <c r="E705" s="17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0"/>
      <c r="C706" s="1"/>
      <c r="D706" s="171"/>
      <c r="E706" s="17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0"/>
      <c r="C707" s="1"/>
      <c r="D707" s="171"/>
      <c r="E707" s="17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0"/>
      <c r="C708" s="1"/>
      <c r="D708" s="171"/>
      <c r="E708" s="17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0"/>
      <c r="C709" s="1"/>
      <c r="D709" s="171"/>
      <c r="E709" s="17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0"/>
      <c r="C710" s="1"/>
      <c r="D710" s="171"/>
      <c r="E710" s="17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0"/>
      <c r="C711" s="1"/>
      <c r="D711" s="171"/>
      <c r="E711" s="17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0"/>
      <c r="C712" s="1"/>
      <c r="D712" s="171"/>
      <c r="E712" s="17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0"/>
      <c r="C713" s="1"/>
      <c r="D713" s="171"/>
      <c r="E713" s="17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0"/>
      <c r="C714" s="1"/>
      <c r="D714" s="171"/>
      <c r="E714" s="17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0"/>
      <c r="C715" s="1"/>
      <c r="D715" s="171"/>
      <c r="E715" s="17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0"/>
      <c r="C716" s="1"/>
      <c r="D716" s="171"/>
      <c r="E716" s="17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0"/>
      <c r="C717" s="1"/>
      <c r="D717" s="171"/>
      <c r="E717" s="17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0"/>
      <c r="C718" s="1"/>
      <c r="D718" s="171"/>
      <c r="E718" s="17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0"/>
      <c r="C719" s="1"/>
      <c r="D719" s="171"/>
      <c r="E719" s="17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0"/>
      <c r="C720" s="1"/>
      <c r="D720" s="171"/>
      <c r="E720" s="17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0"/>
      <c r="C721" s="1"/>
      <c r="D721" s="171"/>
      <c r="E721" s="17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0"/>
      <c r="C722" s="1"/>
      <c r="D722" s="171"/>
      <c r="E722" s="17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0"/>
      <c r="C723" s="1"/>
      <c r="D723" s="171"/>
      <c r="E723" s="17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0"/>
      <c r="C724" s="1"/>
      <c r="D724" s="171"/>
      <c r="E724" s="17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0"/>
      <c r="C725" s="1"/>
      <c r="D725" s="171"/>
      <c r="E725" s="17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0"/>
      <c r="C726" s="1"/>
      <c r="D726" s="171"/>
      <c r="E726" s="17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0"/>
      <c r="C727" s="1"/>
      <c r="D727" s="171"/>
      <c r="E727" s="17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0"/>
      <c r="C728" s="1"/>
      <c r="D728" s="171"/>
      <c r="E728" s="17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0"/>
      <c r="C729" s="1"/>
      <c r="D729" s="171"/>
      <c r="E729" s="17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0"/>
      <c r="C730" s="1"/>
      <c r="D730" s="171"/>
      <c r="E730" s="17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0"/>
      <c r="C731" s="1"/>
      <c r="D731" s="171"/>
      <c r="E731" s="17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0"/>
      <c r="C732" s="1"/>
      <c r="D732" s="171"/>
      <c r="E732" s="17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0"/>
      <c r="C733" s="1"/>
      <c r="D733" s="171"/>
      <c r="E733" s="17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0"/>
      <c r="C734" s="1"/>
      <c r="D734" s="171"/>
      <c r="E734" s="17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0"/>
      <c r="C735" s="1"/>
      <c r="D735" s="171"/>
      <c r="E735" s="17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0"/>
      <c r="C736" s="1"/>
      <c r="D736" s="171"/>
      <c r="E736" s="17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0"/>
      <c r="C737" s="1"/>
      <c r="D737" s="171"/>
      <c r="E737" s="17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0"/>
      <c r="C738" s="1"/>
      <c r="D738" s="171"/>
      <c r="E738" s="17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0"/>
      <c r="C739" s="1"/>
      <c r="D739" s="171"/>
      <c r="E739" s="17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0"/>
      <c r="C740" s="1"/>
      <c r="D740" s="171"/>
      <c r="E740" s="17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0"/>
      <c r="C741" s="1"/>
      <c r="D741" s="171"/>
      <c r="E741" s="17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0"/>
      <c r="C742" s="1"/>
      <c r="D742" s="171"/>
      <c r="E742" s="17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0"/>
      <c r="C743" s="1"/>
      <c r="D743" s="171"/>
      <c r="E743" s="17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0"/>
      <c r="C744" s="1"/>
      <c r="D744" s="171"/>
      <c r="E744" s="17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0"/>
      <c r="C745" s="1"/>
      <c r="D745" s="171"/>
      <c r="E745" s="17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0"/>
      <c r="C746" s="1"/>
      <c r="D746" s="171"/>
      <c r="E746" s="17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0"/>
      <c r="C747" s="1"/>
      <c r="D747" s="171"/>
      <c r="E747" s="17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0"/>
      <c r="C748" s="1"/>
      <c r="D748" s="171"/>
      <c r="E748" s="17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0"/>
      <c r="C749" s="1"/>
      <c r="D749" s="171"/>
      <c r="E749" s="17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0"/>
      <c r="C750" s="1"/>
      <c r="D750" s="171"/>
      <c r="E750" s="17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0"/>
      <c r="C751" s="1"/>
      <c r="D751" s="171"/>
      <c r="E751" s="17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0"/>
      <c r="C752" s="1"/>
      <c r="D752" s="171"/>
      <c r="E752" s="17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0"/>
      <c r="C753" s="1"/>
      <c r="D753" s="171"/>
      <c r="E753" s="17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0"/>
      <c r="C754" s="1"/>
      <c r="D754" s="171"/>
      <c r="E754" s="17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0"/>
      <c r="C755" s="1"/>
      <c r="D755" s="171"/>
      <c r="E755" s="17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0"/>
      <c r="C756" s="1"/>
      <c r="D756" s="171"/>
      <c r="E756" s="17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0"/>
      <c r="C757" s="1"/>
      <c r="D757" s="171"/>
      <c r="E757" s="17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0"/>
      <c r="C758" s="1"/>
      <c r="D758" s="171"/>
      <c r="E758" s="17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0"/>
      <c r="C759" s="1"/>
      <c r="D759" s="171"/>
      <c r="E759" s="17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0"/>
      <c r="C760" s="1"/>
      <c r="D760" s="171"/>
      <c r="E760" s="17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0"/>
      <c r="C761" s="1"/>
      <c r="D761" s="171"/>
      <c r="E761" s="17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0"/>
      <c r="C762" s="1"/>
      <c r="D762" s="171"/>
      <c r="E762" s="17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0"/>
      <c r="C763" s="1"/>
      <c r="D763" s="171"/>
      <c r="E763" s="17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0"/>
      <c r="C764" s="1"/>
      <c r="D764" s="171"/>
      <c r="E764" s="17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0"/>
      <c r="C765" s="1"/>
      <c r="D765" s="171"/>
      <c r="E765" s="17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0"/>
      <c r="C766" s="1"/>
      <c r="D766" s="171"/>
      <c r="E766" s="17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0"/>
      <c r="C767" s="1"/>
      <c r="D767" s="171"/>
      <c r="E767" s="17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0"/>
      <c r="C768" s="1"/>
      <c r="D768" s="171"/>
      <c r="E768" s="17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0"/>
      <c r="C769" s="1"/>
      <c r="D769" s="171"/>
      <c r="E769" s="17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0"/>
      <c r="C770" s="1"/>
      <c r="D770" s="171"/>
      <c r="E770" s="17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0"/>
      <c r="C771" s="1"/>
      <c r="D771" s="171"/>
      <c r="E771" s="17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0"/>
      <c r="C772" s="1"/>
      <c r="D772" s="171"/>
      <c r="E772" s="17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0"/>
      <c r="C773" s="1"/>
      <c r="D773" s="171"/>
      <c r="E773" s="17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0"/>
      <c r="C774" s="1"/>
      <c r="D774" s="171"/>
      <c r="E774" s="17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0"/>
      <c r="C775" s="1"/>
      <c r="D775" s="171"/>
      <c r="E775" s="17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0"/>
      <c r="C776" s="1"/>
      <c r="D776" s="171"/>
      <c r="E776" s="17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0"/>
      <c r="C777" s="1"/>
      <c r="D777" s="171"/>
      <c r="E777" s="17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0"/>
      <c r="C778" s="1"/>
      <c r="D778" s="171"/>
      <c r="E778" s="17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0"/>
      <c r="C779" s="1"/>
      <c r="D779" s="171"/>
      <c r="E779" s="17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0"/>
      <c r="C780" s="1"/>
      <c r="D780" s="171"/>
      <c r="E780" s="17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0"/>
      <c r="C781" s="1"/>
      <c r="D781" s="171"/>
      <c r="E781" s="17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0"/>
      <c r="C782" s="1"/>
      <c r="D782" s="171"/>
      <c r="E782" s="17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0"/>
      <c r="C783" s="1"/>
      <c r="D783" s="171"/>
      <c r="E783" s="17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0"/>
      <c r="C784" s="1"/>
      <c r="D784" s="171"/>
      <c r="E784" s="17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0"/>
      <c r="C785" s="1"/>
      <c r="D785" s="171"/>
      <c r="E785" s="17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0"/>
      <c r="C786" s="1"/>
      <c r="D786" s="171"/>
      <c r="E786" s="17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0"/>
      <c r="C787" s="1"/>
      <c r="D787" s="171"/>
      <c r="E787" s="17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0"/>
      <c r="C788" s="1"/>
      <c r="D788" s="171"/>
      <c r="E788" s="17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0"/>
      <c r="C789" s="1"/>
      <c r="D789" s="171"/>
      <c r="E789" s="17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0"/>
      <c r="C790" s="1"/>
      <c r="D790" s="171"/>
      <c r="E790" s="17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0"/>
      <c r="C791" s="1"/>
      <c r="D791" s="171"/>
      <c r="E791" s="17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0"/>
      <c r="C792" s="1"/>
      <c r="D792" s="171"/>
      <c r="E792" s="17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0"/>
      <c r="C793" s="1"/>
      <c r="D793" s="171"/>
      <c r="E793" s="17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0"/>
      <c r="C794" s="1"/>
      <c r="D794" s="171"/>
      <c r="E794" s="17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0"/>
      <c r="C795" s="1"/>
      <c r="D795" s="171"/>
      <c r="E795" s="17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0"/>
      <c r="C796" s="1"/>
      <c r="D796" s="171"/>
      <c r="E796" s="17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0"/>
      <c r="C797" s="1"/>
      <c r="D797" s="171"/>
      <c r="E797" s="17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0"/>
      <c r="C798" s="1"/>
      <c r="D798" s="171"/>
      <c r="E798" s="17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0"/>
      <c r="C799" s="1"/>
      <c r="D799" s="171"/>
      <c r="E799" s="17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0"/>
      <c r="C800" s="1"/>
      <c r="D800" s="171"/>
      <c r="E800" s="17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0"/>
      <c r="C801" s="1"/>
      <c r="D801" s="171"/>
      <c r="E801" s="17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0"/>
      <c r="C802" s="1"/>
      <c r="D802" s="171"/>
      <c r="E802" s="17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0"/>
      <c r="C803" s="1"/>
      <c r="D803" s="171"/>
      <c r="E803" s="17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0"/>
      <c r="C804" s="1"/>
      <c r="D804" s="171"/>
      <c r="E804" s="17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0"/>
      <c r="C805" s="1"/>
      <c r="D805" s="171"/>
      <c r="E805" s="17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0"/>
      <c r="C806" s="1"/>
      <c r="D806" s="171"/>
      <c r="E806" s="17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0"/>
      <c r="C807" s="1"/>
      <c r="D807" s="171"/>
      <c r="E807" s="17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0"/>
      <c r="C808" s="1"/>
      <c r="D808" s="171"/>
      <c r="E808" s="17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0"/>
      <c r="C809" s="1"/>
      <c r="D809" s="171"/>
      <c r="E809" s="17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0"/>
      <c r="C810" s="1"/>
      <c r="D810" s="171"/>
      <c r="E810" s="17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0"/>
      <c r="C811" s="1"/>
      <c r="D811" s="171"/>
      <c r="E811" s="17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0"/>
      <c r="C812" s="1"/>
      <c r="D812" s="171"/>
      <c r="E812" s="17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0"/>
      <c r="C813" s="1"/>
      <c r="D813" s="171"/>
      <c r="E813" s="17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0"/>
      <c r="C814" s="1"/>
      <c r="D814" s="171"/>
      <c r="E814" s="17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0"/>
      <c r="C815" s="1"/>
      <c r="D815" s="171"/>
      <c r="E815" s="17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0"/>
      <c r="C816" s="1"/>
      <c r="D816" s="171"/>
      <c r="E816" s="17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0"/>
      <c r="C817" s="1"/>
      <c r="D817" s="171"/>
      <c r="E817" s="17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0"/>
      <c r="C818" s="1"/>
      <c r="D818" s="171"/>
      <c r="E818" s="17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0"/>
      <c r="C819" s="1"/>
      <c r="D819" s="171"/>
      <c r="E819" s="17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0"/>
      <c r="C820" s="1"/>
      <c r="D820" s="171"/>
      <c r="E820" s="17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0"/>
      <c r="C821" s="1"/>
      <c r="D821" s="171"/>
      <c r="E821" s="17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0"/>
      <c r="C822" s="1"/>
      <c r="D822" s="171"/>
      <c r="E822" s="17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0"/>
      <c r="C823" s="1"/>
      <c r="D823" s="171"/>
      <c r="E823" s="17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0"/>
      <c r="C824" s="1"/>
      <c r="D824" s="171"/>
      <c r="E824" s="17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0"/>
      <c r="C825" s="1"/>
      <c r="D825" s="171"/>
      <c r="E825" s="17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0"/>
      <c r="C826" s="1"/>
      <c r="D826" s="171"/>
      <c r="E826" s="17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0"/>
      <c r="C827" s="1"/>
      <c r="D827" s="171"/>
      <c r="E827" s="17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0"/>
      <c r="C828" s="1"/>
      <c r="D828" s="171"/>
      <c r="E828" s="17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0"/>
      <c r="C829" s="1"/>
      <c r="D829" s="171"/>
      <c r="E829" s="17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0"/>
      <c r="C830" s="1"/>
      <c r="D830" s="171"/>
      <c r="E830" s="17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0"/>
      <c r="C831" s="1"/>
      <c r="D831" s="171"/>
      <c r="E831" s="17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0"/>
      <c r="C832" s="1"/>
      <c r="D832" s="171"/>
      <c r="E832" s="17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0"/>
      <c r="C833" s="1"/>
      <c r="D833" s="171"/>
      <c r="E833" s="17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0"/>
      <c r="C834" s="1"/>
      <c r="D834" s="171"/>
      <c r="E834" s="17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0"/>
      <c r="C835" s="1"/>
      <c r="D835" s="171"/>
      <c r="E835" s="17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0"/>
      <c r="C836" s="1"/>
      <c r="D836" s="171"/>
      <c r="E836" s="17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0"/>
      <c r="C837" s="1"/>
      <c r="D837" s="171"/>
      <c r="E837" s="17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0"/>
      <c r="C838" s="1"/>
      <c r="D838" s="171"/>
      <c r="E838" s="17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0"/>
      <c r="C839" s="1"/>
      <c r="D839" s="171"/>
      <c r="E839" s="17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0"/>
      <c r="C840" s="1"/>
      <c r="D840" s="171"/>
      <c r="E840" s="17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0"/>
      <c r="C841" s="1"/>
      <c r="D841" s="171"/>
      <c r="E841" s="17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0"/>
      <c r="C842" s="1"/>
      <c r="D842" s="171"/>
      <c r="E842" s="17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0"/>
      <c r="C843" s="1"/>
      <c r="D843" s="171"/>
      <c r="E843" s="17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0"/>
      <c r="C844" s="1"/>
      <c r="D844" s="171"/>
      <c r="E844" s="17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0"/>
      <c r="C845" s="1"/>
      <c r="D845" s="171"/>
      <c r="E845" s="17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0"/>
      <c r="C846" s="1"/>
      <c r="D846" s="171"/>
      <c r="E846" s="17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0"/>
      <c r="C847" s="1"/>
      <c r="D847" s="171"/>
      <c r="E847" s="17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0"/>
      <c r="C848" s="1"/>
      <c r="D848" s="171"/>
      <c r="E848" s="17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0"/>
      <c r="C849" s="1"/>
      <c r="D849" s="171"/>
      <c r="E849" s="17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0"/>
      <c r="C850" s="1"/>
      <c r="D850" s="171"/>
      <c r="E850" s="17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0"/>
      <c r="C851" s="1"/>
      <c r="D851" s="171"/>
      <c r="E851" s="17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0"/>
      <c r="C852" s="1"/>
      <c r="D852" s="171"/>
      <c r="E852" s="17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0"/>
      <c r="C853" s="1"/>
      <c r="D853" s="171"/>
      <c r="E853" s="17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0"/>
      <c r="C854" s="1"/>
      <c r="D854" s="171"/>
      <c r="E854" s="17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0"/>
      <c r="C855" s="1"/>
      <c r="D855" s="171"/>
      <c r="E855" s="17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0"/>
      <c r="C856" s="1"/>
      <c r="D856" s="171"/>
      <c r="E856" s="17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0"/>
      <c r="C857" s="1"/>
      <c r="D857" s="171"/>
      <c r="E857" s="17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0"/>
      <c r="C858" s="1"/>
      <c r="D858" s="171"/>
      <c r="E858" s="17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0"/>
      <c r="C859" s="1"/>
      <c r="D859" s="171"/>
      <c r="E859" s="17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0"/>
      <c r="C860" s="1"/>
      <c r="D860" s="171"/>
      <c r="E860" s="17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0"/>
      <c r="C861" s="1"/>
      <c r="D861" s="171"/>
      <c r="E861" s="17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0"/>
      <c r="C862" s="1"/>
      <c r="D862" s="171"/>
      <c r="E862" s="17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0"/>
      <c r="C863" s="1"/>
      <c r="D863" s="171"/>
      <c r="E863" s="17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0"/>
      <c r="C864" s="1"/>
      <c r="D864" s="171"/>
      <c r="E864" s="17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0"/>
      <c r="C865" s="1"/>
      <c r="D865" s="171"/>
      <c r="E865" s="17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0"/>
      <c r="C866" s="1"/>
      <c r="D866" s="171"/>
      <c r="E866" s="17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0"/>
      <c r="C867" s="1"/>
      <c r="D867" s="171"/>
      <c r="E867" s="17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0"/>
      <c r="C868" s="1"/>
      <c r="D868" s="171"/>
      <c r="E868" s="17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0"/>
      <c r="C869" s="1"/>
      <c r="D869" s="171"/>
      <c r="E869" s="17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0"/>
      <c r="C870" s="1"/>
      <c r="D870" s="171"/>
      <c r="E870" s="17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0"/>
      <c r="C871" s="1"/>
      <c r="D871" s="171"/>
      <c r="E871" s="17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0"/>
      <c r="C872" s="1"/>
      <c r="D872" s="171"/>
      <c r="E872" s="17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0"/>
      <c r="C873" s="1"/>
      <c r="D873" s="171"/>
      <c r="E873" s="17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0"/>
      <c r="C874" s="1"/>
      <c r="D874" s="171"/>
      <c r="E874" s="17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0"/>
      <c r="C875" s="1"/>
      <c r="D875" s="171"/>
      <c r="E875" s="17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0"/>
      <c r="C876" s="1"/>
      <c r="D876" s="171"/>
      <c r="E876" s="17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0"/>
      <c r="C877" s="1"/>
      <c r="D877" s="171"/>
      <c r="E877" s="17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0"/>
      <c r="C878" s="1"/>
      <c r="D878" s="171"/>
      <c r="E878" s="17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0"/>
      <c r="C879" s="1"/>
      <c r="D879" s="171"/>
      <c r="E879" s="17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0"/>
      <c r="C880" s="1"/>
      <c r="D880" s="171"/>
      <c r="E880" s="17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0"/>
      <c r="C881" s="1"/>
      <c r="D881" s="171"/>
      <c r="E881" s="17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0"/>
      <c r="C882" s="1"/>
      <c r="D882" s="171"/>
      <c r="E882" s="17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0"/>
      <c r="C883" s="1"/>
      <c r="D883" s="171"/>
      <c r="E883" s="17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0"/>
      <c r="C884" s="1"/>
      <c r="D884" s="171"/>
      <c r="E884" s="17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0"/>
      <c r="C885" s="1"/>
      <c r="D885" s="171"/>
      <c r="E885" s="17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0"/>
      <c r="C886" s="1"/>
      <c r="D886" s="171"/>
      <c r="E886" s="17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0"/>
      <c r="C887" s="1"/>
      <c r="D887" s="171"/>
      <c r="E887" s="17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0"/>
      <c r="C888" s="1"/>
      <c r="D888" s="171"/>
      <c r="E888" s="17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0"/>
      <c r="C889" s="1"/>
      <c r="D889" s="171"/>
      <c r="E889" s="17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0"/>
      <c r="C890" s="1"/>
      <c r="D890" s="171"/>
      <c r="E890" s="17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0"/>
      <c r="C891" s="1"/>
      <c r="D891" s="171"/>
      <c r="E891" s="17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0"/>
      <c r="C892" s="1"/>
      <c r="D892" s="171"/>
      <c r="E892" s="17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0"/>
      <c r="C893" s="1"/>
      <c r="D893" s="171"/>
      <c r="E893" s="17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0"/>
      <c r="C894" s="1"/>
      <c r="D894" s="171"/>
      <c r="E894" s="17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0"/>
      <c r="C895" s="1"/>
      <c r="D895" s="171"/>
      <c r="E895" s="17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0"/>
      <c r="C896" s="1"/>
      <c r="D896" s="171"/>
      <c r="E896" s="17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0"/>
      <c r="C897" s="1"/>
      <c r="D897" s="171"/>
      <c r="E897" s="17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0"/>
      <c r="C898" s="1"/>
      <c r="D898" s="171"/>
      <c r="E898" s="17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0"/>
      <c r="C899" s="1"/>
      <c r="D899" s="171"/>
      <c r="E899" s="17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0"/>
      <c r="C900" s="1"/>
      <c r="D900" s="171"/>
      <c r="E900" s="17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0"/>
      <c r="C901" s="1"/>
      <c r="D901" s="171"/>
      <c r="E901" s="17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0"/>
      <c r="C902" s="1"/>
      <c r="D902" s="171"/>
      <c r="E902" s="17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0"/>
      <c r="C903" s="1"/>
      <c r="D903" s="171"/>
      <c r="E903" s="17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0"/>
      <c r="C904" s="1"/>
      <c r="D904" s="171"/>
      <c r="E904" s="17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0"/>
      <c r="C905" s="1"/>
      <c r="D905" s="171"/>
      <c r="E905" s="17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0"/>
      <c r="C906" s="1"/>
      <c r="D906" s="171"/>
      <c r="E906" s="17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0"/>
      <c r="C907" s="1"/>
      <c r="D907" s="171"/>
      <c r="E907" s="17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0"/>
      <c r="C908" s="1"/>
      <c r="D908" s="171"/>
      <c r="E908" s="17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0"/>
      <c r="C909" s="1"/>
      <c r="D909" s="171"/>
      <c r="E909" s="17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0"/>
      <c r="C910" s="1"/>
      <c r="D910" s="171"/>
      <c r="E910" s="17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0"/>
      <c r="C911" s="1"/>
      <c r="D911" s="171"/>
      <c r="E911" s="17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0"/>
      <c r="C912" s="1"/>
      <c r="D912" s="171"/>
      <c r="E912" s="17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0"/>
      <c r="C913" s="1"/>
      <c r="D913" s="171"/>
      <c r="E913" s="17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0"/>
      <c r="C914" s="1"/>
      <c r="D914" s="171"/>
      <c r="E914" s="17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0"/>
      <c r="C915" s="1"/>
      <c r="D915" s="171"/>
      <c r="E915" s="17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0"/>
      <c r="C916" s="1"/>
      <c r="D916" s="171"/>
      <c r="E916" s="17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0"/>
      <c r="C917" s="1"/>
      <c r="D917" s="171"/>
      <c r="E917" s="17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0"/>
      <c r="C918" s="1"/>
      <c r="D918" s="171"/>
      <c r="E918" s="17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0"/>
      <c r="C919" s="1"/>
      <c r="D919" s="171"/>
      <c r="E919" s="17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0"/>
      <c r="C920" s="1"/>
      <c r="D920" s="171"/>
      <c r="E920" s="17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0"/>
      <c r="C921" s="1"/>
      <c r="D921" s="171"/>
      <c r="E921" s="17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0"/>
      <c r="C922" s="1"/>
      <c r="D922" s="171"/>
      <c r="E922" s="17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0"/>
      <c r="C923" s="1"/>
      <c r="D923" s="171"/>
      <c r="E923" s="17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0"/>
      <c r="C924" s="1"/>
      <c r="D924" s="171"/>
      <c r="E924" s="17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0"/>
      <c r="C925" s="1"/>
      <c r="D925" s="171"/>
      <c r="E925" s="17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0"/>
      <c r="C926" s="1"/>
      <c r="D926" s="171"/>
      <c r="E926" s="17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0"/>
      <c r="C927" s="1"/>
      <c r="D927" s="171"/>
      <c r="E927" s="17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0"/>
      <c r="C928" s="1"/>
      <c r="D928" s="171"/>
      <c r="E928" s="17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0"/>
      <c r="C929" s="1"/>
      <c r="D929" s="171"/>
      <c r="E929" s="17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0"/>
      <c r="C930" s="1"/>
      <c r="D930" s="171"/>
      <c r="E930" s="17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0"/>
      <c r="C931" s="1"/>
      <c r="D931" s="171"/>
      <c r="E931" s="17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0"/>
      <c r="C932" s="1"/>
      <c r="D932" s="171"/>
      <c r="E932" s="17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0"/>
      <c r="C933" s="1"/>
      <c r="D933" s="171"/>
      <c r="E933" s="17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0"/>
      <c r="C934" s="1"/>
      <c r="D934" s="171"/>
      <c r="E934" s="17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0"/>
      <c r="C935" s="1"/>
      <c r="D935" s="171"/>
      <c r="E935" s="17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0"/>
      <c r="C936" s="1"/>
      <c r="D936" s="171"/>
      <c r="E936" s="17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0"/>
      <c r="C937" s="1"/>
      <c r="D937" s="171"/>
      <c r="E937" s="17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0"/>
      <c r="C938" s="1"/>
      <c r="D938" s="171"/>
      <c r="E938" s="17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0"/>
      <c r="C939" s="1"/>
      <c r="D939" s="171"/>
      <c r="E939" s="17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0"/>
      <c r="C940" s="1"/>
      <c r="D940" s="171"/>
      <c r="E940" s="17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0"/>
      <c r="C941" s="1"/>
      <c r="D941" s="171"/>
      <c r="E941" s="17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0"/>
      <c r="C942" s="1"/>
      <c r="D942" s="171"/>
      <c r="E942" s="17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0"/>
      <c r="C943" s="1"/>
      <c r="D943" s="171"/>
      <c r="E943" s="17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0"/>
      <c r="C944" s="1"/>
      <c r="D944" s="171"/>
      <c r="E944" s="17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0"/>
      <c r="C945" s="1"/>
      <c r="D945" s="171"/>
      <c r="E945" s="17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0"/>
      <c r="C946" s="1"/>
      <c r="D946" s="171"/>
      <c r="E946" s="17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0"/>
      <c r="C947" s="1"/>
      <c r="D947" s="171"/>
      <c r="E947" s="17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0"/>
      <c r="C948" s="1"/>
      <c r="D948" s="171"/>
      <c r="E948" s="17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0"/>
      <c r="C949" s="1"/>
      <c r="D949" s="171"/>
      <c r="E949" s="17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0"/>
      <c r="C950" s="1"/>
      <c r="D950" s="171"/>
      <c r="E950" s="17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0"/>
      <c r="C951" s="1"/>
      <c r="D951" s="171"/>
      <c r="E951" s="17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0"/>
      <c r="C952" s="1"/>
      <c r="D952" s="171"/>
      <c r="E952" s="17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0"/>
      <c r="C953" s="1"/>
      <c r="D953" s="171"/>
      <c r="E953" s="17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0"/>
      <c r="C954" s="1"/>
      <c r="D954" s="171"/>
      <c r="E954" s="17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0"/>
      <c r="C955" s="1"/>
      <c r="D955" s="171"/>
      <c r="E955" s="17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0"/>
      <c r="C956" s="1"/>
      <c r="D956" s="171"/>
      <c r="E956" s="17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0"/>
      <c r="C957" s="1"/>
      <c r="D957" s="171"/>
      <c r="E957" s="17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0"/>
      <c r="C958" s="1"/>
      <c r="D958" s="171"/>
      <c r="E958" s="17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0"/>
      <c r="C959" s="1"/>
      <c r="D959" s="171"/>
      <c r="E959" s="17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0"/>
      <c r="C960" s="1"/>
      <c r="D960" s="171"/>
      <c r="E960" s="17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0"/>
      <c r="C961" s="1"/>
      <c r="D961" s="171"/>
      <c r="E961" s="17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0"/>
      <c r="C962" s="1"/>
      <c r="D962" s="171"/>
      <c r="E962" s="17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0"/>
      <c r="C963" s="1"/>
      <c r="D963" s="171"/>
      <c r="E963" s="17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0"/>
      <c r="C964" s="1"/>
      <c r="D964" s="171"/>
      <c r="E964" s="17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0"/>
      <c r="C965" s="1"/>
      <c r="D965" s="171"/>
      <c r="E965" s="17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0"/>
      <c r="C966" s="1"/>
      <c r="D966" s="171"/>
      <c r="E966" s="17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0"/>
      <c r="C967" s="1"/>
      <c r="D967" s="171"/>
      <c r="E967" s="17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0"/>
      <c r="C968" s="1"/>
      <c r="D968" s="171"/>
      <c r="E968" s="17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0"/>
      <c r="C969" s="1"/>
      <c r="D969" s="171"/>
      <c r="E969" s="17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0"/>
      <c r="C970" s="1"/>
      <c r="D970" s="171"/>
      <c r="E970" s="17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0"/>
      <c r="C971" s="1"/>
      <c r="D971" s="171"/>
      <c r="E971" s="17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0"/>
      <c r="C972" s="1"/>
      <c r="D972" s="171"/>
      <c r="E972" s="17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0"/>
      <c r="C973" s="1"/>
      <c r="D973" s="171"/>
      <c r="E973" s="17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0"/>
      <c r="C974" s="1"/>
      <c r="D974" s="171"/>
      <c r="E974" s="17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0"/>
      <c r="C975" s="1"/>
      <c r="D975" s="171"/>
      <c r="E975" s="17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0"/>
      <c r="C976" s="1"/>
      <c r="D976" s="171"/>
      <c r="E976" s="17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0"/>
      <c r="C977" s="1"/>
      <c r="D977" s="171"/>
      <c r="E977" s="17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0"/>
      <c r="C978" s="1"/>
      <c r="D978" s="171"/>
      <c r="E978" s="17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0"/>
      <c r="C979" s="1"/>
      <c r="D979" s="171"/>
      <c r="E979" s="17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0"/>
      <c r="C980" s="1"/>
      <c r="D980" s="171"/>
      <c r="E980" s="17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0"/>
      <c r="C981" s="1"/>
      <c r="D981" s="171"/>
      <c r="E981" s="17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0"/>
      <c r="C982" s="1"/>
      <c r="D982" s="171"/>
      <c r="E982" s="17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0"/>
      <c r="C983" s="1"/>
      <c r="D983" s="171"/>
      <c r="E983" s="17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0"/>
      <c r="C984" s="1"/>
      <c r="D984" s="171"/>
      <c r="E984" s="17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0"/>
      <c r="C985" s="1"/>
      <c r="D985" s="171"/>
      <c r="E985" s="17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0"/>
      <c r="C986" s="1"/>
      <c r="D986" s="171"/>
      <c r="E986" s="17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0"/>
      <c r="C987" s="1"/>
      <c r="D987" s="171"/>
      <c r="E987" s="17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0"/>
      <c r="C988" s="1"/>
      <c r="D988" s="171"/>
      <c r="E988" s="17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0"/>
      <c r="C989" s="1"/>
      <c r="D989" s="171"/>
      <c r="E989" s="17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0"/>
      <c r="C990" s="1"/>
      <c r="D990" s="171"/>
      <c r="E990" s="17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0"/>
      <c r="C991" s="1"/>
      <c r="D991" s="171"/>
      <c r="E991" s="17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0"/>
      <c r="C992" s="1"/>
      <c r="D992" s="171"/>
      <c r="E992" s="17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0"/>
      <c r="C993" s="1"/>
      <c r="D993" s="171"/>
      <c r="E993" s="17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0"/>
      <c r="C994" s="1"/>
      <c r="D994" s="171"/>
      <c r="E994" s="17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0"/>
      <c r="C995" s="1"/>
      <c r="D995" s="171"/>
      <c r="E995" s="17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0"/>
      <c r="C996" s="1"/>
      <c r="D996" s="171"/>
      <c r="E996" s="17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0"/>
      <c r="C997" s="1"/>
      <c r="D997" s="171"/>
      <c r="E997" s="17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0"/>
      <c r="C998" s="1"/>
      <c r="D998" s="171"/>
      <c r="E998" s="17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0"/>
      <c r="C999" s="1"/>
      <c r="D999" s="171"/>
      <c r="E999" s="17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0"/>
      <c r="C1000" s="1"/>
      <c r="D1000" s="171"/>
      <c r="E1000" s="17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70"/>
      <c r="C1001" s="1"/>
      <c r="D1001" s="171"/>
      <c r="E1001" s="17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70"/>
      <c r="C1002" s="1"/>
      <c r="D1002" s="171"/>
      <c r="E1002" s="17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1.19921875" defaultRowHeight="15" customHeight="1" x14ac:dyDescent="0.3"/>
  <cols>
    <col min="1" max="1" width="2.796875" customWidth="1"/>
    <col min="2" max="7" width="14.3984375" customWidth="1"/>
    <col min="8" max="26" width="6.796875" customWidth="1"/>
  </cols>
  <sheetData>
    <row r="1" spans="1:26" ht="31.5" customHeight="1" x14ac:dyDescent="0.3">
      <c r="A1" s="1"/>
      <c r="B1" s="261" t="s">
        <v>194</v>
      </c>
      <c r="C1" s="229"/>
      <c r="D1" s="229"/>
      <c r="E1" s="230"/>
      <c r="F1" s="264" t="s">
        <v>195</v>
      </c>
      <c r="G1" s="266" t="s">
        <v>125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A2" s="1"/>
      <c r="B2" s="262"/>
      <c r="C2" s="263"/>
      <c r="D2" s="263"/>
      <c r="E2" s="255"/>
      <c r="F2" s="265"/>
      <c r="G2" s="26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3">
      <c r="A3" s="1"/>
      <c r="B3" s="231"/>
      <c r="C3" s="232"/>
      <c r="D3" s="232"/>
      <c r="E3" s="233"/>
      <c r="F3" s="189" t="e">
        <f>AVERAGE(G7:G13)</f>
        <v>#DIV/0!</v>
      </c>
      <c r="G3" s="190" t="e">
        <f>AVERAGE(E7:E13)</f>
        <v>#DIV/0!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25" customHeight="1" x14ac:dyDescent="0.3">
      <c r="A4" s="1"/>
      <c r="B4" s="171"/>
      <c r="C4" s="1"/>
      <c r="D4" s="191"/>
      <c r="E4" s="192"/>
      <c r="F4" s="171"/>
      <c r="G4" s="19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50" t="s">
        <v>131</v>
      </c>
      <c r="C5" s="251"/>
      <c r="D5" s="242"/>
      <c r="E5" s="268" t="s">
        <v>196</v>
      </c>
      <c r="F5" s="235"/>
      <c r="G5" s="23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3">
      <c r="A6" s="184"/>
      <c r="B6" s="185" t="s">
        <v>145</v>
      </c>
      <c r="C6" s="186" t="s">
        <v>197</v>
      </c>
      <c r="D6" s="194" t="s">
        <v>198</v>
      </c>
      <c r="E6" s="195" t="s">
        <v>199</v>
      </c>
      <c r="F6" s="196" t="s">
        <v>200</v>
      </c>
      <c r="G6" s="197" t="s">
        <v>201</v>
      </c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 ht="18" customHeight="1" x14ac:dyDescent="0.3">
      <c r="A7" s="1"/>
      <c r="B7" s="171">
        <v>0</v>
      </c>
      <c r="C7" s="1">
        <v>0</v>
      </c>
      <c r="D7" s="198">
        <v>0</v>
      </c>
      <c r="E7" s="192" t="e">
        <f t="shared" ref="E7:E43" si="0">D7/C7</f>
        <v>#DIV/0!</v>
      </c>
      <c r="F7" s="171" t="e">
        <f t="shared" ref="F7:F43" si="1">E7-B7</f>
        <v>#DIV/0!</v>
      </c>
      <c r="G7" s="172" t="e">
        <f t="shared" ref="G7:G43" si="2">F7/E7</f>
        <v>#DIV/0!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171">
        <v>0</v>
      </c>
      <c r="C8" s="1">
        <v>0</v>
      </c>
      <c r="D8" s="198">
        <v>0</v>
      </c>
      <c r="E8" s="192" t="e">
        <f t="shared" si="0"/>
        <v>#DIV/0!</v>
      </c>
      <c r="F8" s="171" t="e">
        <f t="shared" si="1"/>
        <v>#DIV/0!</v>
      </c>
      <c r="G8" s="172" t="e">
        <f t="shared" si="2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171">
        <v>0</v>
      </c>
      <c r="C9" s="1">
        <v>0</v>
      </c>
      <c r="D9" s="198">
        <v>0</v>
      </c>
      <c r="E9" s="192" t="e">
        <f t="shared" si="0"/>
        <v>#DIV/0!</v>
      </c>
      <c r="F9" s="171" t="e">
        <f t="shared" si="1"/>
        <v>#DIV/0!</v>
      </c>
      <c r="G9" s="172" t="e">
        <f t="shared" si="2"/>
        <v>#DIV/0!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171">
        <v>0</v>
      </c>
      <c r="C10" s="1">
        <v>0</v>
      </c>
      <c r="D10" s="198">
        <v>0</v>
      </c>
      <c r="E10" s="192" t="e">
        <f t="shared" si="0"/>
        <v>#DIV/0!</v>
      </c>
      <c r="F10" s="171" t="e">
        <f t="shared" si="1"/>
        <v>#DIV/0!</v>
      </c>
      <c r="G10" s="172" t="e">
        <f t="shared" si="2"/>
        <v>#DIV/0!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171">
        <v>0</v>
      </c>
      <c r="C11" s="1">
        <v>0</v>
      </c>
      <c r="D11" s="198">
        <v>0</v>
      </c>
      <c r="E11" s="192" t="e">
        <f t="shared" si="0"/>
        <v>#DIV/0!</v>
      </c>
      <c r="F11" s="171" t="e">
        <f t="shared" si="1"/>
        <v>#DIV/0!</v>
      </c>
      <c r="G11" s="172" t="e">
        <f t="shared" si="2"/>
        <v>#DIV/0!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171">
        <v>0</v>
      </c>
      <c r="C12" s="1">
        <v>0</v>
      </c>
      <c r="D12" s="198">
        <v>0</v>
      </c>
      <c r="E12" s="192" t="e">
        <f t="shared" si="0"/>
        <v>#DIV/0!</v>
      </c>
      <c r="F12" s="171" t="e">
        <f t="shared" si="1"/>
        <v>#DIV/0!</v>
      </c>
      <c r="G12" s="172" t="e">
        <f t="shared" si="2"/>
        <v>#DIV/0!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1"/>
      <c r="B13" s="171">
        <v>0</v>
      </c>
      <c r="C13" s="1">
        <v>0</v>
      </c>
      <c r="D13" s="198">
        <v>0</v>
      </c>
      <c r="E13" s="192" t="e">
        <f t="shared" si="0"/>
        <v>#DIV/0!</v>
      </c>
      <c r="F13" s="171" t="e">
        <f t="shared" si="1"/>
        <v>#DIV/0!</v>
      </c>
      <c r="G13" s="172" t="e">
        <f t="shared" si="2"/>
        <v>#DIV/0!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171">
        <v>0</v>
      </c>
      <c r="C14" s="1">
        <v>0</v>
      </c>
      <c r="D14" s="198">
        <v>0</v>
      </c>
      <c r="E14" s="192" t="e">
        <f t="shared" si="0"/>
        <v>#DIV/0!</v>
      </c>
      <c r="F14" s="171" t="e">
        <f t="shared" si="1"/>
        <v>#DIV/0!</v>
      </c>
      <c r="G14" s="172" t="e">
        <f t="shared" si="2"/>
        <v>#DIV/0!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171">
        <v>0</v>
      </c>
      <c r="C15" s="1">
        <v>0</v>
      </c>
      <c r="D15" s="198">
        <v>0</v>
      </c>
      <c r="E15" s="192" t="e">
        <f t="shared" si="0"/>
        <v>#DIV/0!</v>
      </c>
      <c r="F15" s="171" t="e">
        <f t="shared" si="1"/>
        <v>#DIV/0!</v>
      </c>
      <c r="G15" s="172" t="e">
        <f t="shared" si="2"/>
        <v>#DIV/0!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171">
        <v>0</v>
      </c>
      <c r="C16" s="1">
        <v>0</v>
      </c>
      <c r="D16" s="198">
        <v>0</v>
      </c>
      <c r="E16" s="192" t="e">
        <f t="shared" si="0"/>
        <v>#DIV/0!</v>
      </c>
      <c r="F16" s="171" t="e">
        <f t="shared" si="1"/>
        <v>#DIV/0!</v>
      </c>
      <c r="G16" s="172" t="e">
        <f t="shared" si="2"/>
        <v>#DIV/0!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171">
        <v>0</v>
      </c>
      <c r="C17" s="1">
        <v>0</v>
      </c>
      <c r="D17" s="198">
        <v>0</v>
      </c>
      <c r="E17" s="192" t="e">
        <f t="shared" si="0"/>
        <v>#DIV/0!</v>
      </c>
      <c r="F17" s="171" t="e">
        <f t="shared" si="1"/>
        <v>#DIV/0!</v>
      </c>
      <c r="G17" s="172" t="e">
        <f t="shared" si="2"/>
        <v>#DIV/0!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171">
        <v>0</v>
      </c>
      <c r="C18" s="1">
        <v>0</v>
      </c>
      <c r="D18" s="198">
        <v>0</v>
      </c>
      <c r="E18" s="192" t="e">
        <f t="shared" si="0"/>
        <v>#DIV/0!</v>
      </c>
      <c r="F18" s="171" t="e">
        <f t="shared" si="1"/>
        <v>#DIV/0!</v>
      </c>
      <c r="G18" s="172" t="e">
        <f t="shared" si="2"/>
        <v>#DIV/0!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171">
        <v>0</v>
      </c>
      <c r="C19" s="1">
        <v>0</v>
      </c>
      <c r="D19" s="198">
        <v>0</v>
      </c>
      <c r="E19" s="192" t="e">
        <f t="shared" si="0"/>
        <v>#DIV/0!</v>
      </c>
      <c r="F19" s="171" t="e">
        <f t="shared" si="1"/>
        <v>#DIV/0!</v>
      </c>
      <c r="G19" s="172" t="e">
        <f t="shared" si="2"/>
        <v>#DIV/0!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171">
        <v>0</v>
      </c>
      <c r="C20" s="1">
        <v>0</v>
      </c>
      <c r="D20" s="198">
        <v>0</v>
      </c>
      <c r="E20" s="192" t="e">
        <f t="shared" si="0"/>
        <v>#DIV/0!</v>
      </c>
      <c r="F20" s="171" t="e">
        <f t="shared" si="1"/>
        <v>#DIV/0!</v>
      </c>
      <c r="G20" s="172" t="e">
        <f t="shared" si="2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B21" s="171">
        <v>0</v>
      </c>
      <c r="C21" s="1">
        <v>0</v>
      </c>
      <c r="D21" s="198">
        <v>0</v>
      </c>
      <c r="E21" s="192" t="e">
        <f t="shared" si="0"/>
        <v>#DIV/0!</v>
      </c>
      <c r="F21" s="171" t="e">
        <f t="shared" si="1"/>
        <v>#DIV/0!</v>
      </c>
      <c r="G21" s="172" t="e">
        <f t="shared" si="2"/>
        <v>#DIV/0!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71">
        <v>0</v>
      </c>
      <c r="C22" s="1">
        <v>0</v>
      </c>
      <c r="D22" s="198">
        <v>0</v>
      </c>
      <c r="E22" s="192" t="e">
        <f t="shared" si="0"/>
        <v>#DIV/0!</v>
      </c>
      <c r="F22" s="171" t="e">
        <f t="shared" si="1"/>
        <v>#DIV/0!</v>
      </c>
      <c r="G22" s="172" t="e">
        <f t="shared" si="2"/>
        <v>#DIV/0!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171">
        <v>0</v>
      </c>
      <c r="C23" s="1">
        <v>0</v>
      </c>
      <c r="D23" s="198">
        <v>0</v>
      </c>
      <c r="E23" s="192" t="e">
        <f t="shared" si="0"/>
        <v>#DIV/0!</v>
      </c>
      <c r="F23" s="171" t="e">
        <f t="shared" si="1"/>
        <v>#DIV/0!</v>
      </c>
      <c r="G23" s="172" t="e">
        <f t="shared" si="2"/>
        <v>#DIV/0!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71">
        <v>0</v>
      </c>
      <c r="C24" s="1">
        <v>0</v>
      </c>
      <c r="D24" s="198">
        <v>0</v>
      </c>
      <c r="E24" s="192" t="e">
        <f t="shared" si="0"/>
        <v>#DIV/0!</v>
      </c>
      <c r="F24" s="171" t="e">
        <f t="shared" si="1"/>
        <v>#DIV/0!</v>
      </c>
      <c r="G24" s="172" t="e">
        <f t="shared" si="2"/>
        <v>#DIV/0!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71">
        <v>0</v>
      </c>
      <c r="C25" s="1">
        <v>0</v>
      </c>
      <c r="D25" s="198">
        <v>0</v>
      </c>
      <c r="E25" s="192" t="e">
        <f t="shared" si="0"/>
        <v>#DIV/0!</v>
      </c>
      <c r="F25" s="171" t="e">
        <f t="shared" si="1"/>
        <v>#DIV/0!</v>
      </c>
      <c r="G25" s="172" t="e">
        <f t="shared" si="2"/>
        <v>#DIV/0!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71">
        <v>0</v>
      </c>
      <c r="C26" s="1">
        <v>0</v>
      </c>
      <c r="D26" s="198">
        <v>0</v>
      </c>
      <c r="E26" s="192" t="e">
        <f t="shared" si="0"/>
        <v>#DIV/0!</v>
      </c>
      <c r="F26" s="171" t="e">
        <f t="shared" si="1"/>
        <v>#DIV/0!</v>
      </c>
      <c r="G26" s="172" t="e">
        <f t="shared" si="2"/>
        <v>#DIV/0!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71">
        <v>0</v>
      </c>
      <c r="C27" s="1">
        <v>0</v>
      </c>
      <c r="D27" s="198">
        <v>0</v>
      </c>
      <c r="E27" s="192" t="e">
        <f t="shared" si="0"/>
        <v>#DIV/0!</v>
      </c>
      <c r="F27" s="171" t="e">
        <f t="shared" si="1"/>
        <v>#DIV/0!</v>
      </c>
      <c r="G27" s="172" t="e">
        <f t="shared" si="2"/>
        <v>#DIV/0!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71">
        <v>0</v>
      </c>
      <c r="C28" s="1">
        <v>0</v>
      </c>
      <c r="D28" s="198">
        <v>0</v>
      </c>
      <c r="E28" s="192" t="e">
        <f t="shared" si="0"/>
        <v>#DIV/0!</v>
      </c>
      <c r="F28" s="171" t="e">
        <f t="shared" si="1"/>
        <v>#DIV/0!</v>
      </c>
      <c r="G28" s="172" t="e">
        <f t="shared" si="2"/>
        <v>#DIV/0!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71">
        <v>0</v>
      </c>
      <c r="C29" s="1">
        <v>0</v>
      </c>
      <c r="D29" s="198">
        <v>0</v>
      </c>
      <c r="E29" s="192" t="e">
        <f t="shared" si="0"/>
        <v>#DIV/0!</v>
      </c>
      <c r="F29" s="171" t="e">
        <f t="shared" si="1"/>
        <v>#DIV/0!</v>
      </c>
      <c r="G29" s="172" t="e">
        <f t="shared" si="2"/>
        <v>#DIV/0!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71">
        <v>0</v>
      </c>
      <c r="C30" s="1">
        <v>0</v>
      </c>
      <c r="D30" s="198">
        <v>0</v>
      </c>
      <c r="E30" s="192" t="e">
        <f t="shared" si="0"/>
        <v>#DIV/0!</v>
      </c>
      <c r="F30" s="171" t="e">
        <f t="shared" si="1"/>
        <v>#DIV/0!</v>
      </c>
      <c r="G30" s="172" t="e">
        <f t="shared" si="2"/>
        <v>#DIV/0!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71">
        <v>0</v>
      </c>
      <c r="C31" s="1">
        <v>0</v>
      </c>
      <c r="D31" s="198">
        <v>0</v>
      </c>
      <c r="E31" s="192" t="e">
        <f t="shared" si="0"/>
        <v>#DIV/0!</v>
      </c>
      <c r="F31" s="171" t="e">
        <f t="shared" si="1"/>
        <v>#DIV/0!</v>
      </c>
      <c r="G31" s="172" t="e">
        <f t="shared" si="2"/>
        <v>#DIV/0!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71">
        <v>0</v>
      </c>
      <c r="C32" s="1">
        <v>0</v>
      </c>
      <c r="D32" s="198">
        <v>0</v>
      </c>
      <c r="E32" s="192" t="e">
        <f t="shared" si="0"/>
        <v>#DIV/0!</v>
      </c>
      <c r="F32" s="171" t="e">
        <f t="shared" si="1"/>
        <v>#DIV/0!</v>
      </c>
      <c r="G32" s="172" t="e">
        <f t="shared" si="2"/>
        <v>#DIV/0!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71">
        <v>0</v>
      </c>
      <c r="C33" s="1">
        <v>0</v>
      </c>
      <c r="D33" s="198">
        <v>0</v>
      </c>
      <c r="E33" s="192" t="e">
        <f t="shared" si="0"/>
        <v>#DIV/0!</v>
      </c>
      <c r="F33" s="171" t="e">
        <f t="shared" si="1"/>
        <v>#DIV/0!</v>
      </c>
      <c r="G33" s="172" t="e">
        <f t="shared" si="2"/>
        <v>#DIV/0!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71">
        <v>0</v>
      </c>
      <c r="C34" s="1">
        <v>0</v>
      </c>
      <c r="D34" s="198">
        <v>0</v>
      </c>
      <c r="E34" s="192" t="e">
        <f t="shared" si="0"/>
        <v>#DIV/0!</v>
      </c>
      <c r="F34" s="171" t="e">
        <f t="shared" si="1"/>
        <v>#DIV/0!</v>
      </c>
      <c r="G34" s="172" t="e">
        <f t="shared" si="2"/>
        <v>#DIV/0!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71">
        <v>0</v>
      </c>
      <c r="C35" s="1">
        <v>0</v>
      </c>
      <c r="D35" s="198">
        <v>0</v>
      </c>
      <c r="E35" s="192" t="e">
        <f t="shared" si="0"/>
        <v>#DIV/0!</v>
      </c>
      <c r="F35" s="171" t="e">
        <f t="shared" si="1"/>
        <v>#DIV/0!</v>
      </c>
      <c r="G35" s="172" t="e">
        <f t="shared" si="2"/>
        <v>#DIV/0!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71">
        <v>0</v>
      </c>
      <c r="C36" s="1">
        <v>0</v>
      </c>
      <c r="D36" s="198">
        <v>0</v>
      </c>
      <c r="E36" s="192" t="e">
        <f t="shared" si="0"/>
        <v>#DIV/0!</v>
      </c>
      <c r="F36" s="171" t="e">
        <f t="shared" si="1"/>
        <v>#DIV/0!</v>
      </c>
      <c r="G36" s="172" t="e">
        <f t="shared" si="2"/>
        <v>#DIV/0!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71">
        <v>0</v>
      </c>
      <c r="C37" s="1">
        <v>0</v>
      </c>
      <c r="D37" s="198">
        <v>0</v>
      </c>
      <c r="E37" s="192" t="e">
        <f t="shared" si="0"/>
        <v>#DIV/0!</v>
      </c>
      <c r="F37" s="171" t="e">
        <f t="shared" si="1"/>
        <v>#DIV/0!</v>
      </c>
      <c r="G37" s="172" t="e">
        <f t="shared" si="2"/>
        <v>#DIV/0!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71">
        <v>0</v>
      </c>
      <c r="C38" s="1">
        <v>0</v>
      </c>
      <c r="D38" s="198">
        <v>0</v>
      </c>
      <c r="E38" s="192" t="e">
        <f t="shared" si="0"/>
        <v>#DIV/0!</v>
      </c>
      <c r="F38" s="171" t="e">
        <f t="shared" si="1"/>
        <v>#DIV/0!</v>
      </c>
      <c r="G38" s="172" t="e">
        <f t="shared" si="2"/>
        <v>#DIV/0!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71">
        <v>0</v>
      </c>
      <c r="C39" s="1">
        <v>0</v>
      </c>
      <c r="D39" s="198">
        <v>0</v>
      </c>
      <c r="E39" s="192" t="e">
        <f t="shared" si="0"/>
        <v>#DIV/0!</v>
      </c>
      <c r="F39" s="171" t="e">
        <f t="shared" si="1"/>
        <v>#DIV/0!</v>
      </c>
      <c r="G39" s="172" t="e">
        <f t="shared" si="2"/>
        <v>#DIV/0!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71">
        <v>0</v>
      </c>
      <c r="C40" s="1">
        <v>0</v>
      </c>
      <c r="D40" s="198">
        <v>0</v>
      </c>
      <c r="E40" s="192" t="e">
        <f t="shared" si="0"/>
        <v>#DIV/0!</v>
      </c>
      <c r="F40" s="171" t="e">
        <f t="shared" si="1"/>
        <v>#DIV/0!</v>
      </c>
      <c r="G40" s="172" t="e">
        <f t="shared" si="2"/>
        <v>#DIV/0!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71">
        <v>0</v>
      </c>
      <c r="C41" s="1">
        <v>0</v>
      </c>
      <c r="D41" s="198">
        <v>0</v>
      </c>
      <c r="E41" s="192" t="e">
        <f t="shared" si="0"/>
        <v>#DIV/0!</v>
      </c>
      <c r="F41" s="171" t="e">
        <f t="shared" si="1"/>
        <v>#DIV/0!</v>
      </c>
      <c r="G41" s="172" t="e">
        <f t="shared" si="2"/>
        <v>#DIV/0!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71">
        <v>0</v>
      </c>
      <c r="C42" s="1">
        <v>0</v>
      </c>
      <c r="D42" s="198">
        <v>0</v>
      </c>
      <c r="E42" s="192" t="e">
        <f t="shared" si="0"/>
        <v>#DIV/0!</v>
      </c>
      <c r="F42" s="171" t="e">
        <f t="shared" si="1"/>
        <v>#DIV/0!</v>
      </c>
      <c r="G42" s="172" t="e">
        <f t="shared" si="2"/>
        <v>#DIV/0!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71">
        <v>0</v>
      </c>
      <c r="C43" s="1">
        <v>0</v>
      </c>
      <c r="D43" s="198">
        <v>0</v>
      </c>
      <c r="E43" s="192" t="e">
        <f t="shared" si="0"/>
        <v>#DIV/0!</v>
      </c>
      <c r="F43" s="171" t="e">
        <f t="shared" si="1"/>
        <v>#DIV/0!</v>
      </c>
      <c r="G43" s="172" t="e">
        <f t="shared" si="2"/>
        <v>#DIV/0!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71"/>
      <c r="C44" s="1"/>
      <c r="D44" s="198"/>
      <c r="E44" s="192"/>
      <c r="F44" s="171"/>
      <c r="G44" s="17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71"/>
      <c r="C45" s="1"/>
      <c r="D45" s="198"/>
      <c r="E45" s="192"/>
      <c r="F45" s="171"/>
      <c r="G45" s="17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71"/>
      <c r="C46" s="1"/>
      <c r="D46" s="198"/>
      <c r="E46" s="192"/>
      <c r="F46" s="171"/>
      <c r="G46" s="1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71"/>
      <c r="C47" s="1"/>
      <c r="D47" s="198"/>
      <c r="E47" s="192"/>
      <c r="F47" s="171"/>
      <c r="G47" s="17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71"/>
      <c r="C48" s="1"/>
      <c r="D48" s="198"/>
      <c r="E48" s="192"/>
      <c r="F48" s="171"/>
      <c r="G48" s="17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71"/>
      <c r="C49" s="1"/>
      <c r="D49" s="198"/>
      <c r="E49" s="192"/>
      <c r="F49" s="171"/>
      <c r="G49" s="17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71"/>
      <c r="C50" s="1"/>
      <c r="D50" s="198"/>
      <c r="E50" s="192"/>
      <c r="F50" s="171"/>
      <c r="G50" s="17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71"/>
      <c r="C51" s="1"/>
      <c r="D51" s="198"/>
      <c r="E51" s="192"/>
      <c r="F51" s="171"/>
      <c r="G51" s="17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71"/>
      <c r="C52" s="1"/>
      <c r="D52" s="198"/>
      <c r="E52" s="192"/>
      <c r="F52" s="171"/>
      <c r="G52" s="17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1"/>
      <c r="C53" s="1"/>
      <c r="D53" s="198"/>
      <c r="E53" s="192"/>
      <c r="F53" s="171"/>
      <c r="G53" s="17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1"/>
      <c r="C54" s="1"/>
      <c r="D54" s="198"/>
      <c r="E54" s="192"/>
      <c r="F54" s="171"/>
      <c r="G54" s="17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1"/>
      <c r="C55" s="1"/>
      <c r="D55" s="198"/>
      <c r="E55" s="192"/>
      <c r="F55" s="171"/>
      <c r="G55" s="17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1"/>
      <c r="C56" s="1"/>
      <c r="D56" s="198"/>
      <c r="E56" s="192"/>
      <c r="F56" s="171"/>
      <c r="G56" s="17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1"/>
      <c r="C57" s="1"/>
      <c r="D57" s="198"/>
      <c r="E57" s="192"/>
      <c r="F57" s="171"/>
      <c r="G57" s="17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1"/>
      <c r="C58" s="1"/>
      <c r="D58" s="198"/>
      <c r="E58" s="192"/>
      <c r="F58" s="171"/>
      <c r="G58" s="17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1"/>
      <c r="C59" s="1"/>
      <c r="D59" s="198"/>
      <c r="E59" s="192"/>
      <c r="F59" s="171"/>
      <c r="G59" s="17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1"/>
      <c r="C60" s="1"/>
      <c r="D60" s="198"/>
      <c r="E60" s="192"/>
      <c r="F60" s="171"/>
      <c r="G60" s="17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1"/>
      <c r="C61" s="1"/>
      <c r="D61" s="198"/>
      <c r="E61" s="192"/>
      <c r="F61" s="171"/>
      <c r="G61" s="17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1"/>
      <c r="C62" s="1"/>
      <c r="D62" s="198"/>
      <c r="E62" s="192"/>
      <c r="F62" s="171"/>
      <c r="G62" s="17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1"/>
      <c r="C63" s="1"/>
      <c r="D63" s="198"/>
      <c r="E63" s="192"/>
      <c r="F63" s="171"/>
      <c r="G63" s="17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1"/>
      <c r="C64" s="1"/>
      <c r="D64" s="198"/>
      <c r="E64" s="192"/>
      <c r="F64" s="171"/>
      <c r="G64" s="17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1"/>
      <c r="C65" s="1"/>
      <c r="D65" s="198"/>
      <c r="E65" s="192"/>
      <c r="F65" s="171"/>
      <c r="G65" s="17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1"/>
      <c r="C66" s="1"/>
      <c r="D66" s="198"/>
      <c r="E66" s="192"/>
      <c r="F66" s="171"/>
      <c r="G66" s="17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1"/>
      <c r="C67" s="1"/>
      <c r="D67" s="198"/>
      <c r="E67" s="192"/>
      <c r="F67" s="171"/>
      <c r="G67" s="17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1"/>
      <c r="C68" s="1"/>
      <c r="D68" s="198"/>
      <c r="E68" s="192"/>
      <c r="F68" s="171"/>
      <c r="G68" s="17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1"/>
      <c r="C69" s="1"/>
      <c r="D69" s="198"/>
      <c r="E69" s="192"/>
      <c r="F69" s="171"/>
      <c r="G69" s="17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1"/>
      <c r="C70" s="1"/>
      <c r="D70" s="198"/>
      <c r="E70" s="192"/>
      <c r="F70" s="171"/>
      <c r="G70" s="17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1"/>
      <c r="C71" s="1"/>
      <c r="D71" s="198"/>
      <c r="E71" s="192"/>
      <c r="F71" s="171"/>
      <c r="G71" s="1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1"/>
      <c r="C72" s="1"/>
      <c r="D72" s="198"/>
      <c r="E72" s="192"/>
      <c r="F72" s="171"/>
      <c r="G72" s="1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1"/>
      <c r="C73" s="1"/>
      <c r="D73" s="198"/>
      <c r="E73" s="192"/>
      <c r="F73" s="171"/>
      <c r="G73" s="17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1"/>
      <c r="C74" s="1"/>
      <c r="D74" s="198"/>
      <c r="E74" s="192"/>
      <c r="F74" s="171"/>
      <c r="G74" s="17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1"/>
      <c r="C75" s="1"/>
      <c r="D75" s="198"/>
      <c r="E75" s="192"/>
      <c r="F75" s="171"/>
      <c r="G75" s="17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1"/>
      <c r="C76" s="1"/>
      <c r="D76" s="198"/>
      <c r="E76" s="192"/>
      <c r="F76" s="171"/>
      <c r="G76" s="17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1"/>
      <c r="C77" s="1"/>
      <c r="D77" s="198"/>
      <c r="E77" s="192"/>
      <c r="F77" s="171"/>
      <c r="G77" s="17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1"/>
      <c r="C78" s="1"/>
      <c r="D78" s="198"/>
      <c r="E78" s="192"/>
      <c r="F78" s="171"/>
      <c r="G78" s="17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1"/>
      <c r="C79" s="1"/>
      <c r="D79" s="198"/>
      <c r="E79" s="192"/>
      <c r="F79" s="171"/>
      <c r="G79" s="17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1"/>
      <c r="C80" s="1"/>
      <c r="D80" s="198"/>
      <c r="E80" s="192"/>
      <c r="F80" s="171"/>
      <c r="G80" s="17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1"/>
      <c r="C81" s="1"/>
      <c r="D81" s="198"/>
      <c r="E81" s="192"/>
      <c r="F81" s="171"/>
      <c r="G81" s="17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1"/>
      <c r="C82" s="1"/>
      <c r="D82" s="198"/>
      <c r="E82" s="192"/>
      <c r="F82" s="171"/>
      <c r="G82" s="17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1"/>
      <c r="C83" s="1"/>
      <c r="D83" s="198"/>
      <c r="E83" s="192"/>
      <c r="F83" s="171"/>
      <c r="G83" s="17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1"/>
      <c r="C84" s="1"/>
      <c r="D84" s="198"/>
      <c r="E84" s="192"/>
      <c r="F84" s="171"/>
      <c r="G84" s="17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1"/>
      <c r="C85" s="1"/>
      <c r="D85" s="198"/>
      <c r="E85" s="192"/>
      <c r="F85" s="171"/>
      <c r="G85" s="17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1"/>
      <c r="C86" s="1"/>
      <c r="D86" s="198"/>
      <c r="E86" s="192"/>
      <c r="F86" s="171"/>
      <c r="G86" s="17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1"/>
      <c r="C87" s="1"/>
      <c r="D87" s="198"/>
      <c r="E87" s="192"/>
      <c r="F87" s="171"/>
      <c r="G87" s="17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1"/>
      <c r="C88" s="1"/>
      <c r="D88" s="198"/>
      <c r="E88" s="192"/>
      <c r="F88" s="171"/>
      <c r="G88" s="17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1"/>
      <c r="C89" s="1"/>
      <c r="D89" s="198"/>
      <c r="E89" s="192"/>
      <c r="F89" s="171"/>
      <c r="G89" s="17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1"/>
      <c r="C90" s="1"/>
      <c r="D90" s="198"/>
      <c r="E90" s="192"/>
      <c r="F90" s="171"/>
      <c r="G90" s="17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1"/>
      <c r="C91" s="1"/>
      <c r="D91" s="198"/>
      <c r="E91" s="192"/>
      <c r="F91" s="171"/>
      <c r="G91" s="17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1"/>
      <c r="C92" s="1"/>
      <c r="D92" s="198"/>
      <c r="E92" s="192"/>
      <c r="F92" s="171"/>
      <c r="G92" s="17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1"/>
      <c r="C93" s="1"/>
      <c r="D93" s="198"/>
      <c r="E93" s="192"/>
      <c r="F93" s="171"/>
      <c r="G93" s="17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1"/>
      <c r="C94" s="1"/>
      <c r="D94" s="198"/>
      <c r="E94" s="192"/>
      <c r="F94" s="171"/>
      <c r="G94" s="17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1"/>
      <c r="C95" s="1"/>
      <c r="D95" s="198"/>
      <c r="E95" s="192"/>
      <c r="F95" s="171"/>
      <c r="G95" s="17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1"/>
      <c r="C96" s="1"/>
      <c r="D96" s="198"/>
      <c r="E96" s="192"/>
      <c r="F96" s="171"/>
      <c r="G96" s="17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1"/>
      <c r="C97" s="1"/>
      <c r="D97" s="198"/>
      <c r="E97" s="192"/>
      <c r="F97" s="171"/>
      <c r="G97" s="17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1"/>
      <c r="C98" s="1"/>
      <c r="D98" s="198"/>
      <c r="E98" s="192"/>
      <c r="F98" s="171"/>
      <c r="G98" s="17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1"/>
      <c r="C99" s="1"/>
      <c r="D99" s="198"/>
      <c r="E99" s="192"/>
      <c r="F99" s="171"/>
      <c r="G99" s="17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1"/>
      <c r="C100" s="1"/>
      <c r="D100" s="198"/>
      <c r="E100" s="192"/>
      <c r="F100" s="171"/>
      <c r="G100" s="17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1"/>
      <c r="C101" s="1"/>
      <c r="D101" s="198"/>
      <c r="E101" s="192"/>
      <c r="F101" s="171"/>
      <c r="G101" s="17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1"/>
      <c r="C102" s="1"/>
      <c r="D102" s="198"/>
      <c r="E102" s="192"/>
      <c r="F102" s="171"/>
      <c r="G102" s="17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1"/>
      <c r="C103" s="1"/>
      <c r="D103" s="198"/>
      <c r="E103" s="192"/>
      <c r="F103" s="171"/>
      <c r="G103" s="17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1"/>
      <c r="C104" s="1"/>
      <c r="D104" s="198"/>
      <c r="E104" s="192"/>
      <c r="F104" s="171"/>
      <c r="G104" s="17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1"/>
      <c r="C105" s="1"/>
      <c r="D105" s="198"/>
      <c r="E105" s="192"/>
      <c r="F105" s="171"/>
      <c r="G105" s="17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1"/>
      <c r="C106" s="1"/>
      <c r="D106" s="198"/>
      <c r="E106" s="192"/>
      <c r="F106" s="171"/>
      <c r="G106" s="17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1"/>
      <c r="C107" s="1"/>
      <c r="D107" s="198"/>
      <c r="E107" s="192"/>
      <c r="F107" s="171"/>
      <c r="G107" s="17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1"/>
      <c r="C108" s="1"/>
      <c r="D108" s="198"/>
      <c r="E108" s="192"/>
      <c r="F108" s="171"/>
      <c r="G108" s="17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1"/>
      <c r="C109" s="1"/>
      <c r="D109" s="198"/>
      <c r="E109" s="192"/>
      <c r="F109" s="171"/>
      <c r="G109" s="17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1"/>
      <c r="C110" s="1"/>
      <c r="D110" s="198"/>
      <c r="E110" s="192"/>
      <c r="F110" s="171"/>
      <c r="G110" s="17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1"/>
      <c r="C111" s="1"/>
      <c r="D111" s="198"/>
      <c r="E111" s="192"/>
      <c r="F111" s="171"/>
      <c r="G111" s="17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1"/>
      <c r="C112" s="1"/>
      <c r="D112" s="198"/>
      <c r="E112" s="192"/>
      <c r="F112" s="171"/>
      <c r="G112" s="17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1"/>
      <c r="C113" s="1"/>
      <c r="D113" s="198"/>
      <c r="E113" s="192"/>
      <c r="F113" s="171"/>
      <c r="G113" s="17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1"/>
      <c r="C114" s="1"/>
      <c r="D114" s="198"/>
      <c r="E114" s="192"/>
      <c r="F114" s="171"/>
      <c r="G114" s="17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1"/>
      <c r="C115" s="1"/>
      <c r="D115" s="198"/>
      <c r="E115" s="192"/>
      <c r="F115" s="171"/>
      <c r="G115" s="17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1"/>
      <c r="C116" s="1"/>
      <c r="D116" s="198"/>
      <c r="E116" s="192"/>
      <c r="F116" s="171"/>
      <c r="G116" s="17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71"/>
      <c r="C117" s="1"/>
      <c r="D117" s="198"/>
      <c r="E117" s="192"/>
      <c r="F117" s="171"/>
      <c r="G117" s="17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71"/>
      <c r="C118" s="1"/>
      <c r="D118" s="198"/>
      <c r="E118" s="192"/>
      <c r="F118" s="171"/>
      <c r="G118" s="17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71"/>
      <c r="C119" s="1"/>
      <c r="D119" s="198"/>
      <c r="E119" s="192"/>
      <c r="F119" s="171"/>
      <c r="G119" s="17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71"/>
      <c r="C120" s="1"/>
      <c r="D120" s="198"/>
      <c r="E120" s="192"/>
      <c r="F120" s="171"/>
      <c r="G120" s="17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1"/>
      <c r="C121" s="1"/>
      <c r="D121" s="198"/>
      <c r="E121" s="192"/>
      <c r="F121" s="171"/>
      <c r="G121" s="17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1"/>
      <c r="C122" s="1"/>
      <c r="D122" s="198"/>
      <c r="E122" s="192"/>
      <c r="F122" s="171"/>
      <c r="G122" s="17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1"/>
      <c r="C123" s="1"/>
      <c r="D123" s="198"/>
      <c r="E123" s="192"/>
      <c r="F123" s="171"/>
      <c r="G123" s="17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1"/>
      <c r="C124" s="1"/>
      <c r="D124" s="198"/>
      <c r="E124" s="192"/>
      <c r="F124" s="171"/>
      <c r="G124" s="17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1"/>
      <c r="C125" s="1"/>
      <c r="D125" s="198"/>
      <c r="E125" s="192"/>
      <c r="F125" s="171"/>
      <c r="G125" s="17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1"/>
      <c r="C126" s="1"/>
      <c r="D126" s="198"/>
      <c r="E126" s="192"/>
      <c r="F126" s="171"/>
      <c r="G126" s="17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1"/>
      <c r="C127" s="1"/>
      <c r="D127" s="198"/>
      <c r="E127" s="192"/>
      <c r="F127" s="171"/>
      <c r="G127" s="17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1"/>
      <c r="C128" s="1"/>
      <c r="D128" s="198"/>
      <c r="E128" s="192"/>
      <c r="F128" s="171"/>
      <c r="G128" s="17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1"/>
      <c r="C129" s="1"/>
      <c r="D129" s="198"/>
      <c r="E129" s="192"/>
      <c r="F129" s="171"/>
      <c r="G129" s="17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1"/>
      <c r="C130" s="1"/>
      <c r="D130" s="198"/>
      <c r="E130" s="192"/>
      <c r="F130" s="171"/>
      <c r="G130" s="17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1"/>
      <c r="C131" s="1"/>
      <c r="D131" s="198"/>
      <c r="E131" s="192"/>
      <c r="F131" s="171"/>
      <c r="G131" s="17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1"/>
      <c r="C132" s="1"/>
      <c r="D132" s="198"/>
      <c r="E132" s="192"/>
      <c r="F132" s="171"/>
      <c r="G132" s="17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1"/>
      <c r="C133" s="1"/>
      <c r="D133" s="198"/>
      <c r="E133" s="192"/>
      <c r="F133" s="171"/>
      <c r="G133" s="17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1"/>
      <c r="C134" s="1"/>
      <c r="D134" s="198"/>
      <c r="E134" s="192"/>
      <c r="F134" s="171"/>
      <c r="G134" s="17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1"/>
      <c r="C135" s="1"/>
      <c r="D135" s="198"/>
      <c r="E135" s="192"/>
      <c r="F135" s="171"/>
      <c r="G135" s="17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1"/>
      <c r="C136" s="1"/>
      <c r="D136" s="198"/>
      <c r="E136" s="192"/>
      <c r="F136" s="171"/>
      <c r="G136" s="17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1"/>
      <c r="C137" s="1"/>
      <c r="D137" s="198"/>
      <c r="E137" s="192"/>
      <c r="F137" s="171"/>
      <c r="G137" s="17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1"/>
      <c r="C138" s="1"/>
      <c r="D138" s="198"/>
      <c r="E138" s="192"/>
      <c r="F138" s="171"/>
      <c r="G138" s="17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1"/>
      <c r="C139" s="1"/>
      <c r="D139" s="198"/>
      <c r="E139" s="192"/>
      <c r="F139" s="171"/>
      <c r="G139" s="17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1"/>
      <c r="C140" s="1"/>
      <c r="D140" s="198"/>
      <c r="E140" s="192"/>
      <c r="F140" s="171"/>
      <c r="G140" s="17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1"/>
      <c r="C141" s="1"/>
      <c r="D141" s="198"/>
      <c r="E141" s="192"/>
      <c r="F141" s="171"/>
      <c r="G141" s="17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1"/>
      <c r="C142" s="1"/>
      <c r="D142" s="198"/>
      <c r="E142" s="192"/>
      <c r="F142" s="171"/>
      <c r="G142" s="17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1"/>
      <c r="C143" s="1"/>
      <c r="D143" s="198"/>
      <c r="E143" s="192"/>
      <c r="F143" s="171"/>
      <c r="G143" s="17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1"/>
      <c r="C144" s="1"/>
      <c r="D144" s="198"/>
      <c r="E144" s="192"/>
      <c r="F144" s="171"/>
      <c r="G144" s="17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1"/>
      <c r="C145" s="1"/>
      <c r="D145" s="198"/>
      <c r="E145" s="192"/>
      <c r="F145" s="171"/>
      <c r="G145" s="17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1"/>
      <c r="C146" s="1"/>
      <c r="D146" s="198"/>
      <c r="E146" s="192"/>
      <c r="F146" s="171"/>
      <c r="G146" s="17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1"/>
      <c r="C147" s="1"/>
      <c r="D147" s="198"/>
      <c r="E147" s="192"/>
      <c r="F147" s="171"/>
      <c r="G147" s="17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1"/>
      <c r="C148" s="1"/>
      <c r="D148" s="198"/>
      <c r="E148" s="192"/>
      <c r="F148" s="171"/>
      <c r="G148" s="17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1"/>
      <c r="C149" s="1"/>
      <c r="D149" s="198"/>
      <c r="E149" s="192"/>
      <c r="F149" s="171"/>
      <c r="G149" s="17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1"/>
      <c r="C150" s="1"/>
      <c r="D150" s="198"/>
      <c r="E150" s="192"/>
      <c r="F150" s="171"/>
      <c r="G150" s="17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1"/>
      <c r="C151" s="1"/>
      <c r="D151" s="198"/>
      <c r="E151" s="192"/>
      <c r="F151" s="171"/>
      <c r="G151" s="17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1"/>
      <c r="C152" s="1"/>
      <c r="D152" s="198"/>
      <c r="E152" s="192"/>
      <c r="F152" s="171"/>
      <c r="G152" s="17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1"/>
      <c r="C153" s="1"/>
      <c r="D153" s="198"/>
      <c r="E153" s="192"/>
      <c r="F153" s="171"/>
      <c r="G153" s="17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1"/>
      <c r="C154" s="1"/>
      <c r="D154" s="198"/>
      <c r="E154" s="192"/>
      <c r="F154" s="171"/>
      <c r="G154" s="17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1"/>
      <c r="C155" s="1"/>
      <c r="D155" s="198"/>
      <c r="E155" s="192"/>
      <c r="F155" s="171"/>
      <c r="G155" s="17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1"/>
      <c r="C156" s="1"/>
      <c r="D156" s="198"/>
      <c r="E156" s="192"/>
      <c r="F156" s="171"/>
      <c r="G156" s="17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1"/>
      <c r="C157" s="1"/>
      <c r="D157" s="198"/>
      <c r="E157" s="192"/>
      <c r="F157" s="171"/>
      <c r="G157" s="17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1"/>
      <c r="C158" s="1"/>
      <c r="D158" s="198"/>
      <c r="E158" s="192"/>
      <c r="F158" s="171"/>
      <c r="G158" s="17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1"/>
      <c r="C159" s="1"/>
      <c r="D159" s="198"/>
      <c r="E159" s="192"/>
      <c r="F159" s="171"/>
      <c r="G159" s="17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1"/>
      <c r="C160" s="1"/>
      <c r="D160" s="198"/>
      <c r="E160" s="192"/>
      <c r="F160" s="171"/>
      <c r="G160" s="1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1"/>
      <c r="C161" s="1"/>
      <c r="D161" s="198"/>
      <c r="E161" s="192"/>
      <c r="F161" s="171"/>
      <c r="G161" s="17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1"/>
      <c r="C162" s="1"/>
      <c r="D162" s="198"/>
      <c r="E162" s="192"/>
      <c r="F162" s="171"/>
      <c r="G162" s="17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1"/>
      <c r="C163" s="1"/>
      <c r="D163" s="198"/>
      <c r="E163" s="192"/>
      <c r="F163" s="171"/>
      <c r="G163" s="17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1"/>
      <c r="C164" s="1"/>
      <c r="D164" s="198"/>
      <c r="E164" s="192"/>
      <c r="F164" s="171"/>
      <c r="G164" s="17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1"/>
      <c r="C165" s="1"/>
      <c r="D165" s="198"/>
      <c r="E165" s="192"/>
      <c r="F165" s="171"/>
      <c r="G165" s="17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1"/>
      <c r="C166" s="1"/>
      <c r="D166" s="198"/>
      <c r="E166" s="192"/>
      <c r="F166" s="171"/>
      <c r="G166" s="1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1"/>
      <c r="C167" s="1"/>
      <c r="D167" s="198"/>
      <c r="E167" s="192"/>
      <c r="F167" s="171"/>
      <c r="G167" s="17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1"/>
      <c r="C168" s="1"/>
      <c r="D168" s="198"/>
      <c r="E168" s="192"/>
      <c r="F168" s="171"/>
      <c r="G168" s="17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1"/>
      <c r="C169" s="1"/>
      <c r="D169" s="198"/>
      <c r="E169" s="192"/>
      <c r="F169" s="171"/>
      <c r="G169" s="17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1"/>
      <c r="C170" s="1"/>
      <c r="D170" s="198"/>
      <c r="E170" s="192"/>
      <c r="F170" s="171"/>
      <c r="G170" s="17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1"/>
      <c r="C171" s="1"/>
      <c r="D171" s="198"/>
      <c r="E171" s="192"/>
      <c r="F171" s="171"/>
      <c r="G171" s="17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1"/>
      <c r="C172" s="1"/>
      <c r="D172" s="198"/>
      <c r="E172" s="192"/>
      <c r="F172" s="171"/>
      <c r="G172" s="17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1"/>
      <c r="C173" s="1"/>
      <c r="D173" s="198"/>
      <c r="E173" s="192"/>
      <c r="F173" s="171"/>
      <c r="G173" s="17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1"/>
      <c r="C174" s="1"/>
      <c r="D174" s="198"/>
      <c r="E174" s="192"/>
      <c r="F174" s="171"/>
      <c r="G174" s="17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1"/>
      <c r="C175" s="1"/>
      <c r="D175" s="198"/>
      <c r="E175" s="192"/>
      <c r="F175" s="171"/>
      <c r="G175" s="17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1"/>
      <c r="C176" s="1"/>
      <c r="D176" s="198"/>
      <c r="E176" s="192"/>
      <c r="F176" s="171"/>
      <c r="G176" s="17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1"/>
      <c r="C177" s="1"/>
      <c r="D177" s="198"/>
      <c r="E177" s="192"/>
      <c r="F177" s="171"/>
      <c r="G177" s="17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1"/>
      <c r="C178" s="1"/>
      <c r="D178" s="198"/>
      <c r="E178" s="192"/>
      <c r="F178" s="171"/>
      <c r="G178" s="17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1"/>
      <c r="C179" s="1"/>
      <c r="D179" s="198"/>
      <c r="E179" s="192"/>
      <c r="F179" s="171"/>
      <c r="G179" s="17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1"/>
      <c r="C180" s="1"/>
      <c r="D180" s="198"/>
      <c r="E180" s="192"/>
      <c r="F180" s="171"/>
      <c r="G180" s="17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1"/>
      <c r="C181" s="1"/>
      <c r="D181" s="198"/>
      <c r="E181" s="192"/>
      <c r="F181" s="171"/>
      <c r="G181" s="17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1"/>
      <c r="C182" s="1"/>
      <c r="D182" s="198"/>
      <c r="E182" s="192"/>
      <c r="F182" s="171"/>
      <c r="G182" s="17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1"/>
      <c r="C183" s="1"/>
      <c r="D183" s="198"/>
      <c r="E183" s="192"/>
      <c r="F183" s="171"/>
      <c r="G183" s="17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1"/>
      <c r="C184" s="1"/>
      <c r="D184" s="198"/>
      <c r="E184" s="192"/>
      <c r="F184" s="171"/>
      <c r="G184" s="17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1"/>
      <c r="C185" s="1"/>
      <c r="D185" s="198"/>
      <c r="E185" s="192"/>
      <c r="F185" s="171"/>
      <c r="G185" s="17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1"/>
      <c r="C186" s="1"/>
      <c r="D186" s="198"/>
      <c r="E186" s="192"/>
      <c r="F186" s="171"/>
      <c r="G186" s="17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1"/>
      <c r="C187" s="1"/>
      <c r="D187" s="198"/>
      <c r="E187" s="192"/>
      <c r="F187" s="171"/>
      <c r="G187" s="17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1"/>
      <c r="C188" s="1"/>
      <c r="D188" s="198"/>
      <c r="E188" s="192"/>
      <c r="F188" s="171"/>
      <c r="G188" s="17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1"/>
      <c r="C189" s="1"/>
      <c r="D189" s="198"/>
      <c r="E189" s="192"/>
      <c r="F189" s="171"/>
      <c r="G189" s="17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1"/>
      <c r="C190" s="1"/>
      <c r="D190" s="198"/>
      <c r="E190" s="192"/>
      <c r="F190" s="171"/>
      <c r="G190" s="17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1"/>
      <c r="C191" s="1"/>
      <c r="D191" s="198"/>
      <c r="E191" s="192"/>
      <c r="F191" s="171"/>
      <c r="G191" s="17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1"/>
      <c r="C192" s="1"/>
      <c r="D192" s="198"/>
      <c r="E192" s="192"/>
      <c r="F192" s="171"/>
      <c r="G192" s="17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1"/>
      <c r="C193" s="1"/>
      <c r="D193" s="198"/>
      <c r="E193" s="192"/>
      <c r="F193" s="171"/>
      <c r="G193" s="17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1"/>
      <c r="C194" s="1"/>
      <c r="D194" s="198"/>
      <c r="E194" s="192"/>
      <c r="F194" s="171"/>
      <c r="G194" s="17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1"/>
      <c r="C195" s="1"/>
      <c r="D195" s="198"/>
      <c r="E195" s="192"/>
      <c r="F195" s="171"/>
      <c r="G195" s="17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1"/>
      <c r="C196" s="1"/>
      <c r="D196" s="198"/>
      <c r="E196" s="192"/>
      <c r="F196" s="171"/>
      <c r="G196" s="17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1"/>
      <c r="C197" s="1"/>
      <c r="D197" s="198"/>
      <c r="E197" s="192"/>
      <c r="F197" s="171"/>
      <c r="G197" s="17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1"/>
      <c r="C198" s="1"/>
      <c r="D198" s="198"/>
      <c r="E198" s="192"/>
      <c r="F198" s="171"/>
      <c r="G198" s="17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1"/>
      <c r="C199" s="1"/>
      <c r="D199" s="198"/>
      <c r="E199" s="192"/>
      <c r="F199" s="171"/>
      <c r="G199" s="17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1"/>
      <c r="C200" s="1"/>
      <c r="D200" s="198"/>
      <c r="E200" s="192"/>
      <c r="F200" s="171"/>
      <c r="G200" s="17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1"/>
      <c r="C201" s="1"/>
      <c r="D201" s="198"/>
      <c r="E201" s="192"/>
      <c r="F201" s="171"/>
      <c r="G201" s="17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1"/>
      <c r="C202" s="1"/>
      <c r="D202" s="198"/>
      <c r="E202" s="192"/>
      <c r="F202" s="171"/>
      <c r="G202" s="17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1"/>
      <c r="C203" s="1"/>
      <c r="D203" s="198"/>
      <c r="E203" s="192"/>
      <c r="F203" s="171"/>
      <c r="G203" s="17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1"/>
      <c r="C204" s="1"/>
      <c r="D204" s="198"/>
      <c r="E204" s="192"/>
      <c r="F204" s="171"/>
      <c r="G204" s="17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1"/>
      <c r="C205" s="1"/>
      <c r="D205" s="198"/>
      <c r="E205" s="192"/>
      <c r="F205" s="171"/>
      <c r="G205" s="17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1"/>
      <c r="C206" s="1"/>
      <c r="D206" s="198"/>
      <c r="E206" s="192"/>
      <c r="F206" s="171"/>
      <c r="G206" s="17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1"/>
      <c r="C207" s="1"/>
      <c r="D207" s="198"/>
      <c r="E207" s="192"/>
      <c r="F207" s="171"/>
      <c r="G207" s="17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1"/>
      <c r="C208" s="1"/>
      <c r="D208" s="198"/>
      <c r="E208" s="192"/>
      <c r="F208" s="171"/>
      <c r="G208" s="17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1"/>
      <c r="C209" s="1"/>
      <c r="D209" s="198"/>
      <c r="E209" s="192"/>
      <c r="F209" s="171"/>
      <c r="G209" s="17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1"/>
      <c r="C210" s="1"/>
      <c r="D210" s="198"/>
      <c r="E210" s="192"/>
      <c r="F210" s="171"/>
      <c r="G210" s="17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1"/>
      <c r="C211" s="1"/>
      <c r="D211" s="198"/>
      <c r="E211" s="192"/>
      <c r="F211" s="171"/>
      <c r="G211" s="17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1"/>
      <c r="C212" s="1"/>
      <c r="D212" s="198"/>
      <c r="E212" s="192"/>
      <c r="F212" s="171"/>
      <c r="G212" s="17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1"/>
      <c r="C213" s="1"/>
      <c r="D213" s="198"/>
      <c r="E213" s="192"/>
      <c r="F213" s="171"/>
      <c r="G213" s="17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1"/>
      <c r="C214" s="1"/>
      <c r="D214" s="198"/>
      <c r="E214" s="192"/>
      <c r="F214" s="171"/>
      <c r="G214" s="17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1"/>
      <c r="C215" s="1"/>
      <c r="D215" s="198"/>
      <c r="E215" s="192"/>
      <c r="F215" s="171"/>
      <c r="G215" s="17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1"/>
      <c r="C216" s="1"/>
      <c r="D216" s="198"/>
      <c r="E216" s="192"/>
      <c r="F216" s="171"/>
      <c r="G216" s="17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1"/>
      <c r="C217" s="1"/>
      <c r="D217" s="198"/>
      <c r="E217" s="192"/>
      <c r="F217" s="171"/>
      <c r="G217" s="17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1"/>
      <c r="C218" s="1"/>
      <c r="D218" s="198"/>
      <c r="E218" s="192"/>
      <c r="F218" s="171"/>
      <c r="G218" s="17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1"/>
      <c r="C219" s="1"/>
      <c r="D219" s="198"/>
      <c r="E219" s="192"/>
      <c r="F219" s="171"/>
      <c r="G219" s="17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1"/>
      <c r="C220" s="1"/>
      <c r="D220" s="198"/>
      <c r="E220" s="192"/>
      <c r="F220" s="171"/>
      <c r="G220" s="17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1"/>
      <c r="C221" s="1"/>
      <c r="D221" s="198"/>
      <c r="E221" s="192"/>
      <c r="F221" s="171"/>
      <c r="G221" s="17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1"/>
      <c r="C222" s="1"/>
      <c r="D222" s="198"/>
      <c r="E222" s="192"/>
      <c r="F222" s="171"/>
      <c r="G222" s="17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1"/>
      <c r="C223" s="1"/>
      <c r="D223" s="198"/>
      <c r="E223" s="192"/>
      <c r="F223" s="171"/>
      <c r="G223" s="17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1"/>
      <c r="C224" s="1"/>
      <c r="D224" s="198"/>
      <c r="E224" s="192"/>
      <c r="F224" s="171"/>
      <c r="G224" s="17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1"/>
      <c r="C225" s="1"/>
      <c r="D225" s="198"/>
      <c r="E225" s="192"/>
      <c r="F225" s="171"/>
      <c r="G225" s="17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1"/>
      <c r="C226" s="1"/>
      <c r="D226" s="198"/>
      <c r="E226" s="192"/>
      <c r="F226" s="171"/>
      <c r="G226" s="17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1"/>
      <c r="C227" s="1"/>
      <c r="D227" s="198"/>
      <c r="E227" s="192"/>
      <c r="F227" s="171"/>
      <c r="G227" s="17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1"/>
      <c r="C228" s="1"/>
      <c r="D228" s="198"/>
      <c r="E228" s="192"/>
      <c r="F228" s="171"/>
      <c r="G228" s="17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1"/>
      <c r="C229" s="1"/>
      <c r="D229" s="198"/>
      <c r="E229" s="192"/>
      <c r="F229" s="171"/>
      <c r="G229" s="17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1"/>
      <c r="C230" s="1"/>
      <c r="D230" s="198"/>
      <c r="E230" s="192"/>
      <c r="F230" s="171"/>
      <c r="G230" s="17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1"/>
      <c r="C231" s="1"/>
      <c r="D231" s="198"/>
      <c r="E231" s="192"/>
      <c r="F231" s="171"/>
      <c r="G231" s="17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1"/>
      <c r="C232" s="1"/>
      <c r="D232" s="198"/>
      <c r="E232" s="192"/>
      <c r="F232" s="171"/>
      <c r="G232" s="17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1"/>
      <c r="C233" s="1"/>
      <c r="D233" s="198"/>
      <c r="E233" s="192"/>
      <c r="F233" s="171"/>
      <c r="G233" s="17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1"/>
      <c r="C234" s="1"/>
      <c r="D234" s="198"/>
      <c r="E234" s="192"/>
      <c r="F234" s="171"/>
      <c r="G234" s="17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1"/>
      <c r="C235" s="1"/>
      <c r="D235" s="198"/>
      <c r="E235" s="192"/>
      <c r="F235" s="171"/>
      <c r="G235" s="17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1"/>
      <c r="C236" s="1"/>
      <c r="D236" s="198"/>
      <c r="E236" s="192"/>
      <c r="F236" s="171"/>
      <c r="G236" s="17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1"/>
      <c r="C237" s="1"/>
      <c r="D237" s="198"/>
      <c r="E237" s="192"/>
      <c r="F237" s="171"/>
      <c r="G237" s="17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1"/>
      <c r="C238" s="1"/>
      <c r="D238" s="198"/>
      <c r="E238" s="192"/>
      <c r="F238" s="171"/>
      <c r="G238" s="17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1"/>
      <c r="C239" s="1"/>
      <c r="D239" s="198"/>
      <c r="E239" s="192"/>
      <c r="F239" s="171"/>
      <c r="G239" s="17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1"/>
      <c r="C240" s="1"/>
      <c r="D240" s="198"/>
      <c r="E240" s="192"/>
      <c r="F240" s="171"/>
      <c r="G240" s="17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1"/>
      <c r="C241" s="1"/>
      <c r="D241" s="198"/>
      <c r="E241" s="192"/>
      <c r="F241" s="171"/>
      <c r="G241" s="17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1"/>
      <c r="C242" s="1"/>
      <c r="D242" s="198"/>
      <c r="E242" s="192"/>
      <c r="F242" s="171"/>
      <c r="G242" s="17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1"/>
      <c r="C243" s="1"/>
      <c r="D243" s="198"/>
      <c r="E243" s="192"/>
      <c r="F243" s="171"/>
      <c r="G243" s="17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1"/>
      <c r="C244" s="1"/>
      <c r="D244" s="198"/>
      <c r="E244" s="192"/>
      <c r="F244" s="171"/>
      <c r="G244" s="17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1"/>
      <c r="C245" s="1"/>
      <c r="D245" s="198"/>
      <c r="E245" s="192"/>
      <c r="F245" s="171"/>
      <c r="G245" s="17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1"/>
      <c r="C246" s="1"/>
      <c r="D246" s="198"/>
      <c r="E246" s="192"/>
      <c r="F246" s="171"/>
      <c r="G246" s="17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1"/>
      <c r="C247" s="1"/>
      <c r="D247" s="198"/>
      <c r="E247" s="192"/>
      <c r="F247" s="171"/>
      <c r="G247" s="17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1"/>
      <c r="C248" s="1"/>
      <c r="D248" s="198"/>
      <c r="E248" s="192"/>
      <c r="F248" s="171"/>
      <c r="G248" s="17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1"/>
      <c r="C249" s="1"/>
      <c r="D249" s="198"/>
      <c r="E249" s="192"/>
      <c r="F249" s="171"/>
      <c r="G249" s="17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1"/>
      <c r="C250" s="1"/>
      <c r="D250" s="198"/>
      <c r="E250" s="192"/>
      <c r="F250" s="171"/>
      <c r="G250" s="17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1"/>
      <c r="C251" s="1"/>
      <c r="D251" s="198"/>
      <c r="E251" s="192"/>
      <c r="F251" s="171"/>
      <c r="G251" s="17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1"/>
      <c r="C252" s="1"/>
      <c r="D252" s="198"/>
      <c r="E252" s="192"/>
      <c r="F252" s="171"/>
      <c r="G252" s="17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1"/>
      <c r="C253" s="1"/>
      <c r="D253" s="198"/>
      <c r="E253" s="192"/>
      <c r="F253" s="171"/>
      <c r="G253" s="17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1"/>
      <c r="C254" s="1"/>
      <c r="D254" s="198"/>
      <c r="E254" s="192"/>
      <c r="F254" s="171"/>
      <c r="G254" s="17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1"/>
      <c r="C255" s="1"/>
      <c r="D255" s="198"/>
      <c r="E255" s="192"/>
      <c r="F255" s="171"/>
      <c r="G255" s="17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1"/>
      <c r="C256" s="1"/>
      <c r="D256" s="198"/>
      <c r="E256" s="192"/>
      <c r="F256" s="171"/>
      <c r="G256" s="17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1"/>
      <c r="C257" s="1"/>
      <c r="D257" s="198"/>
      <c r="E257" s="192"/>
      <c r="F257" s="171"/>
      <c r="G257" s="17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1"/>
      <c r="C258" s="1"/>
      <c r="D258" s="198"/>
      <c r="E258" s="192"/>
      <c r="F258" s="171"/>
      <c r="G258" s="17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1"/>
      <c r="C259" s="1"/>
      <c r="D259" s="198"/>
      <c r="E259" s="192"/>
      <c r="F259" s="171"/>
      <c r="G259" s="17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1"/>
      <c r="C260" s="1"/>
      <c r="D260" s="198"/>
      <c r="E260" s="192"/>
      <c r="F260" s="171"/>
      <c r="G260" s="17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1"/>
      <c r="C261" s="1"/>
      <c r="D261" s="198"/>
      <c r="E261" s="192"/>
      <c r="F261" s="171"/>
      <c r="G261" s="17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1"/>
      <c r="C262" s="1"/>
      <c r="D262" s="198"/>
      <c r="E262" s="192"/>
      <c r="F262" s="171"/>
      <c r="G262" s="17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1"/>
      <c r="C263" s="1"/>
      <c r="D263" s="198"/>
      <c r="E263" s="192"/>
      <c r="F263" s="171"/>
      <c r="G263" s="17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1"/>
      <c r="C264" s="1"/>
      <c r="D264" s="198"/>
      <c r="E264" s="192"/>
      <c r="F264" s="171"/>
      <c r="G264" s="17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1"/>
      <c r="C265" s="1"/>
      <c r="D265" s="198"/>
      <c r="E265" s="192"/>
      <c r="F265" s="171"/>
      <c r="G265" s="17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1"/>
      <c r="C266" s="1"/>
      <c r="D266" s="198"/>
      <c r="E266" s="192"/>
      <c r="F266" s="171"/>
      <c r="G266" s="17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1"/>
      <c r="C267" s="1"/>
      <c r="D267" s="198"/>
      <c r="E267" s="192"/>
      <c r="F267" s="171"/>
      <c r="G267" s="17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1"/>
      <c r="C268" s="1"/>
      <c r="D268" s="198"/>
      <c r="E268" s="192"/>
      <c r="F268" s="171"/>
      <c r="G268" s="17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1"/>
      <c r="C269" s="1"/>
      <c r="D269" s="198"/>
      <c r="E269" s="192"/>
      <c r="F269" s="171"/>
      <c r="G269" s="17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1"/>
      <c r="C270" s="1"/>
      <c r="D270" s="198"/>
      <c r="E270" s="192"/>
      <c r="F270" s="171"/>
      <c r="G270" s="17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1"/>
      <c r="C271" s="1"/>
      <c r="D271" s="198"/>
      <c r="E271" s="192"/>
      <c r="F271" s="171"/>
      <c r="G271" s="17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1"/>
      <c r="C272" s="1"/>
      <c r="D272" s="198"/>
      <c r="E272" s="192"/>
      <c r="F272" s="171"/>
      <c r="G272" s="17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1"/>
      <c r="C273" s="1"/>
      <c r="D273" s="198"/>
      <c r="E273" s="192"/>
      <c r="F273" s="171"/>
      <c r="G273" s="17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1"/>
      <c r="C274" s="1"/>
      <c r="D274" s="198"/>
      <c r="E274" s="192"/>
      <c r="F274" s="171"/>
      <c r="G274" s="17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1"/>
      <c r="C275" s="1"/>
      <c r="D275" s="198"/>
      <c r="E275" s="192"/>
      <c r="F275" s="171"/>
      <c r="G275" s="17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1"/>
      <c r="C276" s="1"/>
      <c r="D276" s="198"/>
      <c r="E276" s="192"/>
      <c r="F276" s="171"/>
      <c r="G276" s="17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1"/>
      <c r="C277" s="1"/>
      <c r="D277" s="198"/>
      <c r="E277" s="192"/>
      <c r="F277" s="171"/>
      <c r="G277" s="17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1"/>
      <c r="C278" s="1"/>
      <c r="D278" s="198"/>
      <c r="E278" s="192"/>
      <c r="F278" s="171"/>
      <c r="G278" s="17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1"/>
      <c r="C279" s="1"/>
      <c r="D279" s="198"/>
      <c r="E279" s="192"/>
      <c r="F279" s="171"/>
      <c r="G279" s="17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1"/>
      <c r="C280" s="1"/>
      <c r="D280" s="198"/>
      <c r="E280" s="192"/>
      <c r="F280" s="171"/>
      <c r="G280" s="17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1"/>
      <c r="C281" s="1"/>
      <c r="D281" s="198"/>
      <c r="E281" s="192"/>
      <c r="F281" s="171"/>
      <c r="G281" s="17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1"/>
      <c r="C282" s="1"/>
      <c r="D282" s="198"/>
      <c r="E282" s="192"/>
      <c r="F282" s="171"/>
      <c r="G282" s="17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1"/>
      <c r="C283" s="1"/>
      <c r="D283" s="198"/>
      <c r="E283" s="192"/>
      <c r="F283" s="171"/>
      <c r="G283" s="17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1"/>
      <c r="C284" s="1"/>
      <c r="D284" s="198"/>
      <c r="E284" s="192"/>
      <c r="F284" s="171"/>
      <c r="G284" s="17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1"/>
      <c r="C285" s="1"/>
      <c r="D285" s="198"/>
      <c r="E285" s="192"/>
      <c r="F285" s="171"/>
      <c r="G285" s="17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1"/>
      <c r="C286" s="1"/>
      <c r="D286" s="198"/>
      <c r="E286" s="192"/>
      <c r="F286" s="171"/>
      <c r="G286" s="17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1"/>
      <c r="C287" s="1"/>
      <c r="D287" s="198"/>
      <c r="E287" s="192"/>
      <c r="F287" s="171"/>
      <c r="G287" s="17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1"/>
      <c r="C288" s="1"/>
      <c r="D288" s="198"/>
      <c r="E288" s="192"/>
      <c r="F288" s="171"/>
      <c r="G288" s="17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1"/>
      <c r="C289" s="1"/>
      <c r="D289" s="198"/>
      <c r="E289" s="192"/>
      <c r="F289" s="171"/>
      <c r="G289" s="17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1"/>
      <c r="C290" s="1"/>
      <c r="D290" s="198"/>
      <c r="E290" s="192"/>
      <c r="F290" s="171"/>
      <c r="G290" s="17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1"/>
      <c r="C291" s="1"/>
      <c r="D291" s="198"/>
      <c r="E291" s="192"/>
      <c r="F291" s="171"/>
      <c r="G291" s="17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1"/>
      <c r="C292" s="1"/>
      <c r="D292" s="198"/>
      <c r="E292" s="192"/>
      <c r="F292" s="171"/>
      <c r="G292" s="17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1"/>
      <c r="C293" s="1"/>
      <c r="D293" s="198"/>
      <c r="E293" s="192"/>
      <c r="F293" s="171"/>
      <c r="G293" s="17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1"/>
      <c r="C294" s="1"/>
      <c r="D294" s="198"/>
      <c r="E294" s="192"/>
      <c r="F294" s="171"/>
      <c r="G294" s="17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1"/>
      <c r="C295" s="1"/>
      <c r="D295" s="198"/>
      <c r="E295" s="192"/>
      <c r="F295" s="171"/>
      <c r="G295" s="17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1"/>
      <c r="C296" s="1"/>
      <c r="D296" s="198"/>
      <c r="E296" s="192"/>
      <c r="F296" s="171"/>
      <c r="G296" s="17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1"/>
      <c r="C297" s="1"/>
      <c r="D297" s="198"/>
      <c r="E297" s="192"/>
      <c r="F297" s="171"/>
      <c r="G297" s="17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1"/>
      <c r="C298" s="1"/>
      <c r="D298" s="198"/>
      <c r="E298" s="192"/>
      <c r="F298" s="171"/>
      <c r="G298" s="17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1"/>
      <c r="C299" s="1"/>
      <c r="D299" s="198"/>
      <c r="E299" s="192"/>
      <c r="F299" s="171"/>
      <c r="G299" s="17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1"/>
      <c r="C300" s="1"/>
      <c r="D300" s="198"/>
      <c r="E300" s="192"/>
      <c r="F300" s="171"/>
      <c r="G300" s="17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1"/>
      <c r="C301" s="1"/>
      <c r="D301" s="198"/>
      <c r="E301" s="192"/>
      <c r="F301" s="171"/>
      <c r="G301" s="17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1"/>
      <c r="C302" s="1"/>
      <c r="D302" s="198"/>
      <c r="E302" s="192"/>
      <c r="F302" s="171"/>
      <c r="G302" s="17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1"/>
      <c r="C303" s="1"/>
      <c r="D303" s="198"/>
      <c r="E303" s="192"/>
      <c r="F303" s="171"/>
      <c r="G303" s="17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1"/>
      <c r="C304" s="1"/>
      <c r="D304" s="198"/>
      <c r="E304" s="192"/>
      <c r="F304" s="171"/>
      <c r="G304" s="17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1"/>
      <c r="C305" s="1"/>
      <c r="D305" s="198"/>
      <c r="E305" s="192"/>
      <c r="F305" s="171"/>
      <c r="G305" s="17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1"/>
      <c r="C306" s="1"/>
      <c r="D306" s="198"/>
      <c r="E306" s="192"/>
      <c r="F306" s="171"/>
      <c r="G306" s="17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1"/>
      <c r="C307" s="1"/>
      <c r="D307" s="198"/>
      <c r="E307" s="192"/>
      <c r="F307" s="171"/>
      <c r="G307" s="17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1"/>
      <c r="C308" s="1"/>
      <c r="D308" s="198"/>
      <c r="E308" s="192"/>
      <c r="F308" s="171"/>
      <c r="G308" s="17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1"/>
      <c r="C309" s="1"/>
      <c r="D309" s="198"/>
      <c r="E309" s="192"/>
      <c r="F309" s="171"/>
      <c r="G309" s="17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1"/>
      <c r="C310" s="1"/>
      <c r="D310" s="198"/>
      <c r="E310" s="192"/>
      <c r="F310" s="171"/>
      <c r="G310" s="17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1"/>
      <c r="C311" s="1"/>
      <c r="D311" s="198"/>
      <c r="E311" s="192"/>
      <c r="F311" s="171"/>
      <c r="G311" s="17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1"/>
      <c r="C312" s="1"/>
      <c r="D312" s="198"/>
      <c r="E312" s="192"/>
      <c r="F312" s="171"/>
      <c r="G312" s="17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1"/>
      <c r="C313" s="1"/>
      <c r="D313" s="198"/>
      <c r="E313" s="192"/>
      <c r="F313" s="171"/>
      <c r="G313" s="17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1"/>
      <c r="C314" s="1"/>
      <c r="D314" s="198"/>
      <c r="E314" s="192"/>
      <c r="F314" s="171"/>
      <c r="G314" s="17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1"/>
      <c r="C315" s="1"/>
      <c r="D315" s="198"/>
      <c r="E315" s="192"/>
      <c r="F315" s="171"/>
      <c r="G315" s="17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1"/>
      <c r="C316" s="1"/>
      <c r="D316" s="198"/>
      <c r="E316" s="192"/>
      <c r="F316" s="171"/>
      <c r="G316" s="17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1"/>
      <c r="C317" s="1"/>
      <c r="D317" s="198"/>
      <c r="E317" s="192"/>
      <c r="F317" s="171"/>
      <c r="G317" s="17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1"/>
      <c r="C318" s="1"/>
      <c r="D318" s="198"/>
      <c r="E318" s="192"/>
      <c r="F318" s="171"/>
      <c r="G318" s="17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1"/>
      <c r="C319" s="1"/>
      <c r="D319" s="198"/>
      <c r="E319" s="192"/>
      <c r="F319" s="171"/>
      <c r="G319" s="17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1"/>
      <c r="C320" s="1"/>
      <c r="D320" s="198"/>
      <c r="E320" s="192"/>
      <c r="F320" s="171"/>
      <c r="G320" s="17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1"/>
      <c r="C321" s="1"/>
      <c r="D321" s="198"/>
      <c r="E321" s="192"/>
      <c r="F321" s="171"/>
      <c r="G321" s="17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1"/>
      <c r="C322" s="1"/>
      <c r="D322" s="198"/>
      <c r="E322" s="192"/>
      <c r="F322" s="171"/>
      <c r="G322" s="17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1"/>
      <c r="C323" s="1"/>
      <c r="D323" s="198"/>
      <c r="E323" s="192"/>
      <c r="F323" s="171"/>
      <c r="G323" s="17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1"/>
      <c r="C324" s="1"/>
      <c r="D324" s="198"/>
      <c r="E324" s="192"/>
      <c r="F324" s="171"/>
      <c r="G324" s="17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1"/>
      <c r="C325" s="1"/>
      <c r="D325" s="198"/>
      <c r="E325" s="192"/>
      <c r="F325" s="171"/>
      <c r="G325" s="17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1"/>
      <c r="C326" s="1"/>
      <c r="D326" s="198"/>
      <c r="E326" s="192"/>
      <c r="F326" s="171"/>
      <c r="G326" s="17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1"/>
      <c r="C327" s="1"/>
      <c r="D327" s="198"/>
      <c r="E327" s="192"/>
      <c r="F327" s="171"/>
      <c r="G327" s="17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1"/>
      <c r="C328" s="1"/>
      <c r="D328" s="198"/>
      <c r="E328" s="192"/>
      <c r="F328" s="171"/>
      <c r="G328" s="17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1"/>
      <c r="C329" s="1"/>
      <c r="D329" s="198"/>
      <c r="E329" s="192"/>
      <c r="F329" s="171"/>
      <c r="G329" s="17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1"/>
      <c r="C330" s="1"/>
      <c r="D330" s="198"/>
      <c r="E330" s="192"/>
      <c r="F330" s="171"/>
      <c r="G330" s="17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1"/>
      <c r="C331" s="1"/>
      <c r="D331" s="198"/>
      <c r="E331" s="192"/>
      <c r="F331" s="171"/>
      <c r="G331" s="17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1"/>
      <c r="C332" s="1"/>
      <c r="D332" s="198"/>
      <c r="E332" s="192"/>
      <c r="F332" s="171"/>
      <c r="G332" s="17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1"/>
      <c r="C333" s="1"/>
      <c r="D333" s="198"/>
      <c r="E333" s="192"/>
      <c r="F333" s="171"/>
      <c r="G333" s="17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1"/>
      <c r="C334" s="1"/>
      <c r="D334" s="198"/>
      <c r="E334" s="192"/>
      <c r="F334" s="171"/>
      <c r="G334" s="17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1"/>
      <c r="C335" s="1"/>
      <c r="D335" s="198"/>
      <c r="E335" s="192"/>
      <c r="F335" s="171"/>
      <c r="G335" s="17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1"/>
      <c r="C336" s="1"/>
      <c r="D336" s="198"/>
      <c r="E336" s="192"/>
      <c r="F336" s="171"/>
      <c r="G336" s="17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1"/>
      <c r="C337" s="1"/>
      <c r="D337" s="198"/>
      <c r="E337" s="192"/>
      <c r="F337" s="171"/>
      <c r="G337" s="17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1"/>
      <c r="C338" s="1"/>
      <c r="D338" s="198"/>
      <c r="E338" s="192"/>
      <c r="F338" s="171"/>
      <c r="G338" s="17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1"/>
      <c r="C339" s="1"/>
      <c r="D339" s="198"/>
      <c r="E339" s="192"/>
      <c r="F339" s="171"/>
      <c r="G339" s="17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1"/>
      <c r="C340" s="1"/>
      <c r="D340" s="198"/>
      <c r="E340" s="192"/>
      <c r="F340" s="171"/>
      <c r="G340" s="17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1"/>
      <c r="C341" s="1"/>
      <c r="D341" s="198"/>
      <c r="E341" s="192"/>
      <c r="F341" s="171"/>
      <c r="G341" s="17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1"/>
      <c r="C342" s="1"/>
      <c r="D342" s="198"/>
      <c r="E342" s="192"/>
      <c r="F342" s="171"/>
      <c r="G342" s="17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1"/>
      <c r="C343" s="1"/>
      <c r="D343" s="198"/>
      <c r="E343" s="192"/>
      <c r="F343" s="171"/>
      <c r="G343" s="17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1"/>
      <c r="C344" s="1"/>
      <c r="D344" s="198"/>
      <c r="E344" s="192"/>
      <c r="F344" s="171"/>
      <c r="G344" s="17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1"/>
      <c r="C345" s="1"/>
      <c r="D345" s="198"/>
      <c r="E345" s="192"/>
      <c r="F345" s="171"/>
      <c r="G345" s="17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1"/>
      <c r="C346" s="1"/>
      <c r="D346" s="198"/>
      <c r="E346" s="192"/>
      <c r="F346" s="171"/>
      <c r="G346" s="17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1"/>
      <c r="C347" s="1"/>
      <c r="D347" s="198"/>
      <c r="E347" s="192"/>
      <c r="F347" s="171"/>
      <c r="G347" s="17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1"/>
      <c r="C348" s="1"/>
      <c r="D348" s="198"/>
      <c r="E348" s="192"/>
      <c r="F348" s="171"/>
      <c r="G348" s="17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1"/>
      <c r="C349" s="1"/>
      <c r="D349" s="198"/>
      <c r="E349" s="192"/>
      <c r="F349" s="171"/>
      <c r="G349" s="17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1"/>
      <c r="C350" s="1"/>
      <c r="D350" s="198"/>
      <c r="E350" s="192"/>
      <c r="F350" s="171"/>
      <c r="G350" s="17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1"/>
      <c r="C351" s="1"/>
      <c r="D351" s="198"/>
      <c r="E351" s="192"/>
      <c r="F351" s="171"/>
      <c r="G351" s="17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1"/>
      <c r="C352" s="1"/>
      <c r="D352" s="198"/>
      <c r="E352" s="192"/>
      <c r="F352" s="171"/>
      <c r="G352" s="17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1"/>
      <c r="C353" s="1"/>
      <c r="D353" s="198"/>
      <c r="E353" s="192"/>
      <c r="F353" s="171"/>
      <c r="G353" s="17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1"/>
      <c r="C354" s="1"/>
      <c r="D354" s="198"/>
      <c r="E354" s="192"/>
      <c r="F354" s="171"/>
      <c r="G354" s="17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1"/>
      <c r="C355" s="1"/>
      <c r="D355" s="198"/>
      <c r="E355" s="192"/>
      <c r="F355" s="171"/>
      <c r="G355" s="17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1"/>
      <c r="C356" s="1"/>
      <c r="D356" s="198"/>
      <c r="E356" s="192"/>
      <c r="F356" s="171"/>
      <c r="G356" s="17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1"/>
      <c r="C357" s="1"/>
      <c r="D357" s="198"/>
      <c r="E357" s="192"/>
      <c r="F357" s="171"/>
      <c r="G357" s="17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1"/>
      <c r="C358" s="1"/>
      <c r="D358" s="198"/>
      <c r="E358" s="192"/>
      <c r="F358" s="171"/>
      <c r="G358" s="17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1"/>
      <c r="C359" s="1"/>
      <c r="D359" s="198"/>
      <c r="E359" s="192"/>
      <c r="F359" s="171"/>
      <c r="G359" s="17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1"/>
      <c r="C360" s="1"/>
      <c r="D360" s="198"/>
      <c r="E360" s="192"/>
      <c r="F360" s="171"/>
      <c r="G360" s="17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1"/>
      <c r="C361" s="1"/>
      <c r="D361" s="198"/>
      <c r="E361" s="192"/>
      <c r="F361" s="171"/>
      <c r="G361" s="17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1"/>
      <c r="C362" s="1"/>
      <c r="D362" s="198"/>
      <c r="E362" s="192"/>
      <c r="F362" s="171"/>
      <c r="G362" s="17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1"/>
      <c r="C363" s="1"/>
      <c r="D363" s="198"/>
      <c r="E363" s="192"/>
      <c r="F363" s="171"/>
      <c r="G363" s="17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1"/>
      <c r="C364" s="1"/>
      <c r="D364" s="198"/>
      <c r="E364" s="192"/>
      <c r="F364" s="171"/>
      <c r="G364" s="17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1"/>
      <c r="C365" s="1"/>
      <c r="D365" s="198"/>
      <c r="E365" s="192"/>
      <c r="F365" s="171"/>
      <c r="G365" s="17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1"/>
      <c r="C366" s="1"/>
      <c r="D366" s="198"/>
      <c r="E366" s="192"/>
      <c r="F366" s="171"/>
      <c r="G366" s="17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1"/>
      <c r="C367" s="1"/>
      <c r="D367" s="198"/>
      <c r="E367" s="192"/>
      <c r="F367" s="171"/>
      <c r="G367" s="17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1"/>
      <c r="C368" s="1"/>
      <c r="D368" s="198"/>
      <c r="E368" s="192"/>
      <c r="F368" s="171"/>
      <c r="G368" s="17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1"/>
      <c r="C369" s="1"/>
      <c r="D369" s="198"/>
      <c r="E369" s="192"/>
      <c r="F369" s="171"/>
      <c r="G369" s="17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1"/>
      <c r="C370" s="1"/>
      <c r="D370" s="198"/>
      <c r="E370" s="192"/>
      <c r="F370" s="171"/>
      <c r="G370" s="17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1"/>
      <c r="C371" s="1"/>
      <c r="D371" s="198"/>
      <c r="E371" s="192"/>
      <c r="F371" s="171"/>
      <c r="G371" s="17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1"/>
      <c r="C372" s="1"/>
      <c r="D372" s="198"/>
      <c r="E372" s="192"/>
      <c r="F372" s="171"/>
      <c r="G372" s="17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1"/>
      <c r="C373" s="1"/>
      <c r="D373" s="198"/>
      <c r="E373" s="192"/>
      <c r="F373" s="171"/>
      <c r="G373" s="17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1"/>
      <c r="C374" s="1"/>
      <c r="D374" s="198"/>
      <c r="E374" s="192"/>
      <c r="F374" s="171"/>
      <c r="G374" s="17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1"/>
      <c r="C375" s="1"/>
      <c r="D375" s="198"/>
      <c r="E375" s="192"/>
      <c r="F375" s="171"/>
      <c r="G375" s="17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1"/>
      <c r="C376" s="1"/>
      <c r="D376" s="198"/>
      <c r="E376" s="192"/>
      <c r="F376" s="171"/>
      <c r="G376" s="17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1"/>
      <c r="C377" s="1"/>
      <c r="D377" s="198"/>
      <c r="E377" s="192"/>
      <c r="F377" s="171"/>
      <c r="G377" s="17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1"/>
      <c r="C378" s="1"/>
      <c r="D378" s="198"/>
      <c r="E378" s="192"/>
      <c r="F378" s="171"/>
      <c r="G378" s="17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1"/>
      <c r="C379" s="1"/>
      <c r="D379" s="198"/>
      <c r="E379" s="192"/>
      <c r="F379" s="171"/>
      <c r="G379" s="17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1"/>
      <c r="C380" s="1"/>
      <c r="D380" s="198"/>
      <c r="E380" s="192"/>
      <c r="F380" s="171"/>
      <c r="G380" s="17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1"/>
      <c r="C381" s="1"/>
      <c r="D381" s="198"/>
      <c r="E381" s="192"/>
      <c r="F381" s="171"/>
      <c r="G381" s="17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1"/>
      <c r="C382" s="1"/>
      <c r="D382" s="198"/>
      <c r="E382" s="192"/>
      <c r="F382" s="171"/>
      <c r="G382" s="17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1"/>
      <c r="C383" s="1"/>
      <c r="D383" s="198"/>
      <c r="E383" s="192"/>
      <c r="F383" s="171"/>
      <c r="G383" s="17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1"/>
      <c r="C384" s="1"/>
      <c r="D384" s="198"/>
      <c r="E384" s="192"/>
      <c r="F384" s="171"/>
      <c r="G384" s="17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1"/>
      <c r="C385" s="1"/>
      <c r="D385" s="198"/>
      <c r="E385" s="192"/>
      <c r="F385" s="171"/>
      <c r="G385" s="17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1"/>
      <c r="C386" s="1"/>
      <c r="D386" s="198"/>
      <c r="E386" s="192"/>
      <c r="F386" s="171"/>
      <c r="G386" s="17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1"/>
      <c r="C387" s="1"/>
      <c r="D387" s="198"/>
      <c r="E387" s="192"/>
      <c r="F387" s="171"/>
      <c r="G387" s="17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1"/>
      <c r="C388" s="1"/>
      <c r="D388" s="198"/>
      <c r="E388" s="192"/>
      <c r="F388" s="171"/>
      <c r="G388" s="17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1"/>
      <c r="C389" s="1"/>
      <c r="D389" s="198"/>
      <c r="E389" s="192"/>
      <c r="F389" s="171"/>
      <c r="G389" s="17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1"/>
      <c r="C390" s="1"/>
      <c r="D390" s="198"/>
      <c r="E390" s="192"/>
      <c r="F390" s="171"/>
      <c r="G390" s="17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1"/>
      <c r="C391" s="1"/>
      <c r="D391" s="198"/>
      <c r="E391" s="192"/>
      <c r="F391" s="171"/>
      <c r="G391" s="17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1"/>
      <c r="C392" s="1"/>
      <c r="D392" s="198"/>
      <c r="E392" s="192"/>
      <c r="F392" s="171"/>
      <c r="G392" s="17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1"/>
      <c r="C393" s="1"/>
      <c r="D393" s="198"/>
      <c r="E393" s="192"/>
      <c r="F393" s="171"/>
      <c r="G393" s="17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1"/>
      <c r="C394" s="1"/>
      <c r="D394" s="198"/>
      <c r="E394" s="192"/>
      <c r="F394" s="171"/>
      <c r="G394" s="17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1"/>
      <c r="C395" s="1"/>
      <c r="D395" s="198"/>
      <c r="E395" s="192"/>
      <c r="F395" s="171"/>
      <c r="G395" s="17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1"/>
      <c r="C396" s="1"/>
      <c r="D396" s="198"/>
      <c r="E396" s="192"/>
      <c r="F396" s="171"/>
      <c r="G396" s="17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1"/>
      <c r="C397" s="1"/>
      <c r="D397" s="198"/>
      <c r="E397" s="192"/>
      <c r="F397" s="171"/>
      <c r="G397" s="17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1"/>
      <c r="C398" s="1"/>
      <c r="D398" s="198"/>
      <c r="E398" s="192"/>
      <c r="F398" s="171"/>
      <c r="G398" s="17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1"/>
      <c r="C399" s="1"/>
      <c r="D399" s="198"/>
      <c r="E399" s="192"/>
      <c r="F399" s="171"/>
      <c r="G399" s="17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1"/>
      <c r="C400" s="1"/>
      <c r="D400" s="198"/>
      <c r="E400" s="192"/>
      <c r="F400" s="171"/>
      <c r="G400" s="17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1"/>
      <c r="C401" s="1"/>
      <c r="D401" s="198"/>
      <c r="E401" s="192"/>
      <c r="F401" s="171"/>
      <c r="G401" s="17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1"/>
      <c r="C402" s="1"/>
      <c r="D402" s="198"/>
      <c r="E402" s="192"/>
      <c r="F402" s="171"/>
      <c r="G402" s="17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1"/>
      <c r="C403" s="1"/>
      <c r="D403" s="198"/>
      <c r="E403" s="192"/>
      <c r="F403" s="171"/>
      <c r="G403" s="17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1"/>
      <c r="C404" s="1"/>
      <c r="D404" s="198"/>
      <c r="E404" s="192"/>
      <c r="F404" s="171"/>
      <c r="G404" s="17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1"/>
      <c r="C405" s="1"/>
      <c r="D405" s="198"/>
      <c r="E405" s="192"/>
      <c r="F405" s="171"/>
      <c r="G405" s="17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1"/>
      <c r="C406" s="1"/>
      <c r="D406" s="198"/>
      <c r="E406" s="192"/>
      <c r="F406" s="171"/>
      <c r="G406" s="17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1"/>
      <c r="C407" s="1"/>
      <c r="D407" s="198"/>
      <c r="E407" s="192"/>
      <c r="F407" s="171"/>
      <c r="G407" s="17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1"/>
      <c r="C408" s="1"/>
      <c r="D408" s="198"/>
      <c r="E408" s="192"/>
      <c r="F408" s="171"/>
      <c r="G408" s="17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1"/>
      <c r="C409" s="1"/>
      <c r="D409" s="198"/>
      <c r="E409" s="192"/>
      <c r="F409" s="171"/>
      <c r="G409" s="17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1"/>
      <c r="C410" s="1"/>
      <c r="D410" s="198"/>
      <c r="E410" s="192"/>
      <c r="F410" s="171"/>
      <c r="G410" s="17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1"/>
      <c r="C411" s="1"/>
      <c r="D411" s="198"/>
      <c r="E411" s="192"/>
      <c r="F411" s="171"/>
      <c r="G411" s="17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1"/>
      <c r="C412" s="1"/>
      <c r="D412" s="198"/>
      <c r="E412" s="192"/>
      <c r="F412" s="171"/>
      <c r="G412" s="17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1"/>
      <c r="C413" s="1"/>
      <c r="D413" s="198"/>
      <c r="E413" s="192"/>
      <c r="F413" s="171"/>
      <c r="G413" s="17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1"/>
      <c r="C414" s="1"/>
      <c r="D414" s="198"/>
      <c r="E414" s="192"/>
      <c r="F414" s="171"/>
      <c r="G414" s="17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1"/>
      <c r="C415" s="1"/>
      <c r="D415" s="198"/>
      <c r="E415" s="192"/>
      <c r="F415" s="171"/>
      <c r="G415" s="17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1"/>
      <c r="C416" s="1"/>
      <c r="D416" s="198"/>
      <c r="E416" s="192"/>
      <c r="F416" s="171"/>
      <c r="G416" s="17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1"/>
      <c r="C417" s="1"/>
      <c r="D417" s="198"/>
      <c r="E417" s="192"/>
      <c r="F417" s="171"/>
      <c r="G417" s="17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1"/>
      <c r="C418" s="1"/>
      <c r="D418" s="198"/>
      <c r="E418" s="192"/>
      <c r="F418" s="171"/>
      <c r="G418" s="17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1"/>
      <c r="C419" s="1"/>
      <c r="D419" s="198"/>
      <c r="E419" s="192"/>
      <c r="F419" s="171"/>
      <c r="G419" s="17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1"/>
      <c r="C420" s="1"/>
      <c r="D420" s="198"/>
      <c r="E420" s="192"/>
      <c r="F420" s="171"/>
      <c r="G420" s="17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1"/>
      <c r="C421" s="1"/>
      <c r="D421" s="198"/>
      <c r="E421" s="192"/>
      <c r="F421" s="171"/>
      <c r="G421" s="17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1"/>
      <c r="C422" s="1"/>
      <c r="D422" s="198"/>
      <c r="E422" s="192"/>
      <c r="F422" s="171"/>
      <c r="G422" s="17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1"/>
      <c r="C423" s="1"/>
      <c r="D423" s="198"/>
      <c r="E423" s="192"/>
      <c r="F423" s="171"/>
      <c r="G423" s="17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1"/>
      <c r="C424" s="1"/>
      <c r="D424" s="198"/>
      <c r="E424" s="192"/>
      <c r="F424" s="171"/>
      <c r="G424" s="17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1"/>
      <c r="C425" s="1"/>
      <c r="D425" s="198"/>
      <c r="E425" s="192"/>
      <c r="F425" s="171"/>
      <c r="G425" s="17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1"/>
      <c r="C426" s="1"/>
      <c r="D426" s="198"/>
      <c r="E426" s="192"/>
      <c r="F426" s="171"/>
      <c r="G426" s="17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1"/>
      <c r="C427" s="1"/>
      <c r="D427" s="198"/>
      <c r="E427" s="192"/>
      <c r="F427" s="171"/>
      <c r="G427" s="17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1"/>
      <c r="C428" s="1"/>
      <c r="D428" s="198"/>
      <c r="E428" s="192"/>
      <c r="F428" s="171"/>
      <c r="G428" s="17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1"/>
      <c r="C429" s="1"/>
      <c r="D429" s="198"/>
      <c r="E429" s="192"/>
      <c r="F429" s="171"/>
      <c r="G429" s="17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1"/>
      <c r="C430" s="1"/>
      <c r="D430" s="198"/>
      <c r="E430" s="192"/>
      <c r="F430" s="171"/>
      <c r="G430" s="17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1"/>
      <c r="C431" s="1"/>
      <c r="D431" s="198"/>
      <c r="E431" s="192"/>
      <c r="F431" s="171"/>
      <c r="G431" s="17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1"/>
      <c r="C432" s="1"/>
      <c r="D432" s="198"/>
      <c r="E432" s="192"/>
      <c r="F432" s="171"/>
      <c r="G432" s="17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1"/>
      <c r="C433" s="1"/>
      <c r="D433" s="198"/>
      <c r="E433" s="192"/>
      <c r="F433" s="171"/>
      <c r="G433" s="17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1"/>
      <c r="C434" s="1"/>
      <c r="D434" s="198"/>
      <c r="E434" s="192"/>
      <c r="F434" s="171"/>
      <c r="G434" s="17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1"/>
      <c r="C435" s="1"/>
      <c r="D435" s="198"/>
      <c r="E435" s="192"/>
      <c r="F435" s="171"/>
      <c r="G435" s="17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1"/>
      <c r="C436" s="1"/>
      <c r="D436" s="198"/>
      <c r="E436" s="192"/>
      <c r="F436" s="171"/>
      <c r="G436" s="17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1"/>
      <c r="C437" s="1"/>
      <c r="D437" s="198"/>
      <c r="E437" s="192"/>
      <c r="F437" s="171"/>
      <c r="G437" s="17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1"/>
      <c r="C438" s="1"/>
      <c r="D438" s="198"/>
      <c r="E438" s="192"/>
      <c r="F438" s="171"/>
      <c r="G438" s="17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1"/>
      <c r="C439" s="1"/>
      <c r="D439" s="198"/>
      <c r="E439" s="192"/>
      <c r="F439" s="171"/>
      <c r="G439" s="17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1"/>
      <c r="C440" s="1"/>
      <c r="D440" s="198"/>
      <c r="E440" s="192"/>
      <c r="F440" s="171"/>
      <c r="G440" s="17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1"/>
      <c r="C441" s="1"/>
      <c r="D441" s="198"/>
      <c r="E441" s="192"/>
      <c r="F441" s="171"/>
      <c r="G441" s="17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1"/>
      <c r="C442" s="1"/>
      <c r="D442" s="198"/>
      <c r="E442" s="192"/>
      <c r="F442" s="171"/>
      <c r="G442" s="17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1"/>
      <c r="C443" s="1"/>
      <c r="D443" s="198"/>
      <c r="E443" s="192"/>
      <c r="F443" s="171"/>
      <c r="G443" s="17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1"/>
      <c r="C444" s="1"/>
      <c r="D444" s="198"/>
      <c r="E444" s="192"/>
      <c r="F444" s="171"/>
      <c r="G444" s="17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1"/>
      <c r="C445" s="1"/>
      <c r="D445" s="198"/>
      <c r="E445" s="192"/>
      <c r="F445" s="171"/>
      <c r="G445" s="17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1"/>
      <c r="C446" s="1"/>
      <c r="D446" s="198"/>
      <c r="E446" s="192"/>
      <c r="F446" s="171"/>
      <c r="G446" s="17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1"/>
      <c r="C447" s="1"/>
      <c r="D447" s="198"/>
      <c r="E447" s="192"/>
      <c r="F447" s="171"/>
      <c r="G447" s="17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1"/>
      <c r="C448" s="1"/>
      <c r="D448" s="198"/>
      <c r="E448" s="192"/>
      <c r="F448" s="171"/>
      <c r="G448" s="17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1"/>
      <c r="C449" s="1"/>
      <c r="D449" s="198"/>
      <c r="E449" s="192"/>
      <c r="F449" s="171"/>
      <c r="G449" s="17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1"/>
      <c r="C450" s="1"/>
      <c r="D450" s="198"/>
      <c r="E450" s="192"/>
      <c r="F450" s="171"/>
      <c r="G450" s="17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1"/>
      <c r="C451" s="1"/>
      <c r="D451" s="198"/>
      <c r="E451" s="192"/>
      <c r="F451" s="171"/>
      <c r="G451" s="17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1"/>
      <c r="C452" s="1"/>
      <c r="D452" s="198"/>
      <c r="E452" s="192"/>
      <c r="F452" s="171"/>
      <c r="G452" s="17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1"/>
      <c r="C453" s="1"/>
      <c r="D453" s="198"/>
      <c r="E453" s="192"/>
      <c r="F453" s="171"/>
      <c r="G453" s="17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1"/>
      <c r="C454" s="1"/>
      <c r="D454" s="198"/>
      <c r="E454" s="192"/>
      <c r="F454" s="171"/>
      <c r="G454" s="17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1"/>
      <c r="C455" s="1"/>
      <c r="D455" s="198"/>
      <c r="E455" s="192"/>
      <c r="F455" s="171"/>
      <c r="G455" s="17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1"/>
      <c r="C456" s="1"/>
      <c r="D456" s="198"/>
      <c r="E456" s="192"/>
      <c r="F456" s="171"/>
      <c r="G456" s="17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1"/>
      <c r="C457" s="1"/>
      <c r="D457" s="198"/>
      <c r="E457" s="192"/>
      <c r="F457" s="171"/>
      <c r="G457" s="17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1"/>
      <c r="C458" s="1"/>
      <c r="D458" s="198"/>
      <c r="E458" s="192"/>
      <c r="F458" s="171"/>
      <c r="G458" s="17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1"/>
      <c r="C459" s="1"/>
      <c r="D459" s="198"/>
      <c r="E459" s="192"/>
      <c r="F459" s="171"/>
      <c r="G459" s="17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1"/>
      <c r="C460" s="1"/>
      <c r="D460" s="198"/>
      <c r="E460" s="192"/>
      <c r="F460" s="171"/>
      <c r="G460" s="17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1"/>
      <c r="C461" s="1"/>
      <c r="D461" s="198"/>
      <c r="E461" s="192"/>
      <c r="F461" s="171"/>
      <c r="G461" s="17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1"/>
      <c r="C462" s="1"/>
      <c r="D462" s="198"/>
      <c r="E462" s="192"/>
      <c r="F462" s="171"/>
      <c r="G462" s="17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1"/>
      <c r="C463" s="1"/>
      <c r="D463" s="198"/>
      <c r="E463" s="192"/>
      <c r="F463" s="171"/>
      <c r="G463" s="17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1"/>
      <c r="C464" s="1"/>
      <c r="D464" s="198"/>
      <c r="E464" s="192"/>
      <c r="F464" s="171"/>
      <c r="G464" s="17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1"/>
      <c r="C465" s="1"/>
      <c r="D465" s="198"/>
      <c r="E465" s="192"/>
      <c r="F465" s="171"/>
      <c r="G465" s="17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1"/>
      <c r="C466" s="1"/>
      <c r="D466" s="198"/>
      <c r="E466" s="192"/>
      <c r="F466" s="171"/>
      <c r="G466" s="17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1"/>
      <c r="C467" s="1"/>
      <c r="D467" s="198"/>
      <c r="E467" s="192"/>
      <c r="F467" s="171"/>
      <c r="G467" s="17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1"/>
      <c r="C468" s="1"/>
      <c r="D468" s="198"/>
      <c r="E468" s="192"/>
      <c r="F468" s="171"/>
      <c r="G468" s="17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1"/>
      <c r="C469" s="1"/>
      <c r="D469" s="198"/>
      <c r="E469" s="192"/>
      <c r="F469" s="171"/>
      <c r="G469" s="17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1"/>
      <c r="C470" s="1"/>
      <c r="D470" s="198"/>
      <c r="E470" s="192"/>
      <c r="F470" s="171"/>
      <c r="G470" s="17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1"/>
      <c r="C471" s="1"/>
      <c r="D471" s="198"/>
      <c r="E471" s="192"/>
      <c r="F471" s="171"/>
      <c r="G471" s="17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1"/>
      <c r="C472" s="1"/>
      <c r="D472" s="198"/>
      <c r="E472" s="192"/>
      <c r="F472" s="171"/>
      <c r="G472" s="17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1"/>
      <c r="C473" s="1"/>
      <c r="D473" s="198"/>
      <c r="E473" s="192"/>
      <c r="F473" s="171"/>
      <c r="G473" s="17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1"/>
      <c r="C474" s="1"/>
      <c r="D474" s="198"/>
      <c r="E474" s="192"/>
      <c r="F474" s="171"/>
      <c r="G474" s="17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1"/>
      <c r="C475" s="1"/>
      <c r="D475" s="198"/>
      <c r="E475" s="192"/>
      <c r="F475" s="171"/>
      <c r="G475" s="17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1"/>
      <c r="C476" s="1"/>
      <c r="D476" s="198"/>
      <c r="E476" s="192"/>
      <c r="F476" s="171"/>
      <c r="G476" s="17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1"/>
      <c r="C477" s="1"/>
      <c r="D477" s="198"/>
      <c r="E477" s="192"/>
      <c r="F477" s="171"/>
      <c r="G477" s="17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1"/>
      <c r="C478" s="1"/>
      <c r="D478" s="198"/>
      <c r="E478" s="192"/>
      <c r="F478" s="171"/>
      <c r="G478" s="17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1"/>
      <c r="C479" s="1"/>
      <c r="D479" s="198"/>
      <c r="E479" s="192"/>
      <c r="F479" s="171"/>
      <c r="G479" s="17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1"/>
      <c r="C480" s="1"/>
      <c r="D480" s="198"/>
      <c r="E480" s="192"/>
      <c r="F480" s="171"/>
      <c r="G480" s="17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1"/>
      <c r="C481" s="1"/>
      <c r="D481" s="198"/>
      <c r="E481" s="192"/>
      <c r="F481" s="171"/>
      <c r="G481" s="17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1"/>
      <c r="C482" s="1"/>
      <c r="D482" s="198"/>
      <c r="E482" s="192"/>
      <c r="F482" s="171"/>
      <c r="G482" s="17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1"/>
      <c r="C483" s="1"/>
      <c r="D483" s="198"/>
      <c r="E483" s="192"/>
      <c r="F483" s="171"/>
      <c r="G483" s="17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1"/>
      <c r="C484" s="1"/>
      <c r="D484" s="198"/>
      <c r="E484" s="192"/>
      <c r="F484" s="171"/>
      <c r="G484" s="17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1"/>
      <c r="C485" s="1"/>
      <c r="D485" s="198"/>
      <c r="E485" s="192"/>
      <c r="F485" s="171"/>
      <c r="G485" s="17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1"/>
      <c r="C486" s="1"/>
      <c r="D486" s="198"/>
      <c r="E486" s="192"/>
      <c r="F486" s="171"/>
      <c r="G486" s="17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1"/>
      <c r="C487" s="1"/>
      <c r="D487" s="198"/>
      <c r="E487" s="192"/>
      <c r="F487" s="171"/>
      <c r="G487" s="17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1"/>
      <c r="C488" s="1"/>
      <c r="D488" s="198"/>
      <c r="E488" s="192"/>
      <c r="F488" s="171"/>
      <c r="G488" s="17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1"/>
      <c r="C489" s="1"/>
      <c r="D489" s="198"/>
      <c r="E489" s="192"/>
      <c r="F489" s="171"/>
      <c r="G489" s="17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1"/>
      <c r="C490" s="1"/>
      <c r="D490" s="198"/>
      <c r="E490" s="192"/>
      <c r="F490" s="171"/>
      <c r="G490" s="17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1"/>
      <c r="C491" s="1"/>
      <c r="D491" s="198"/>
      <c r="E491" s="192"/>
      <c r="F491" s="171"/>
      <c r="G491" s="17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1"/>
      <c r="C492" s="1"/>
      <c r="D492" s="198"/>
      <c r="E492" s="192"/>
      <c r="F492" s="171"/>
      <c r="G492" s="17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1"/>
      <c r="C493" s="1"/>
      <c r="D493" s="198"/>
      <c r="E493" s="192"/>
      <c r="F493" s="171"/>
      <c r="G493" s="17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1"/>
      <c r="C494" s="1"/>
      <c r="D494" s="198"/>
      <c r="E494" s="192"/>
      <c r="F494" s="171"/>
      <c r="G494" s="17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1"/>
      <c r="C495" s="1"/>
      <c r="D495" s="198"/>
      <c r="E495" s="192"/>
      <c r="F495" s="171"/>
      <c r="G495" s="17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1"/>
      <c r="C496" s="1"/>
      <c r="D496" s="198"/>
      <c r="E496" s="192"/>
      <c r="F496" s="171"/>
      <c r="G496" s="17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1"/>
      <c r="C497" s="1"/>
      <c r="D497" s="198"/>
      <c r="E497" s="192"/>
      <c r="F497" s="171"/>
      <c r="G497" s="17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1"/>
      <c r="C498" s="1"/>
      <c r="D498" s="198"/>
      <c r="E498" s="192"/>
      <c r="F498" s="171"/>
      <c r="G498" s="17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1"/>
      <c r="C499" s="1"/>
      <c r="D499" s="198"/>
      <c r="E499" s="192"/>
      <c r="F499" s="171"/>
      <c r="G499" s="17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1"/>
      <c r="C500" s="1"/>
      <c r="D500" s="198"/>
      <c r="E500" s="192"/>
      <c r="F500" s="171"/>
      <c r="G500" s="17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1"/>
      <c r="C501" s="1"/>
      <c r="D501" s="198"/>
      <c r="E501" s="192"/>
      <c r="F501" s="171"/>
      <c r="G501" s="17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1"/>
      <c r="C502" s="1"/>
      <c r="D502" s="198"/>
      <c r="E502" s="192"/>
      <c r="F502" s="171"/>
      <c r="G502" s="17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1"/>
      <c r="C503" s="1"/>
      <c r="D503" s="198"/>
      <c r="E503" s="192"/>
      <c r="F503" s="171"/>
      <c r="G503" s="17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1"/>
      <c r="C504" s="1"/>
      <c r="D504" s="198"/>
      <c r="E504" s="192"/>
      <c r="F504" s="171"/>
      <c r="G504" s="17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1"/>
      <c r="C505" s="1"/>
      <c r="D505" s="198"/>
      <c r="E505" s="192"/>
      <c r="F505" s="171"/>
      <c r="G505" s="17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1"/>
      <c r="C506" s="1"/>
      <c r="D506" s="198"/>
      <c r="E506" s="192"/>
      <c r="F506" s="171"/>
      <c r="G506" s="17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1"/>
      <c r="C507" s="1"/>
      <c r="D507" s="198"/>
      <c r="E507" s="192"/>
      <c r="F507" s="171"/>
      <c r="G507" s="17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1"/>
      <c r="C508" s="1"/>
      <c r="D508" s="198"/>
      <c r="E508" s="192"/>
      <c r="F508" s="171"/>
      <c r="G508" s="17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1"/>
      <c r="C509" s="1"/>
      <c r="D509" s="198"/>
      <c r="E509" s="192"/>
      <c r="F509" s="171"/>
      <c r="G509" s="17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1"/>
      <c r="C510" s="1"/>
      <c r="D510" s="198"/>
      <c r="E510" s="192"/>
      <c r="F510" s="171"/>
      <c r="G510" s="17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1"/>
      <c r="C511" s="1"/>
      <c r="D511" s="198"/>
      <c r="E511" s="192"/>
      <c r="F511" s="171"/>
      <c r="G511" s="17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1"/>
      <c r="C512" s="1"/>
      <c r="D512" s="198"/>
      <c r="E512" s="192"/>
      <c r="F512" s="171"/>
      <c r="G512" s="17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1"/>
      <c r="C513" s="1"/>
      <c r="D513" s="198"/>
      <c r="E513" s="192"/>
      <c r="F513" s="171"/>
      <c r="G513" s="17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1"/>
      <c r="C514" s="1"/>
      <c r="D514" s="198"/>
      <c r="E514" s="192"/>
      <c r="F514" s="171"/>
      <c r="G514" s="17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1"/>
      <c r="C515" s="1"/>
      <c r="D515" s="198"/>
      <c r="E515" s="192"/>
      <c r="F515" s="171"/>
      <c r="G515" s="17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1"/>
      <c r="C516" s="1"/>
      <c r="D516" s="198"/>
      <c r="E516" s="192"/>
      <c r="F516" s="171"/>
      <c r="G516" s="17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1"/>
      <c r="C517" s="1"/>
      <c r="D517" s="198"/>
      <c r="E517" s="192"/>
      <c r="F517" s="171"/>
      <c r="G517" s="17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1"/>
      <c r="C518" s="1"/>
      <c r="D518" s="198"/>
      <c r="E518" s="192"/>
      <c r="F518" s="171"/>
      <c r="G518" s="17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1"/>
      <c r="C519" s="1"/>
      <c r="D519" s="198"/>
      <c r="E519" s="192"/>
      <c r="F519" s="171"/>
      <c r="G519" s="17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1"/>
      <c r="C520" s="1"/>
      <c r="D520" s="198"/>
      <c r="E520" s="192"/>
      <c r="F520" s="171"/>
      <c r="G520" s="17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1"/>
      <c r="C521" s="1"/>
      <c r="D521" s="198"/>
      <c r="E521" s="192"/>
      <c r="F521" s="171"/>
      <c r="G521" s="17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1"/>
      <c r="C522" s="1"/>
      <c r="D522" s="198"/>
      <c r="E522" s="192"/>
      <c r="F522" s="171"/>
      <c r="G522" s="17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1"/>
      <c r="C523" s="1"/>
      <c r="D523" s="198"/>
      <c r="E523" s="192"/>
      <c r="F523" s="171"/>
      <c r="G523" s="17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1"/>
      <c r="C524" s="1"/>
      <c r="D524" s="198"/>
      <c r="E524" s="192"/>
      <c r="F524" s="171"/>
      <c r="G524" s="17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1"/>
      <c r="C525" s="1"/>
      <c r="D525" s="198"/>
      <c r="E525" s="192"/>
      <c r="F525" s="171"/>
      <c r="G525" s="17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1"/>
      <c r="C526" s="1"/>
      <c r="D526" s="198"/>
      <c r="E526" s="192"/>
      <c r="F526" s="171"/>
      <c r="G526" s="17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1"/>
      <c r="C527" s="1"/>
      <c r="D527" s="198"/>
      <c r="E527" s="192"/>
      <c r="F527" s="171"/>
      <c r="G527" s="17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1"/>
      <c r="C528" s="1"/>
      <c r="D528" s="198"/>
      <c r="E528" s="192"/>
      <c r="F528" s="171"/>
      <c r="G528" s="17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1"/>
      <c r="C529" s="1"/>
      <c r="D529" s="198"/>
      <c r="E529" s="192"/>
      <c r="F529" s="171"/>
      <c r="G529" s="17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1"/>
      <c r="C530" s="1"/>
      <c r="D530" s="198"/>
      <c r="E530" s="192"/>
      <c r="F530" s="171"/>
      <c r="G530" s="17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1"/>
      <c r="C531" s="1"/>
      <c r="D531" s="198"/>
      <c r="E531" s="192"/>
      <c r="F531" s="171"/>
      <c r="G531" s="17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1"/>
      <c r="C532" s="1"/>
      <c r="D532" s="198"/>
      <c r="E532" s="192"/>
      <c r="F532" s="171"/>
      <c r="G532" s="17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1"/>
      <c r="C533" s="1"/>
      <c r="D533" s="198"/>
      <c r="E533" s="192"/>
      <c r="F533" s="171"/>
      <c r="G533" s="17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1"/>
      <c r="C534" s="1"/>
      <c r="D534" s="198"/>
      <c r="E534" s="192"/>
      <c r="F534" s="171"/>
      <c r="G534" s="17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1"/>
      <c r="C535" s="1"/>
      <c r="D535" s="198"/>
      <c r="E535" s="192"/>
      <c r="F535" s="171"/>
      <c r="G535" s="17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1"/>
      <c r="C536" s="1"/>
      <c r="D536" s="198"/>
      <c r="E536" s="192"/>
      <c r="F536" s="171"/>
      <c r="G536" s="17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1"/>
      <c r="C537" s="1"/>
      <c r="D537" s="198"/>
      <c r="E537" s="192"/>
      <c r="F537" s="171"/>
      <c r="G537" s="17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1"/>
      <c r="C538" s="1"/>
      <c r="D538" s="198"/>
      <c r="E538" s="192"/>
      <c r="F538" s="171"/>
      <c r="G538" s="17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1"/>
      <c r="C539" s="1"/>
      <c r="D539" s="198"/>
      <c r="E539" s="192"/>
      <c r="F539" s="171"/>
      <c r="G539" s="17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1"/>
      <c r="C540" s="1"/>
      <c r="D540" s="198"/>
      <c r="E540" s="192"/>
      <c r="F540" s="171"/>
      <c r="G540" s="17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1"/>
      <c r="C541" s="1"/>
      <c r="D541" s="198"/>
      <c r="E541" s="192"/>
      <c r="F541" s="171"/>
      <c r="G541" s="17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1"/>
      <c r="C542" s="1"/>
      <c r="D542" s="198"/>
      <c r="E542" s="192"/>
      <c r="F542" s="171"/>
      <c r="G542" s="17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1"/>
      <c r="C543" s="1"/>
      <c r="D543" s="198"/>
      <c r="E543" s="192"/>
      <c r="F543" s="171"/>
      <c r="G543" s="17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1"/>
      <c r="C544" s="1"/>
      <c r="D544" s="198"/>
      <c r="E544" s="192"/>
      <c r="F544" s="171"/>
      <c r="G544" s="17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1"/>
      <c r="C545" s="1"/>
      <c r="D545" s="198"/>
      <c r="E545" s="192"/>
      <c r="F545" s="171"/>
      <c r="G545" s="17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1"/>
      <c r="C546" s="1"/>
      <c r="D546" s="198"/>
      <c r="E546" s="192"/>
      <c r="F546" s="171"/>
      <c r="G546" s="17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1"/>
      <c r="C547" s="1"/>
      <c r="D547" s="198"/>
      <c r="E547" s="192"/>
      <c r="F547" s="171"/>
      <c r="G547" s="17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1"/>
      <c r="C548" s="1"/>
      <c r="D548" s="198"/>
      <c r="E548" s="192"/>
      <c r="F548" s="171"/>
      <c r="G548" s="17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1"/>
      <c r="C549" s="1"/>
      <c r="D549" s="198"/>
      <c r="E549" s="192"/>
      <c r="F549" s="171"/>
      <c r="G549" s="17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1"/>
      <c r="C550" s="1"/>
      <c r="D550" s="198"/>
      <c r="E550" s="192"/>
      <c r="F550" s="171"/>
      <c r="G550" s="17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1"/>
      <c r="C551" s="1"/>
      <c r="D551" s="198"/>
      <c r="E551" s="192"/>
      <c r="F551" s="171"/>
      <c r="G551" s="17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1"/>
      <c r="C552" s="1"/>
      <c r="D552" s="198"/>
      <c r="E552" s="192"/>
      <c r="F552" s="171"/>
      <c r="G552" s="17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1"/>
      <c r="C553" s="1"/>
      <c r="D553" s="198"/>
      <c r="E553" s="192"/>
      <c r="F553" s="171"/>
      <c r="G553" s="17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1"/>
      <c r="C554" s="1"/>
      <c r="D554" s="198"/>
      <c r="E554" s="192"/>
      <c r="F554" s="171"/>
      <c r="G554" s="17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1"/>
      <c r="C555" s="1"/>
      <c r="D555" s="198"/>
      <c r="E555" s="192"/>
      <c r="F555" s="171"/>
      <c r="G555" s="17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1"/>
      <c r="C556" s="1"/>
      <c r="D556" s="198"/>
      <c r="E556" s="192"/>
      <c r="F556" s="171"/>
      <c r="G556" s="17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1"/>
      <c r="C557" s="1"/>
      <c r="D557" s="198"/>
      <c r="E557" s="192"/>
      <c r="F557" s="171"/>
      <c r="G557" s="17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1"/>
      <c r="C558" s="1"/>
      <c r="D558" s="198"/>
      <c r="E558" s="192"/>
      <c r="F558" s="171"/>
      <c r="G558" s="17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1"/>
      <c r="C559" s="1"/>
      <c r="D559" s="198"/>
      <c r="E559" s="192"/>
      <c r="F559" s="171"/>
      <c r="G559" s="17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1"/>
      <c r="C560" s="1"/>
      <c r="D560" s="198"/>
      <c r="E560" s="192"/>
      <c r="F560" s="171"/>
      <c r="G560" s="17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1"/>
      <c r="C561" s="1"/>
      <c r="D561" s="198"/>
      <c r="E561" s="192"/>
      <c r="F561" s="171"/>
      <c r="G561" s="17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1"/>
      <c r="C562" s="1"/>
      <c r="D562" s="198"/>
      <c r="E562" s="192"/>
      <c r="F562" s="171"/>
      <c r="G562" s="17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1"/>
      <c r="C563" s="1"/>
      <c r="D563" s="198"/>
      <c r="E563" s="192"/>
      <c r="F563" s="171"/>
      <c r="G563" s="17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1"/>
      <c r="C564" s="1"/>
      <c r="D564" s="198"/>
      <c r="E564" s="192"/>
      <c r="F564" s="171"/>
      <c r="G564" s="17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1"/>
      <c r="C565" s="1"/>
      <c r="D565" s="198"/>
      <c r="E565" s="192"/>
      <c r="F565" s="171"/>
      <c r="G565" s="17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1"/>
      <c r="C566" s="1"/>
      <c r="D566" s="198"/>
      <c r="E566" s="192"/>
      <c r="F566" s="171"/>
      <c r="G566" s="17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1"/>
      <c r="C567" s="1"/>
      <c r="D567" s="198"/>
      <c r="E567" s="192"/>
      <c r="F567" s="171"/>
      <c r="G567" s="17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1"/>
      <c r="C568" s="1"/>
      <c r="D568" s="198"/>
      <c r="E568" s="192"/>
      <c r="F568" s="171"/>
      <c r="G568" s="17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1"/>
      <c r="C569" s="1"/>
      <c r="D569" s="198"/>
      <c r="E569" s="192"/>
      <c r="F569" s="171"/>
      <c r="G569" s="17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1"/>
      <c r="C570" s="1"/>
      <c r="D570" s="198"/>
      <c r="E570" s="192"/>
      <c r="F570" s="171"/>
      <c r="G570" s="17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1"/>
      <c r="C571" s="1"/>
      <c r="D571" s="198"/>
      <c r="E571" s="192"/>
      <c r="F571" s="171"/>
      <c r="G571" s="17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1"/>
      <c r="C572" s="1"/>
      <c r="D572" s="198"/>
      <c r="E572" s="192"/>
      <c r="F572" s="171"/>
      <c r="G572" s="17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1"/>
      <c r="C573" s="1"/>
      <c r="D573" s="198"/>
      <c r="E573" s="192"/>
      <c r="F573" s="171"/>
      <c r="G573" s="17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1"/>
      <c r="C574" s="1"/>
      <c r="D574" s="198"/>
      <c r="E574" s="192"/>
      <c r="F574" s="171"/>
      <c r="G574" s="17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1"/>
      <c r="C575" s="1"/>
      <c r="D575" s="198"/>
      <c r="E575" s="192"/>
      <c r="F575" s="171"/>
      <c r="G575" s="17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1"/>
      <c r="C576" s="1"/>
      <c r="D576" s="198"/>
      <c r="E576" s="192"/>
      <c r="F576" s="171"/>
      <c r="G576" s="17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1"/>
      <c r="C577" s="1"/>
      <c r="D577" s="198"/>
      <c r="E577" s="192"/>
      <c r="F577" s="171"/>
      <c r="G577" s="17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1"/>
      <c r="C578" s="1"/>
      <c r="D578" s="198"/>
      <c r="E578" s="192"/>
      <c r="F578" s="171"/>
      <c r="G578" s="17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1"/>
      <c r="C579" s="1"/>
      <c r="D579" s="198"/>
      <c r="E579" s="192"/>
      <c r="F579" s="171"/>
      <c r="G579" s="17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1"/>
      <c r="C580" s="1"/>
      <c r="D580" s="198"/>
      <c r="E580" s="192"/>
      <c r="F580" s="171"/>
      <c r="G580" s="17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1"/>
      <c r="C581" s="1"/>
      <c r="D581" s="198"/>
      <c r="E581" s="192"/>
      <c r="F581" s="171"/>
      <c r="G581" s="17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1"/>
      <c r="C582" s="1"/>
      <c r="D582" s="198"/>
      <c r="E582" s="192"/>
      <c r="F582" s="171"/>
      <c r="G582" s="17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1"/>
      <c r="C583" s="1"/>
      <c r="D583" s="198"/>
      <c r="E583" s="192"/>
      <c r="F583" s="171"/>
      <c r="G583" s="17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1"/>
      <c r="C584" s="1"/>
      <c r="D584" s="198"/>
      <c r="E584" s="192"/>
      <c r="F584" s="171"/>
      <c r="G584" s="17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1"/>
      <c r="C585" s="1"/>
      <c r="D585" s="198"/>
      <c r="E585" s="192"/>
      <c r="F585" s="171"/>
      <c r="G585" s="17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1"/>
      <c r="C586" s="1"/>
      <c r="D586" s="198"/>
      <c r="E586" s="192"/>
      <c r="F586" s="171"/>
      <c r="G586" s="17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1"/>
      <c r="C587" s="1"/>
      <c r="D587" s="198"/>
      <c r="E587" s="192"/>
      <c r="F587" s="171"/>
      <c r="G587" s="17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1"/>
      <c r="C588" s="1"/>
      <c r="D588" s="198"/>
      <c r="E588" s="192"/>
      <c r="F588" s="171"/>
      <c r="G588" s="17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1"/>
      <c r="C589" s="1"/>
      <c r="D589" s="198"/>
      <c r="E589" s="192"/>
      <c r="F589" s="171"/>
      <c r="G589" s="17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1"/>
      <c r="C590" s="1"/>
      <c r="D590" s="198"/>
      <c r="E590" s="192"/>
      <c r="F590" s="171"/>
      <c r="G590" s="17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1"/>
      <c r="C591" s="1"/>
      <c r="D591" s="198"/>
      <c r="E591" s="192"/>
      <c r="F591" s="171"/>
      <c r="G591" s="17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1"/>
      <c r="C592" s="1"/>
      <c r="D592" s="198"/>
      <c r="E592" s="192"/>
      <c r="F592" s="171"/>
      <c r="G592" s="17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1"/>
      <c r="C593" s="1"/>
      <c r="D593" s="198"/>
      <c r="E593" s="192"/>
      <c r="F593" s="171"/>
      <c r="G593" s="17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1"/>
      <c r="C594" s="1"/>
      <c r="D594" s="198"/>
      <c r="E594" s="192"/>
      <c r="F594" s="171"/>
      <c r="G594" s="17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1"/>
      <c r="C595" s="1"/>
      <c r="D595" s="198"/>
      <c r="E595" s="192"/>
      <c r="F595" s="171"/>
      <c r="G595" s="17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1"/>
      <c r="C596" s="1"/>
      <c r="D596" s="198"/>
      <c r="E596" s="192"/>
      <c r="F596" s="171"/>
      <c r="G596" s="17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1"/>
      <c r="C597" s="1"/>
      <c r="D597" s="198"/>
      <c r="E597" s="192"/>
      <c r="F597" s="171"/>
      <c r="G597" s="17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1"/>
      <c r="C598" s="1"/>
      <c r="D598" s="198"/>
      <c r="E598" s="192"/>
      <c r="F598" s="171"/>
      <c r="G598" s="17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1"/>
      <c r="C599" s="1"/>
      <c r="D599" s="198"/>
      <c r="E599" s="192"/>
      <c r="F599" s="171"/>
      <c r="G599" s="17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1"/>
      <c r="C600" s="1"/>
      <c r="D600" s="198"/>
      <c r="E600" s="192"/>
      <c r="F600" s="171"/>
      <c r="G600" s="17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1"/>
      <c r="C601" s="1"/>
      <c r="D601" s="198"/>
      <c r="E601" s="192"/>
      <c r="F601" s="171"/>
      <c r="G601" s="17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1"/>
      <c r="C602" s="1"/>
      <c r="D602" s="198"/>
      <c r="E602" s="192"/>
      <c r="F602" s="171"/>
      <c r="G602" s="17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1"/>
      <c r="C603" s="1"/>
      <c r="D603" s="198"/>
      <c r="E603" s="192"/>
      <c r="F603" s="171"/>
      <c r="G603" s="17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1"/>
      <c r="C604" s="1"/>
      <c r="D604" s="198"/>
      <c r="E604" s="192"/>
      <c r="F604" s="171"/>
      <c r="G604" s="17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1"/>
      <c r="C605" s="1"/>
      <c r="D605" s="198"/>
      <c r="E605" s="192"/>
      <c r="F605" s="171"/>
      <c r="G605" s="17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1"/>
      <c r="C606" s="1"/>
      <c r="D606" s="198"/>
      <c r="E606" s="192"/>
      <c r="F606" s="171"/>
      <c r="G606" s="17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1"/>
      <c r="C607" s="1"/>
      <c r="D607" s="198"/>
      <c r="E607" s="192"/>
      <c r="F607" s="171"/>
      <c r="G607" s="17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1"/>
      <c r="C608" s="1"/>
      <c r="D608" s="198"/>
      <c r="E608" s="192"/>
      <c r="F608" s="171"/>
      <c r="G608" s="17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1"/>
      <c r="C609" s="1"/>
      <c r="D609" s="198"/>
      <c r="E609" s="192"/>
      <c r="F609" s="171"/>
      <c r="G609" s="17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1"/>
      <c r="C610" s="1"/>
      <c r="D610" s="198"/>
      <c r="E610" s="192"/>
      <c r="F610" s="171"/>
      <c r="G610" s="17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1"/>
      <c r="C611" s="1"/>
      <c r="D611" s="198"/>
      <c r="E611" s="192"/>
      <c r="F611" s="171"/>
      <c r="G611" s="17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1"/>
      <c r="C612" s="1"/>
      <c r="D612" s="198"/>
      <c r="E612" s="192"/>
      <c r="F612" s="171"/>
      <c r="G612" s="17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1"/>
      <c r="C613" s="1"/>
      <c r="D613" s="198"/>
      <c r="E613" s="192"/>
      <c r="F613" s="171"/>
      <c r="G613" s="17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1"/>
      <c r="C614" s="1"/>
      <c r="D614" s="198"/>
      <c r="E614" s="192"/>
      <c r="F614" s="171"/>
      <c r="G614" s="17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1"/>
      <c r="C615" s="1"/>
      <c r="D615" s="198"/>
      <c r="E615" s="192"/>
      <c r="F615" s="171"/>
      <c r="G615" s="17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1"/>
      <c r="C616" s="1"/>
      <c r="D616" s="198"/>
      <c r="E616" s="192"/>
      <c r="F616" s="171"/>
      <c r="G616" s="17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1"/>
      <c r="C617" s="1"/>
      <c r="D617" s="198"/>
      <c r="E617" s="192"/>
      <c r="F617" s="171"/>
      <c r="G617" s="17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1"/>
      <c r="C618" s="1"/>
      <c r="D618" s="198"/>
      <c r="E618" s="192"/>
      <c r="F618" s="171"/>
      <c r="G618" s="17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1"/>
      <c r="C619" s="1"/>
      <c r="D619" s="198"/>
      <c r="E619" s="192"/>
      <c r="F619" s="171"/>
      <c r="G619" s="17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1"/>
      <c r="C620" s="1"/>
      <c r="D620" s="198"/>
      <c r="E620" s="192"/>
      <c r="F620" s="171"/>
      <c r="G620" s="17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1"/>
      <c r="C621" s="1"/>
      <c r="D621" s="198"/>
      <c r="E621" s="192"/>
      <c r="F621" s="171"/>
      <c r="G621" s="17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1"/>
      <c r="C622" s="1"/>
      <c r="D622" s="198"/>
      <c r="E622" s="192"/>
      <c r="F622" s="171"/>
      <c r="G622" s="17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1"/>
      <c r="C623" s="1"/>
      <c r="D623" s="198"/>
      <c r="E623" s="192"/>
      <c r="F623" s="171"/>
      <c r="G623" s="17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1"/>
      <c r="C624" s="1"/>
      <c r="D624" s="198"/>
      <c r="E624" s="192"/>
      <c r="F624" s="171"/>
      <c r="G624" s="17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1"/>
      <c r="C625" s="1"/>
      <c r="D625" s="198"/>
      <c r="E625" s="192"/>
      <c r="F625" s="171"/>
      <c r="G625" s="17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1"/>
      <c r="C626" s="1"/>
      <c r="D626" s="198"/>
      <c r="E626" s="192"/>
      <c r="F626" s="171"/>
      <c r="G626" s="17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1"/>
      <c r="C627" s="1"/>
      <c r="D627" s="198"/>
      <c r="E627" s="192"/>
      <c r="F627" s="171"/>
      <c r="G627" s="17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1"/>
      <c r="C628" s="1"/>
      <c r="D628" s="198"/>
      <c r="E628" s="192"/>
      <c r="F628" s="171"/>
      <c r="G628" s="17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1"/>
      <c r="C629" s="1"/>
      <c r="D629" s="198"/>
      <c r="E629" s="192"/>
      <c r="F629" s="171"/>
      <c r="G629" s="17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1"/>
      <c r="C630" s="1"/>
      <c r="D630" s="198"/>
      <c r="E630" s="192"/>
      <c r="F630" s="171"/>
      <c r="G630" s="17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1"/>
      <c r="C631" s="1"/>
      <c r="D631" s="198"/>
      <c r="E631" s="192"/>
      <c r="F631" s="171"/>
      <c r="G631" s="17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1"/>
      <c r="C632" s="1"/>
      <c r="D632" s="198"/>
      <c r="E632" s="192"/>
      <c r="F632" s="171"/>
      <c r="G632" s="17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1"/>
      <c r="C633" s="1"/>
      <c r="D633" s="198"/>
      <c r="E633" s="192"/>
      <c r="F633" s="171"/>
      <c r="G633" s="17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1"/>
      <c r="C634" s="1"/>
      <c r="D634" s="198"/>
      <c r="E634" s="192"/>
      <c r="F634" s="171"/>
      <c r="G634" s="17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1"/>
      <c r="C635" s="1"/>
      <c r="D635" s="198"/>
      <c r="E635" s="192"/>
      <c r="F635" s="171"/>
      <c r="G635" s="17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1"/>
      <c r="C636" s="1"/>
      <c r="D636" s="198"/>
      <c r="E636" s="192"/>
      <c r="F636" s="171"/>
      <c r="G636" s="17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1"/>
      <c r="C637" s="1"/>
      <c r="D637" s="198"/>
      <c r="E637" s="192"/>
      <c r="F637" s="171"/>
      <c r="G637" s="17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1"/>
      <c r="C638" s="1"/>
      <c r="D638" s="198"/>
      <c r="E638" s="192"/>
      <c r="F638" s="171"/>
      <c r="G638" s="17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1"/>
      <c r="C639" s="1"/>
      <c r="D639" s="198"/>
      <c r="E639" s="192"/>
      <c r="F639" s="171"/>
      <c r="G639" s="17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1"/>
      <c r="C640" s="1"/>
      <c r="D640" s="198"/>
      <c r="E640" s="192"/>
      <c r="F640" s="171"/>
      <c r="G640" s="17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1"/>
      <c r="C641" s="1"/>
      <c r="D641" s="198"/>
      <c r="E641" s="192"/>
      <c r="F641" s="171"/>
      <c r="G641" s="17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1"/>
      <c r="C642" s="1"/>
      <c r="D642" s="198"/>
      <c r="E642" s="192"/>
      <c r="F642" s="171"/>
      <c r="G642" s="17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1"/>
      <c r="C643" s="1"/>
      <c r="D643" s="198"/>
      <c r="E643" s="192"/>
      <c r="F643" s="171"/>
      <c r="G643" s="17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1"/>
      <c r="C644" s="1"/>
      <c r="D644" s="198"/>
      <c r="E644" s="192"/>
      <c r="F644" s="171"/>
      <c r="G644" s="17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1"/>
      <c r="C645" s="1"/>
      <c r="D645" s="198"/>
      <c r="E645" s="192"/>
      <c r="F645" s="171"/>
      <c r="G645" s="17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1"/>
      <c r="C646" s="1"/>
      <c r="D646" s="198"/>
      <c r="E646" s="192"/>
      <c r="F646" s="171"/>
      <c r="G646" s="17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1"/>
      <c r="C647" s="1"/>
      <c r="D647" s="198"/>
      <c r="E647" s="192"/>
      <c r="F647" s="171"/>
      <c r="G647" s="17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1"/>
      <c r="C648" s="1"/>
      <c r="D648" s="198"/>
      <c r="E648" s="192"/>
      <c r="F648" s="171"/>
      <c r="G648" s="17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1"/>
      <c r="C649" s="1"/>
      <c r="D649" s="198"/>
      <c r="E649" s="192"/>
      <c r="F649" s="171"/>
      <c r="G649" s="17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1"/>
      <c r="C650" s="1"/>
      <c r="D650" s="198"/>
      <c r="E650" s="192"/>
      <c r="F650" s="171"/>
      <c r="G650" s="17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1"/>
      <c r="C651" s="1"/>
      <c r="D651" s="198"/>
      <c r="E651" s="192"/>
      <c r="F651" s="171"/>
      <c r="G651" s="17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1"/>
      <c r="C652" s="1"/>
      <c r="D652" s="198"/>
      <c r="E652" s="192"/>
      <c r="F652" s="171"/>
      <c r="G652" s="17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1"/>
      <c r="C653" s="1"/>
      <c r="D653" s="198"/>
      <c r="E653" s="192"/>
      <c r="F653" s="171"/>
      <c r="G653" s="17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1"/>
      <c r="C654" s="1"/>
      <c r="D654" s="198"/>
      <c r="E654" s="192"/>
      <c r="F654" s="171"/>
      <c r="G654" s="17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1"/>
      <c r="C655" s="1"/>
      <c r="D655" s="198"/>
      <c r="E655" s="192"/>
      <c r="F655" s="171"/>
      <c r="G655" s="17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1"/>
      <c r="C656" s="1"/>
      <c r="D656" s="198"/>
      <c r="E656" s="192"/>
      <c r="F656" s="171"/>
      <c r="G656" s="17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1"/>
      <c r="C657" s="1"/>
      <c r="D657" s="198"/>
      <c r="E657" s="192"/>
      <c r="F657" s="171"/>
      <c r="G657" s="17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1"/>
      <c r="C658" s="1"/>
      <c r="D658" s="198"/>
      <c r="E658" s="192"/>
      <c r="F658" s="171"/>
      <c r="G658" s="17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1"/>
      <c r="C659" s="1"/>
      <c r="D659" s="198"/>
      <c r="E659" s="192"/>
      <c r="F659" s="171"/>
      <c r="G659" s="17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1"/>
      <c r="C660" s="1"/>
      <c r="D660" s="198"/>
      <c r="E660" s="192"/>
      <c r="F660" s="171"/>
      <c r="G660" s="17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1"/>
      <c r="C661" s="1"/>
      <c r="D661" s="198"/>
      <c r="E661" s="192"/>
      <c r="F661" s="171"/>
      <c r="G661" s="17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1"/>
      <c r="C662" s="1"/>
      <c r="D662" s="198"/>
      <c r="E662" s="192"/>
      <c r="F662" s="171"/>
      <c r="G662" s="17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1"/>
      <c r="C663" s="1"/>
      <c r="D663" s="198"/>
      <c r="E663" s="192"/>
      <c r="F663" s="171"/>
      <c r="G663" s="17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1"/>
      <c r="C664" s="1"/>
      <c r="D664" s="198"/>
      <c r="E664" s="192"/>
      <c r="F664" s="171"/>
      <c r="G664" s="17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1"/>
      <c r="C665" s="1"/>
      <c r="D665" s="198"/>
      <c r="E665" s="192"/>
      <c r="F665" s="171"/>
      <c r="G665" s="17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1"/>
      <c r="C666" s="1"/>
      <c r="D666" s="198"/>
      <c r="E666" s="192"/>
      <c r="F666" s="171"/>
      <c r="G666" s="17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1"/>
      <c r="C667" s="1"/>
      <c r="D667" s="198"/>
      <c r="E667" s="192"/>
      <c r="F667" s="171"/>
      <c r="G667" s="17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1"/>
      <c r="C668" s="1"/>
      <c r="D668" s="198"/>
      <c r="E668" s="192"/>
      <c r="F668" s="171"/>
      <c r="G668" s="17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1"/>
      <c r="C669" s="1"/>
      <c r="D669" s="198"/>
      <c r="E669" s="192"/>
      <c r="F669" s="171"/>
      <c r="G669" s="17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1"/>
      <c r="C670" s="1"/>
      <c r="D670" s="198"/>
      <c r="E670" s="192"/>
      <c r="F670" s="171"/>
      <c r="G670" s="17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1"/>
      <c r="C671" s="1"/>
      <c r="D671" s="198"/>
      <c r="E671" s="192"/>
      <c r="F671" s="171"/>
      <c r="G671" s="17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1"/>
      <c r="C672" s="1"/>
      <c r="D672" s="198"/>
      <c r="E672" s="192"/>
      <c r="F672" s="171"/>
      <c r="G672" s="17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1"/>
      <c r="C673" s="1"/>
      <c r="D673" s="198"/>
      <c r="E673" s="192"/>
      <c r="F673" s="171"/>
      <c r="G673" s="17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1"/>
      <c r="C674" s="1"/>
      <c r="D674" s="198"/>
      <c r="E674" s="192"/>
      <c r="F674" s="171"/>
      <c r="G674" s="17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1"/>
      <c r="C675" s="1"/>
      <c r="D675" s="198"/>
      <c r="E675" s="192"/>
      <c r="F675" s="171"/>
      <c r="G675" s="17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1"/>
      <c r="C676" s="1"/>
      <c r="D676" s="198"/>
      <c r="E676" s="192"/>
      <c r="F676" s="171"/>
      <c r="G676" s="17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1"/>
      <c r="C677" s="1"/>
      <c r="D677" s="198"/>
      <c r="E677" s="192"/>
      <c r="F677" s="171"/>
      <c r="G677" s="17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1"/>
      <c r="C678" s="1"/>
      <c r="D678" s="198"/>
      <c r="E678" s="192"/>
      <c r="F678" s="171"/>
      <c r="G678" s="17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1"/>
      <c r="C679" s="1"/>
      <c r="D679" s="198"/>
      <c r="E679" s="192"/>
      <c r="F679" s="171"/>
      <c r="G679" s="17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1"/>
      <c r="C680" s="1"/>
      <c r="D680" s="198"/>
      <c r="E680" s="192"/>
      <c r="F680" s="171"/>
      <c r="G680" s="17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1"/>
      <c r="C681" s="1"/>
      <c r="D681" s="198"/>
      <c r="E681" s="192"/>
      <c r="F681" s="171"/>
      <c r="G681" s="17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1"/>
      <c r="C682" s="1"/>
      <c r="D682" s="198"/>
      <c r="E682" s="192"/>
      <c r="F682" s="171"/>
      <c r="G682" s="17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1"/>
      <c r="C683" s="1"/>
      <c r="D683" s="198"/>
      <c r="E683" s="192"/>
      <c r="F683" s="171"/>
      <c r="G683" s="17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1"/>
      <c r="C684" s="1"/>
      <c r="D684" s="198"/>
      <c r="E684" s="192"/>
      <c r="F684" s="171"/>
      <c r="G684" s="17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1"/>
      <c r="C685" s="1"/>
      <c r="D685" s="198"/>
      <c r="E685" s="192"/>
      <c r="F685" s="171"/>
      <c r="G685" s="17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1"/>
      <c r="C686" s="1"/>
      <c r="D686" s="198"/>
      <c r="E686" s="192"/>
      <c r="F686" s="171"/>
      <c r="G686" s="17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1"/>
      <c r="C687" s="1"/>
      <c r="D687" s="198"/>
      <c r="E687" s="192"/>
      <c r="F687" s="171"/>
      <c r="G687" s="17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1"/>
      <c r="C688" s="1"/>
      <c r="D688" s="198"/>
      <c r="E688" s="192"/>
      <c r="F688" s="171"/>
      <c r="G688" s="17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1"/>
      <c r="C689" s="1"/>
      <c r="D689" s="198"/>
      <c r="E689" s="192"/>
      <c r="F689" s="171"/>
      <c r="G689" s="17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1"/>
      <c r="C690" s="1"/>
      <c r="D690" s="198"/>
      <c r="E690" s="192"/>
      <c r="F690" s="171"/>
      <c r="G690" s="17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1"/>
      <c r="C691" s="1"/>
      <c r="D691" s="198"/>
      <c r="E691" s="192"/>
      <c r="F691" s="171"/>
      <c r="G691" s="17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1"/>
      <c r="C692" s="1"/>
      <c r="D692" s="198"/>
      <c r="E692" s="192"/>
      <c r="F692" s="171"/>
      <c r="G692" s="17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1"/>
      <c r="C693" s="1"/>
      <c r="D693" s="198"/>
      <c r="E693" s="192"/>
      <c r="F693" s="171"/>
      <c r="G693" s="17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1"/>
      <c r="C694" s="1"/>
      <c r="D694" s="198"/>
      <c r="E694" s="192"/>
      <c r="F694" s="171"/>
      <c r="G694" s="17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1"/>
      <c r="C695" s="1"/>
      <c r="D695" s="198"/>
      <c r="E695" s="192"/>
      <c r="F695" s="171"/>
      <c r="G695" s="17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1"/>
      <c r="C696" s="1"/>
      <c r="D696" s="198"/>
      <c r="E696" s="192"/>
      <c r="F696" s="171"/>
      <c r="G696" s="17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1"/>
      <c r="C697" s="1"/>
      <c r="D697" s="198"/>
      <c r="E697" s="192"/>
      <c r="F697" s="171"/>
      <c r="G697" s="17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1"/>
      <c r="C698" s="1"/>
      <c r="D698" s="198"/>
      <c r="E698" s="192"/>
      <c r="F698" s="171"/>
      <c r="G698" s="17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1"/>
      <c r="C699" s="1"/>
      <c r="D699" s="198"/>
      <c r="E699" s="192"/>
      <c r="F699" s="171"/>
      <c r="G699" s="17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1"/>
      <c r="C700" s="1"/>
      <c r="D700" s="198"/>
      <c r="E700" s="192"/>
      <c r="F700" s="171"/>
      <c r="G700" s="17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1"/>
      <c r="C701" s="1"/>
      <c r="D701" s="198"/>
      <c r="E701" s="192"/>
      <c r="F701" s="171"/>
      <c r="G701" s="17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1"/>
      <c r="C702" s="1"/>
      <c r="D702" s="198"/>
      <c r="E702" s="192"/>
      <c r="F702" s="171"/>
      <c r="G702" s="17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1"/>
      <c r="C703" s="1"/>
      <c r="D703" s="198"/>
      <c r="E703" s="192"/>
      <c r="F703" s="171"/>
      <c r="G703" s="17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1"/>
      <c r="C704" s="1"/>
      <c r="D704" s="198"/>
      <c r="E704" s="192"/>
      <c r="F704" s="171"/>
      <c r="G704" s="17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1"/>
      <c r="C705" s="1"/>
      <c r="D705" s="198"/>
      <c r="E705" s="192"/>
      <c r="F705" s="171"/>
      <c r="G705" s="17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1"/>
      <c r="C706" s="1"/>
      <c r="D706" s="198"/>
      <c r="E706" s="192"/>
      <c r="F706" s="171"/>
      <c r="G706" s="17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1"/>
      <c r="C707" s="1"/>
      <c r="D707" s="198"/>
      <c r="E707" s="192"/>
      <c r="F707" s="171"/>
      <c r="G707" s="17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1"/>
      <c r="C708" s="1"/>
      <c r="D708" s="198"/>
      <c r="E708" s="192"/>
      <c r="F708" s="171"/>
      <c r="G708" s="17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1"/>
      <c r="C709" s="1"/>
      <c r="D709" s="198"/>
      <c r="E709" s="192"/>
      <c r="F709" s="171"/>
      <c r="G709" s="17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1"/>
      <c r="C710" s="1"/>
      <c r="D710" s="198"/>
      <c r="E710" s="192"/>
      <c r="F710" s="171"/>
      <c r="G710" s="17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1"/>
      <c r="C711" s="1"/>
      <c r="D711" s="198"/>
      <c r="E711" s="192"/>
      <c r="F711" s="171"/>
      <c r="G711" s="17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1"/>
      <c r="C712" s="1"/>
      <c r="D712" s="198"/>
      <c r="E712" s="192"/>
      <c r="F712" s="171"/>
      <c r="G712" s="17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1"/>
      <c r="C713" s="1"/>
      <c r="D713" s="198"/>
      <c r="E713" s="192"/>
      <c r="F713" s="171"/>
      <c r="G713" s="17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1"/>
      <c r="C714" s="1"/>
      <c r="D714" s="198"/>
      <c r="E714" s="192"/>
      <c r="F714" s="171"/>
      <c r="G714" s="17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1"/>
      <c r="C715" s="1"/>
      <c r="D715" s="198"/>
      <c r="E715" s="192"/>
      <c r="F715" s="171"/>
      <c r="G715" s="17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1"/>
      <c r="C716" s="1"/>
      <c r="D716" s="198"/>
      <c r="E716" s="192"/>
      <c r="F716" s="171"/>
      <c r="G716" s="17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1"/>
      <c r="C717" s="1"/>
      <c r="D717" s="198"/>
      <c r="E717" s="192"/>
      <c r="F717" s="171"/>
      <c r="G717" s="17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1"/>
      <c r="C718" s="1"/>
      <c r="D718" s="198"/>
      <c r="E718" s="192"/>
      <c r="F718" s="171"/>
      <c r="G718" s="17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1"/>
      <c r="C719" s="1"/>
      <c r="D719" s="198"/>
      <c r="E719" s="192"/>
      <c r="F719" s="171"/>
      <c r="G719" s="17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1"/>
      <c r="C720" s="1"/>
      <c r="D720" s="198"/>
      <c r="E720" s="192"/>
      <c r="F720" s="171"/>
      <c r="G720" s="17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1"/>
      <c r="C721" s="1"/>
      <c r="D721" s="198"/>
      <c r="E721" s="192"/>
      <c r="F721" s="171"/>
      <c r="G721" s="17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1"/>
      <c r="C722" s="1"/>
      <c r="D722" s="198"/>
      <c r="E722" s="192"/>
      <c r="F722" s="171"/>
      <c r="G722" s="17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1"/>
      <c r="C723" s="1"/>
      <c r="D723" s="198"/>
      <c r="E723" s="192"/>
      <c r="F723" s="171"/>
      <c r="G723" s="17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1"/>
      <c r="C724" s="1"/>
      <c r="D724" s="198"/>
      <c r="E724" s="192"/>
      <c r="F724" s="171"/>
      <c r="G724" s="17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1"/>
      <c r="C725" s="1"/>
      <c r="D725" s="198"/>
      <c r="E725" s="192"/>
      <c r="F725" s="171"/>
      <c r="G725" s="17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1"/>
      <c r="C726" s="1"/>
      <c r="D726" s="198"/>
      <c r="E726" s="192"/>
      <c r="F726" s="171"/>
      <c r="G726" s="17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1"/>
      <c r="C727" s="1"/>
      <c r="D727" s="198"/>
      <c r="E727" s="192"/>
      <c r="F727" s="171"/>
      <c r="G727" s="17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1"/>
      <c r="C728" s="1"/>
      <c r="D728" s="198"/>
      <c r="E728" s="192"/>
      <c r="F728" s="171"/>
      <c r="G728" s="17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1"/>
      <c r="C729" s="1"/>
      <c r="D729" s="198"/>
      <c r="E729" s="192"/>
      <c r="F729" s="171"/>
      <c r="G729" s="17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1"/>
      <c r="C730" s="1"/>
      <c r="D730" s="198"/>
      <c r="E730" s="192"/>
      <c r="F730" s="171"/>
      <c r="G730" s="17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1"/>
      <c r="C731" s="1"/>
      <c r="D731" s="198"/>
      <c r="E731" s="192"/>
      <c r="F731" s="171"/>
      <c r="G731" s="17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1"/>
      <c r="C732" s="1"/>
      <c r="D732" s="198"/>
      <c r="E732" s="192"/>
      <c r="F732" s="171"/>
      <c r="G732" s="17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1"/>
      <c r="C733" s="1"/>
      <c r="D733" s="198"/>
      <c r="E733" s="192"/>
      <c r="F733" s="171"/>
      <c r="G733" s="17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1"/>
      <c r="C734" s="1"/>
      <c r="D734" s="198"/>
      <c r="E734" s="192"/>
      <c r="F734" s="171"/>
      <c r="G734" s="17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1"/>
      <c r="C735" s="1"/>
      <c r="D735" s="198"/>
      <c r="E735" s="192"/>
      <c r="F735" s="171"/>
      <c r="G735" s="17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1"/>
      <c r="C736" s="1"/>
      <c r="D736" s="198"/>
      <c r="E736" s="192"/>
      <c r="F736" s="171"/>
      <c r="G736" s="17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1"/>
      <c r="C737" s="1"/>
      <c r="D737" s="198"/>
      <c r="E737" s="192"/>
      <c r="F737" s="171"/>
      <c r="G737" s="17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1"/>
      <c r="C738" s="1"/>
      <c r="D738" s="198"/>
      <c r="E738" s="192"/>
      <c r="F738" s="171"/>
      <c r="G738" s="17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1"/>
      <c r="C739" s="1"/>
      <c r="D739" s="198"/>
      <c r="E739" s="192"/>
      <c r="F739" s="171"/>
      <c r="G739" s="17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1"/>
      <c r="C740" s="1"/>
      <c r="D740" s="198"/>
      <c r="E740" s="192"/>
      <c r="F740" s="171"/>
      <c r="G740" s="17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1"/>
      <c r="C741" s="1"/>
      <c r="D741" s="198"/>
      <c r="E741" s="192"/>
      <c r="F741" s="171"/>
      <c r="G741" s="17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1"/>
      <c r="C742" s="1"/>
      <c r="D742" s="198"/>
      <c r="E742" s="192"/>
      <c r="F742" s="171"/>
      <c r="G742" s="17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1"/>
      <c r="C743" s="1"/>
      <c r="D743" s="198"/>
      <c r="E743" s="192"/>
      <c r="F743" s="171"/>
      <c r="G743" s="17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1"/>
      <c r="C744" s="1"/>
      <c r="D744" s="198"/>
      <c r="E744" s="192"/>
      <c r="F744" s="171"/>
      <c r="G744" s="17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1"/>
      <c r="C745" s="1"/>
      <c r="D745" s="198"/>
      <c r="E745" s="192"/>
      <c r="F745" s="171"/>
      <c r="G745" s="17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1"/>
      <c r="C746" s="1"/>
      <c r="D746" s="198"/>
      <c r="E746" s="192"/>
      <c r="F746" s="171"/>
      <c r="G746" s="17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1"/>
      <c r="C747" s="1"/>
      <c r="D747" s="198"/>
      <c r="E747" s="192"/>
      <c r="F747" s="171"/>
      <c r="G747" s="17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1"/>
      <c r="C748" s="1"/>
      <c r="D748" s="198"/>
      <c r="E748" s="192"/>
      <c r="F748" s="171"/>
      <c r="G748" s="17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1"/>
      <c r="C749" s="1"/>
      <c r="D749" s="198"/>
      <c r="E749" s="192"/>
      <c r="F749" s="171"/>
      <c r="G749" s="17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1"/>
      <c r="C750" s="1"/>
      <c r="D750" s="198"/>
      <c r="E750" s="192"/>
      <c r="F750" s="171"/>
      <c r="G750" s="17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1"/>
      <c r="C751" s="1"/>
      <c r="D751" s="198"/>
      <c r="E751" s="192"/>
      <c r="F751" s="171"/>
      <c r="G751" s="17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1"/>
      <c r="C752" s="1"/>
      <c r="D752" s="198"/>
      <c r="E752" s="192"/>
      <c r="F752" s="171"/>
      <c r="G752" s="17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1"/>
      <c r="C753" s="1"/>
      <c r="D753" s="198"/>
      <c r="E753" s="192"/>
      <c r="F753" s="171"/>
      <c r="G753" s="17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1"/>
      <c r="C754" s="1"/>
      <c r="D754" s="198"/>
      <c r="E754" s="192"/>
      <c r="F754" s="171"/>
      <c r="G754" s="17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1"/>
      <c r="C755" s="1"/>
      <c r="D755" s="198"/>
      <c r="E755" s="192"/>
      <c r="F755" s="171"/>
      <c r="G755" s="17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1"/>
      <c r="C756" s="1"/>
      <c r="D756" s="198"/>
      <c r="E756" s="192"/>
      <c r="F756" s="171"/>
      <c r="G756" s="17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1"/>
      <c r="C757" s="1"/>
      <c r="D757" s="198"/>
      <c r="E757" s="192"/>
      <c r="F757" s="171"/>
      <c r="G757" s="17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1"/>
      <c r="C758" s="1"/>
      <c r="D758" s="198"/>
      <c r="E758" s="192"/>
      <c r="F758" s="171"/>
      <c r="G758" s="17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1"/>
      <c r="C759" s="1"/>
      <c r="D759" s="198"/>
      <c r="E759" s="192"/>
      <c r="F759" s="171"/>
      <c r="G759" s="17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1"/>
      <c r="C760" s="1"/>
      <c r="D760" s="198"/>
      <c r="E760" s="192"/>
      <c r="F760" s="171"/>
      <c r="G760" s="17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1"/>
      <c r="C761" s="1"/>
      <c r="D761" s="198"/>
      <c r="E761" s="192"/>
      <c r="F761" s="171"/>
      <c r="G761" s="17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1"/>
      <c r="C762" s="1"/>
      <c r="D762" s="198"/>
      <c r="E762" s="192"/>
      <c r="F762" s="171"/>
      <c r="G762" s="17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1"/>
      <c r="C763" s="1"/>
      <c r="D763" s="198"/>
      <c r="E763" s="192"/>
      <c r="F763" s="171"/>
      <c r="G763" s="17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1"/>
      <c r="C764" s="1"/>
      <c r="D764" s="198"/>
      <c r="E764" s="192"/>
      <c r="F764" s="171"/>
      <c r="G764" s="17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1"/>
      <c r="C765" s="1"/>
      <c r="D765" s="198"/>
      <c r="E765" s="192"/>
      <c r="F765" s="171"/>
      <c r="G765" s="17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1"/>
      <c r="C766" s="1"/>
      <c r="D766" s="198"/>
      <c r="E766" s="192"/>
      <c r="F766" s="171"/>
      <c r="G766" s="17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1"/>
      <c r="C767" s="1"/>
      <c r="D767" s="198"/>
      <c r="E767" s="192"/>
      <c r="F767" s="171"/>
      <c r="G767" s="17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1"/>
      <c r="C768" s="1"/>
      <c r="D768" s="198"/>
      <c r="E768" s="192"/>
      <c r="F768" s="171"/>
      <c r="G768" s="17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1"/>
      <c r="C769" s="1"/>
      <c r="D769" s="198"/>
      <c r="E769" s="192"/>
      <c r="F769" s="171"/>
      <c r="G769" s="17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1"/>
      <c r="C770" s="1"/>
      <c r="D770" s="198"/>
      <c r="E770" s="192"/>
      <c r="F770" s="171"/>
      <c r="G770" s="17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1"/>
      <c r="C771" s="1"/>
      <c r="D771" s="198"/>
      <c r="E771" s="192"/>
      <c r="F771" s="171"/>
      <c r="G771" s="17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1"/>
      <c r="C772" s="1"/>
      <c r="D772" s="198"/>
      <c r="E772" s="192"/>
      <c r="F772" s="171"/>
      <c r="G772" s="17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1"/>
      <c r="C773" s="1"/>
      <c r="D773" s="198"/>
      <c r="E773" s="192"/>
      <c r="F773" s="171"/>
      <c r="G773" s="17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1"/>
      <c r="C774" s="1"/>
      <c r="D774" s="198"/>
      <c r="E774" s="192"/>
      <c r="F774" s="171"/>
      <c r="G774" s="17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1"/>
      <c r="C775" s="1"/>
      <c r="D775" s="198"/>
      <c r="E775" s="192"/>
      <c r="F775" s="171"/>
      <c r="G775" s="17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1"/>
      <c r="C776" s="1"/>
      <c r="D776" s="198"/>
      <c r="E776" s="192"/>
      <c r="F776" s="171"/>
      <c r="G776" s="17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1"/>
      <c r="C777" s="1"/>
      <c r="D777" s="198"/>
      <c r="E777" s="192"/>
      <c r="F777" s="171"/>
      <c r="G777" s="17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1"/>
      <c r="C778" s="1"/>
      <c r="D778" s="198"/>
      <c r="E778" s="192"/>
      <c r="F778" s="171"/>
      <c r="G778" s="17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1"/>
      <c r="C779" s="1"/>
      <c r="D779" s="198"/>
      <c r="E779" s="192"/>
      <c r="F779" s="171"/>
      <c r="G779" s="17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1"/>
      <c r="C780" s="1"/>
      <c r="D780" s="198"/>
      <c r="E780" s="192"/>
      <c r="F780" s="171"/>
      <c r="G780" s="17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1"/>
      <c r="C781" s="1"/>
      <c r="D781" s="198"/>
      <c r="E781" s="192"/>
      <c r="F781" s="171"/>
      <c r="G781" s="17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1"/>
      <c r="C782" s="1"/>
      <c r="D782" s="198"/>
      <c r="E782" s="192"/>
      <c r="F782" s="171"/>
      <c r="G782" s="17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1"/>
      <c r="C783" s="1"/>
      <c r="D783" s="198"/>
      <c r="E783" s="192"/>
      <c r="F783" s="171"/>
      <c r="G783" s="17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1"/>
      <c r="C784" s="1"/>
      <c r="D784" s="198"/>
      <c r="E784" s="192"/>
      <c r="F784" s="171"/>
      <c r="G784" s="17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1"/>
      <c r="C785" s="1"/>
      <c r="D785" s="198"/>
      <c r="E785" s="192"/>
      <c r="F785" s="171"/>
      <c r="G785" s="17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1"/>
      <c r="C786" s="1"/>
      <c r="D786" s="198"/>
      <c r="E786" s="192"/>
      <c r="F786" s="171"/>
      <c r="G786" s="17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1"/>
      <c r="C787" s="1"/>
      <c r="D787" s="198"/>
      <c r="E787" s="192"/>
      <c r="F787" s="171"/>
      <c r="G787" s="17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1"/>
      <c r="C788" s="1"/>
      <c r="D788" s="198"/>
      <c r="E788" s="192"/>
      <c r="F788" s="171"/>
      <c r="G788" s="17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1"/>
      <c r="C789" s="1"/>
      <c r="D789" s="198"/>
      <c r="E789" s="192"/>
      <c r="F789" s="171"/>
      <c r="G789" s="17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1"/>
      <c r="C790" s="1"/>
      <c r="D790" s="198"/>
      <c r="E790" s="192"/>
      <c r="F790" s="171"/>
      <c r="G790" s="17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1"/>
      <c r="C791" s="1"/>
      <c r="D791" s="198"/>
      <c r="E791" s="192"/>
      <c r="F791" s="171"/>
      <c r="G791" s="17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1"/>
      <c r="C792" s="1"/>
      <c r="D792" s="198"/>
      <c r="E792" s="192"/>
      <c r="F792" s="171"/>
      <c r="G792" s="17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1"/>
      <c r="C793" s="1"/>
      <c r="D793" s="198"/>
      <c r="E793" s="192"/>
      <c r="F793" s="171"/>
      <c r="G793" s="17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1"/>
      <c r="C794" s="1"/>
      <c r="D794" s="198"/>
      <c r="E794" s="192"/>
      <c r="F794" s="171"/>
      <c r="G794" s="17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1"/>
      <c r="C795" s="1"/>
      <c r="D795" s="198"/>
      <c r="E795" s="192"/>
      <c r="F795" s="171"/>
      <c r="G795" s="17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1"/>
      <c r="C796" s="1"/>
      <c r="D796" s="198"/>
      <c r="E796" s="192"/>
      <c r="F796" s="171"/>
      <c r="G796" s="17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1"/>
      <c r="C797" s="1"/>
      <c r="D797" s="198"/>
      <c r="E797" s="192"/>
      <c r="F797" s="171"/>
      <c r="G797" s="17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1"/>
      <c r="C798" s="1"/>
      <c r="D798" s="198"/>
      <c r="E798" s="192"/>
      <c r="F798" s="171"/>
      <c r="G798" s="17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1"/>
      <c r="C799" s="1"/>
      <c r="D799" s="198"/>
      <c r="E799" s="192"/>
      <c r="F799" s="171"/>
      <c r="G799" s="17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1"/>
      <c r="C800" s="1"/>
      <c r="D800" s="198"/>
      <c r="E800" s="192"/>
      <c r="F800" s="171"/>
      <c r="G800" s="17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1"/>
      <c r="C801" s="1"/>
      <c r="D801" s="198"/>
      <c r="E801" s="192"/>
      <c r="F801" s="171"/>
      <c r="G801" s="17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1"/>
      <c r="C802" s="1"/>
      <c r="D802" s="198"/>
      <c r="E802" s="192"/>
      <c r="F802" s="171"/>
      <c r="G802" s="17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1"/>
      <c r="C803" s="1"/>
      <c r="D803" s="198"/>
      <c r="E803" s="192"/>
      <c r="F803" s="171"/>
      <c r="G803" s="17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1"/>
      <c r="C804" s="1"/>
      <c r="D804" s="198"/>
      <c r="E804" s="192"/>
      <c r="F804" s="171"/>
      <c r="G804" s="17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1"/>
      <c r="C805" s="1"/>
      <c r="D805" s="198"/>
      <c r="E805" s="192"/>
      <c r="F805" s="171"/>
      <c r="G805" s="17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1"/>
      <c r="C806" s="1"/>
      <c r="D806" s="198"/>
      <c r="E806" s="192"/>
      <c r="F806" s="171"/>
      <c r="G806" s="17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1"/>
      <c r="C807" s="1"/>
      <c r="D807" s="198"/>
      <c r="E807" s="192"/>
      <c r="F807" s="171"/>
      <c r="G807" s="17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1"/>
      <c r="C808" s="1"/>
      <c r="D808" s="198"/>
      <c r="E808" s="192"/>
      <c r="F808" s="171"/>
      <c r="G808" s="17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1"/>
      <c r="C809" s="1"/>
      <c r="D809" s="198"/>
      <c r="E809" s="192"/>
      <c r="F809" s="171"/>
      <c r="G809" s="17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1"/>
      <c r="C810" s="1"/>
      <c r="D810" s="198"/>
      <c r="E810" s="192"/>
      <c r="F810" s="171"/>
      <c r="G810" s="17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1"/>
      <c r="C811" s="1"/>
      <c r="D811" s="198"/>
      <c r="E811" s="192"/>
      <c r="F811" s="171"/>
      <c r="G811" s="17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1"/>
      <c r="C812" s="1"/>
      <c r="D812" s="198"/>
      <c r="E812" s="192"/>
      <c r="F812" s="171"/>
      <c r="G812" s="17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1"/>
      <c r="C813" s="1"/>
      <c r="D813" s="198"/>
      <c r="E813" s="192"/>
      <c r="F813" s="171"/>
      <c r="G813" s="17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1"/>
      <c r="C814" s="1"/>
      <c r="D814" s="198"/>
      <c r="E814" s="192"/>
      <c r="F814" s="171"/>
      <c r="G814" s="17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1"/>
      <c r="C815" s="1"/>
      <c r="D815" s="198"/>
      <c r="E815" s="192"/>
      <c r="F815" s="171"/>
      <c r="G815" s="17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1"/>
      <c r="C816" s="1"/>
      <c r="D816" s="198"/>
      <c r="E816" s="192"/>
      <c r="F816" s="171"/>
      <c r="G816" s="17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1"/>
      <c r="C817" s="1"/>
      <c r="D817" s="198"/>
      <c r="E817" s="192"/>
      <c r="F817" s="171"/>
      <c r="G817" s="17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1"/>
      <c r="C818" s="1"/>
      <c r="D818" s="198"/>
      <c r="E818" s="192"/>
      <c r="F818" s="171"/>
      <c r="G818" s="17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1"/>
      <c r="C819" s="1"/>
      <c r="D819" s="198"/>
      <c r="E819" s="192"/>
      <c r="F819" s="171"/>
      <c r="G819" s="17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1"/>
      <c r="C820" s="1"/>
      <c r="D820" s="198"/>
      <c r="E820" s="192"/>
      <c r="F820" s="171"/>
      <c r="G820" s="17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1"/>
      <c r="C821" s="1"/>
      <c r="D821" s="198"/>
      <c r="E821" s="192"/>
      <c r="F821" s="171"/>
      <c r="G821" s="17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1"/>
      <c r="C822" s="1"/>
      <c r="D822" s="198"/>
      <c r="E822" s="192"/>
      <c r="F822" s="171"/>
      <c r="G822" s="17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1"/>
      <c r="C823" s="1"/>
      <c r="D823" s="198"/>
      <c r="E823" s="192"/>
      <c r="F823" s="171"/>
      <c r="G823" s="17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1"/>
      <c r="C824" s="1"/>
      <c r="D824" s="198"/>
      <c r="E824" s="192"/>
      <c r="F824" s="171"/>
      <c r="G824" s="17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1"/>
      <c r="C825" s="1"/>
      <c r="D825" s="198"/>
      <c r="E825" s="192"/>
      <c r="F825" s="171"/>
      <c r="G825" s="17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1"/>
      <c r="C826" s="1"/>
      <c r="D826" s="198"/>
      <c r="E826" s="192"/>
      <c r="F826" s="171"/>
      <c r="G826" s="17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1"/>
      <c r="C827" s="1"/>
      <c r="D827" s="198"/>
      <c r="E827" s="192"/>
      <c r="F827" s="171"/>
      <c r="G827" s="17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1"/>
      <c r="C828" s="1"/>
      <c r="D828" s="198"/>
      <c r="E828" s="192"/>
      <c r="F828" s="171"/>
      <c r="G828" s="17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1"/>
      <c r="C829" s="1"/>
      <c r="D829" s="198"/>
      <c r="E829" s="192"/>
      <c r="F829" s="171"/>
      <c r="G829" s="17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1"/>
      <c r="C830" s="1"/>
      <c r="D830" s="198"/>
      <c r="E830" s="192"/>
      <c r="F830" s="171"/>
      <c r="G830" s="17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1"/>
      <c r="C831" s="1"/>
      <c r="D831" s="198"/>
      <c r="E831" s="192"/>
      <c r="F831" s="171"/>
      <c r="G831" s="17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1"/>
      <c r="C832" s="1"/>
      <c r="D832" s="198"/>
      <c r="E832" s="192"/>
      <c r="F832" s="171"/>
      <c r="G832" s="17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1"/>
      <c r="C833" s="1"/>
      <c r="D833" s="198"/>
      <c r="E833" s="192"/>
      <c r="F833" s="171"/>
      <c r="G833" s="17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1"/>
      <c r="C834" s="1"/>
      <c r="D834" s="198"/>
      <c r="E834" s="192"/>
      <c r="F834" s="171"/>
      <c r="G834" s="17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1"/>
      <c r="C835" s="1"/>
      <c r="D835" s="198"/>
      <c r="E835" s="192"/>
      <c r="F835" s="171"/>
      <c r="G835" s="17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1"/>
      <c r="C836" s="1"/>
      <c r="D836" s="198"/>
      <c r="E836" s="192"/>
      <c r="F836" s="171"/>
      <c r="G836" s="17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1"/>
      <c r="C837" s="1"/>
      <c r="D837" s="198"/>
      <c r="E837" s="192"/>
      <c r="F837" s="171"/>
      <c r="G837" s="17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1"/>
      <c r="C838" s="1"/>
      <c r="D838" s="198"/>
      <c r="E838" s="192"/>
      <c r="F838" s="171"/>
      <c r="G838" s="17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1"/>
      <c r="C839" s="1"/>
      <c r="D839" s="198"/>
      <c r="E839" s="192"/>
      <c r="F839" s="171"/>
      <c r="G839" s="17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1"/>
      <c r="C840" s="1"/>
      <c r="D840" s="198"/>
      <c r="E840" s="192"/>
      <c r="F840" s="171"/>
      <c r="G840" s="17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1"/>
      <c r="C841" s="1"/>
      <c r="D841" s="198"/>
      <c r="E841" s="192"/>
      <c r="F841" s="171"/>
      <c r="G841" s="17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1"/>
      <c r="C842" s="1"/>
      <c r="D842" s="198"/>
      <c r="E842" s="192"/>
      <c r="F842" s="171"/>
      <c r="G842" s="17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1"/>
      <c r="C843" s="1"/>
      <c r="D843" s="198"/>
      <c r="E843" s="192"/>
      <c r="F843" s="171"/>
      <c r="G843" s="17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1"/>
      <c r="C844" s="1"/>
      <c r="D844" s="198"/>
      <c r="E844" s="192"/>
      <c r="F844" s="171"/>
      <c r="G844" s="17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1"/>
      <c r="C845" s="1"/>
      <c r="D845" s="198"/>
      <c r="E845" s="192"/>
      <c r="F845" s="171"/>
      <c r="G845" s="17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1"/>
      <c r="C846" s="1"/>
      <c r="D846" s="198"/>
      <c r="E846" s="192"/>
      <c r="F846" s="171"/>
      <c r="G846" s="17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1"/>
      <c r="C847" s="1"/>
      <c r="D847" s="198"/>
      <c r="E847" s="192"/>
      <c r="F847" s="171"/>
      <c r="G847" s="17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1"/>
      <c r="C848" s="1"/>
      <c r="D848" s="198"/>
      <c r="E848" s="192"/>
      <c r="F848" s="171"/>
      <c r="G848" s="17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1"/>
      <c r="C849" s="1"/>
      <c r="D849" s="198"/>
      <c r="E849" s="192"/>
      <c r="F849" s="171"/>
      <c r="G849" s="17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1"/>
      <c r="C850" s="1"/>
      <c r="D850" s="198"/>
      <c r="E850" s="192"/>
      <c r="F850" s="171"/>
      <c r="G850" s="17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1"/>
      <c r="C851" s="1"/>
      <c r="D851" s="198"/>
      <c r="E851" s="192"/>
      <c r="F851" s="171"/>
      <c r="G851" s="17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1"/>
      <c r="C852" s="1"/>
      <c r="D852" s="198"/>
      <c r="E852" s="192"/>
      <c r="F852" s="171"/>
      <c r="G852" s="17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1"/>
      <c r="C853" s="1"/>
      <c r="D853" s="198"/>
      <c r="E853" s="192"/>
      <c r="F853" s="171"/>
      <c r="G853" s="17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1"/>
      <c r="C854" s="1"/>
      <c r="D854" s="198"/>
      <c r="E854" s="192"/>
      <c r="F854" s="171"/>
      <c r="G854" s="17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1"/>
      <c r="C855" s="1"/>
      <c r="D855" s="198"/>
      <c r="E855" s="192"/>
      <c r="F855" s="171"/>
      <c r="G855" s="17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1"/>
      <c r="C856" s="1"/>
      <c r="D856" s="198"/>
      <c r="E856" s="192"/>
      <c r="F856" s="171"/>
      <c r="G856" s="17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1"/>
      <c r="C857" s="1"/>
      <c r="D857" s="198"/>
      <c r="E857" s="192"/>
      <c r="F857" s="171"/>
      <c r="G857" s="17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1"/>
      <c r="C858" s="1"/>
      <c r="D858" s="198"/>
      <c r="E858" s="192"/>
      <c r="F858" s="171"/>
      <c r="G858" s="17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1"/>
      <c r="C859" s="1"/>
      <c r="D859" s="198"/>
      <c r="E859" s="192"/>
      <c r="F859" s="171"/>
      <c r="G859" s="17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1"/>
      <c r="C860" s="1"/>
      <c r="D860" s="198"/>
      <c r="E860" s="192"/>
      <c r="F860" s="171"/>
      <c r="G860" s="17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1"/>
      <c r="C861" s="1"/>
      <c r="D861" s="198"/>
      <c r="E861" s="192"/>
      <c r="F861" s="171"/>
      <c r="G861" s="17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1"/>
      <c r="C862" s="1"/>
      <c r="D862" s="198"/>
      <c r="E862" s="192"/>
      <c r="F862" s="171"/>
      <c r="G862" s="17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1"/>
      <c r="C863" s="1"/>
      <c r="D863" s="198"/>
      <c r="E863" s="192"/>
      <c r="F863" s="171"/>
      <c r="G863" s="17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1"/>
      <c r="C864" s="1"/>
      <c r="D864" s="198"/>
      <c r="E864" s="192"/>
      <c r="F864" s="171"/>
      <c r="G864" s="17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1"/>
      <c r="C865" s="1"/>
      <c r="D865" s="198"/>
      <c r="E865" s="192"/>
      <c r="F865" s="171"/>
      <c r="G865" s="17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1"/>
      <c r="C866" s="1"/>
      <c r="D866" s="198"/>
      <c r="E866" s="192"/>
      <c r="F866" s="171"/>
      <c r="G866" s="17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1"/>
      <c r="C867" s="1"/>
      <c r="D867" s="198"/>
      <c r="E867" s="192"/>
      <c r="F867" s="171"/>
      <c r="G867" s="17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1"/>
      <c r="C868" s="1"/>
      <c r="D868" s="198"/>
      <c r="E868" s="192"/>
      <c r="F868" s="171"/>
      <c r="G868" s="17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1"/>
      <c r="C869" s="1"/>
      <c r="D869" s="198"/>
      <c r="E869" s="192"/>
      <c r="F869" s="171"/>
      <c r="G869" s="17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1"/>
      <c r="C870" s="1"/>
      <c r="D870" s="198"/>
      <c r="E870" s="192"/>
      <c r="F870" s="171"/>
      <c r="G870" s="17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1"/>
      <c r="C871" s="1"/>
      <c r="D871" s="198"/>
      <c r="E871" s="192"/>
      <c r="F871" s="171"/>
      <c r="G871" s="17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1"/>
      <c r="C872" s="1"/>
      <c r="D872" s="198"/>
      <c r="E872" s="192"/>
      <c r="F872" s="171"/>
      <c r="G872" s="17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1"/>
      <c r="C873" s="1"/>
      <c r="D873" s="198"/>
      <c r="E873" s="192"/>
      <c r="F873" s="171"/>
      <c r="G873" s="17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1"/>
      <c r="C874" s="1"/>
      <c r="D874" s="198"/>
      <c r="E874" s="192"/>
      <c r="F874" s="171"/>
      <c r="G874" s="17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1"/>
      <c r="C875" s="1"/>
      <c r="D875" s="198"/>
      <c r="E875" s="192"/>
      <c r="F875" s="171"/>
      <c r="G875" s="17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1"/>
      <c r="C876" s="1"/>
      <c r="D876" s="198"/>
      <c r="E876" s="192"/>
      <c r="F876" s="171"/>
      <c r="G876" s="17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1"/>
      <c r="C877" s="1"/>
      <c r="D877" s="198"/>
      <c r="E877" s="192"/>
      <c r="F877" s="171"/>
      <c r="G877" s="17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1"/>
      <c r="C878" s="1"/>
      <c r="D878" s="198"/>
      <c r="E878" s="192"/>
      <c r="F878" s="171"/>
      <c r="G878" s="17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1"/>
      <c r="C879" s="1"/>
      <c r="D879" s="198"/>
      <c r="E879" s="192"/>
      <c r="F879" s="171"/>
      <c r="G879" s="17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1"/>
      <c r="C880" s="1"/>
      <c r="D880" s="198"/>
      <c r="E880" s="192"/>
      <c r="F880" s="171"/>
      <c r="G880" s="17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1"/>
      <c r="C881" s="1"/>
      <c r="D881" s="198"/>
      <c r="E881" s="192"/>
      <c r="F881" s="171"/>
      <c r="G881" s="17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1"/>
      <c r="C882" s="1"/>
      <c r="D882" s="198"/>
      <c r="E882" s="192"/>
      <c r="F882" s="171"/>
      <c r="G882" s="17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1"/>
      <c r="C883" s="1"/>
      <c r="D883" s="198"/>
      <c r="E883" s="192"/>
      <c r="F883" s="171"/>
      <c r="G883" s="17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1"/>
      <c r="C884" s="1"/>
      <c r="D884" s="198"/>
      <c r="E884" s="192"/>
      <c r="F884" s="171"/>
      <c r="G884" s="17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1"/>
      <c r="C885" s="1"/>
      <c r="D885" s="198"/>
      <c r="E885" s="192"/>
      <c r="F885" s="171"/>
      <c r="G885" s="17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1"/>
      <c r="C886" s="1"/>
      <c r="D886" s="198"/>
      <c r="E886" s="192"/>
      <c r="F886" s="171"/>
      <c r="G886" s="17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1"/>
      <c r="C887" s="1"/>
      <c r="D887" s="198"/>
      <c r="E887" s="192"/>
      <c r="F887" s="171"/>
      <c r="G887" s="17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1"/>
      <c r="C888" s="1"/>
      <c r="D888" s="198"/>
      <c r="E888" s="192"/>
      <c r="F888" s="171"/>
      <c r="G888" s="17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1"/>
      <c r="C889" s="1"/>
      <c r="D889" s="198"/>
      <c r="E889" s="192"/>
      <c r="F889" s="171"/>
      <c r="G889" s="17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1"/>
      <c r="C890" s="1"/>
      <c r="D890" s="198"/>
      <c r="E890" s="192"/>
      <c r="F890" s="171"/>
      <c r="G890" s="17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1"/>
      <c r="C891" s="1"/>
      <c r="D891" s="198"/>
      <c r="E891" s="192"/>
      <c r="F891" s="171"/>
      <c r="G891" s="17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1"/>
      <c r="C892" s="1"/>
      <c r="D892" s="198"/>
      <c r="E892" s="192"/>
      <c r="F892" s="171"/>
      <c r="G892" s="17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1"/>
      <c r="C893" s="1"/>
      <c r="D893" s="198"/>
      <c r="E893" s="192"/>
      <c r="F893" s="171"/>
      <c r="G893" s="17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1"/>
      <c r="C894" s="1"/>
      <c r="D894" s="198"/>
      <c r="E894" s="192"/>
      <c r="F894" s="171"/>
      <c r="G894" s="17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1"/>
      <c r="C895" s="1"/>
      <c r="D895" s="198"/>
      <c r="E895" s="192"/>
      <c r="F895" s="171"/>
      <c r="G895" s="17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1"/>
      <c r="C896" s="1"/>
      <c r="D896" s="198"/>
      <c r="E896" s="192"/>
      <c r="F896" s="171"/>
      <c r="G896" s="17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1"/>
      <c r="C897" s="1"/>
      <c r="D897" s="198"/>
      <c r="E897" s="192"/>
      <c r="F897" s="171"/>
      <c r="G897" s="17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1"/>
      <c r="C898" s="1"/>
      <c r="D898" s="198"/>
      <c r="E898" s="192"/>
      <c r="F898" s="171"/>
      <c r="G898" s="17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1"/>
      <c r="C899" s="1"/>
      <c r="D899" s="198"/>
      <c r="E899" s="192"/>
      <c r="F899" s="171"/>
      <c r="G899" s="17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1"/>
      <c r="C900" s="1"/>
      <c r="D900" s="198"/>
      <c r="E900" s="192"/>
      <c r="F900" s="171"/>
      <c r="G900" s="17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1"/>
      <c r="C901" s="1"/>
      <c r="D901" s="198"/>
      <c r="E901" s="192"/>
      <c r="F901" s="171"/>
      <c r="G901" s="17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1"/>
      <c r="C902" s="1"/>
      <c r="D902" s="198"/>
      <c r="E902" s="192"/>
      <c r="F902" s="171"/>
      <c r="G902" s="17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1"/>
      <c r="C903" s="1"/>
      <c r="D903" s="198"/>
      <c r="E903" s="192"/>
      <c r="F903" s="171"/>
      <c r="G903" s="17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1"/>
      <c r="C904" s="1"/>
      <c r="D904" s="198"/>
      <c r="E904" s="192"/>
      <c r="F904" s="171"/>
      <c r="G904" s="17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1"/>
      <c r="C905" s="1"/>
      <c r="D905" s="198"/>
      <c r="E905" s="192"/>
      <c r="F905" s="171"/>
      <c r="G905" s="17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1"/>
      <c r="C906" s="1"/>
      <c r="D906" s="198"/>
      <c r="E906" s="192"/>
      <c r="F906" s="171"/>
      <c r="G906" s="17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1"/>
      <c r="C907" s="1"/>
      <c r="D907" s="198"/>
      <c r="E907" s="192"/>
      <c r="F907" s="171"/>
      <c r="G907" s="17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1"/>
      <c r="C908" s="1"/>
      <c r="D908" s="198"/>
      <c r="E908" s="192"/>
      <c r="F908" s="171"/>
      <c r="G908" s="17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1"/>
      <c r="C909" s="1"/>
      <c r="D909" s="198"/>
      <c r="E909" s="192"/>
      <c r="F909" s="171"/>
      <c r="G909" s="17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1"/>
      <c r="C910" s="1"/>
      <c r="D910" s="198"/>
      <c r="E910" s="192"/>
      <c r="F910" s="171"/>
      <c r="G910" s="17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1"/>
      <c r="C911" s="1"/>
      <c r="D911" s="198"/>
      <c r="E911" s="192"/>
      <c r="F911" s="171"/>
      <c r="G911" s="17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1"/>
      <c r="C912" s="1"/>
      <c r="D912" s="198"/>
      <c r="E912" s="192"/>
      <c r="F912" s="171"/>
      <c r="G912" s="17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1"/>
      <c r="C913" s="1"/>
      <c r="D913" s="198"/>
      <c r="E913" s="192"/>
      <c r="F913" s="171"/>
      <c r="G913" s="17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1"/>
      <c r="C914" s="1"/>
      <c r="D914" s="198"/>
      <c r="E914" s="192"/>
      <c r="F914" s="171"/>
      <c r="G914" s="17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1"/>
      <c r="C915" s="1"/>
      <c r="D915" s="198"/>
      <c r="E915" s="192"/>
      <c r="F915" s="171"/>
      <c r="G915" s="17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1"/>
      <c r="C916" s="1"/>
      <c r="D916" s="198"/>
      <c r="E916" s="192"/>
      <c r="F916" s="171"/>
      <c r="G916" s="17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1"/>
      <c r="C917" s="1"/>
      <c r="D917" s="198"/>
      <c r="E917" s="192"/>
      <c r="F917" s="171"/>
      <c r="G917" s="17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1"/>
      <c r="C918" s="1"/>
      <c r="D918" s="198"/>
      <c r="E918" s="192"/>
      <c r="F918" s="171"/>
      <c r="G918" s="17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1"/>
      <c r="C919" s="1"/>
      <c r="D919" s="198"/>
      <c r="E919" s="192"/>
      <c r="F919" s="171"/>
      <c r="G919" s="17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1"/>
      <c r="C920" s="1"/>
      <c r="D920" s="198"/>
      <c r="E920" s="192"/>
      <c r="F920" s="171"/>
      <c r="G920" s="17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1"/>
      <c r="C921" s="1"/>
      <c r="D921" s="198"/>
      <c r="E921" s="192"/>
      <c r="F921" s="171"/>
      <c r="G921" s="17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1"/>
      <c r="C922" s="1"/>
      <c r="D922" s="198"/>
      <c r="E922" s="192"/>
      <c r="F922" s="171"/>
      <c r="G922" s="17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1"/>
      <c r="C923" s="1"/>
      <c r="D923" s="198"/>
      <c r="E923" s="192"/>
      <c r="F923" s="171"/>
      <c r="G923" s="17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1"/>
      <c r="C924" s="1"/>
      <c r="D924" s="198"/>
      <c r="E924" s="192"/>
      <c r="F924" s="171"/>
      <c r="G924" s="17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1"/>
      <c r="C925" s="1"/>
      <c r="D925" s="198"/>
      <c r="E925" s="192"/>
      <c r="F925" s="171"/>
      <c r="G925" s="17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1"/>
      <c r="C926" s="1"/>
      <c r="D926" s="198"/>
      <c r="E926" s="192"/>
      <c r="F926" s="171"/>
      <c r="G926" s="17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1"/>
      <c r="C927" s="1"/>
      <c r="D927" s="198"/>
      <c r="E927" s="192"/>
      <c r="F927" s="171"/>
      <c r="G927" s="17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1"/>
      <c r="C928" s="1"/>
      <c r="D928" s="198"/>
      <c r="E928" s="192"/>
      <c r="F928" s="171"/>
      <c r="G928" s="17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1"/>
      <c r="C929" s="1"/>
      <c r="D929" s="198"/>
      <c r="E929" s="192"/>
      <c r="F929" s="171"/>
      <c r="G929" s="17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1"/>
      <c r="C930" s="1"/>
      <c r="D930" s="198"/>
      <c r="E930" s="192"/>
      <c r="F930" s="171"/>
      <c r="G930" s="17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1"/>
      <c r="C931" s="1"/>
      <c r="D931" s="198"/>
      <c r="E931" s="192"/>
      <c r="F931" s="171"/>
      <c r="G931" s="17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1"/>
      <c r="C932" s="1"/>
      <c r="D932" s="198"/>
      <c r="E932" s="192"/>
      <c r="F932" s="171"/>
      <c r="G932" s="17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1"/>
      <c r="C933" s="1"/>
      <c r="D933" s="198"/>
      <c r="E933" s="192"/>
      <c r="F933" s="171"/>
      <c r="G933" s="17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1"/>
      <c r="C934" s="1"/>
      <c r="D934" s="198"/>
      <c r="E934" s="192"/>
      <c r="F934" s="171"/>
      <c r="G934" s="17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1"/>
      <c r="C935" s="1"/>
      <c r="D935" s="198"/>
      <c r="E935" s="192"/>
      <c r="F935" s="171"/>
      <c r="G935" s="17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1"/>
      <c r="C936" s="1"/>
      <c r="D936" s="198"/>
      <c r="E936" s="192"/>
      <c r="F936" s="171"/>
      <c r="G936" s="17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1"/>
      <c r="C937" s="1"/>
      <c r="D937" s="198"/>
      <c r="E937" s="192"/>
      <c r="F937" s="171"/>
      <c r="G937" s="17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1"/>
      <c r="C938" s="1"/>
      <c r="D938" s="198"/>
      <c r="E938" s="192"/>
      <c r="F938" s="171"/>
      <c r="G938" s="17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1"/>
      <c r="C939" s="1"/>
      <c r="D939" s="198"/>
      <c r="E939" s="192"/>
      <c r="F939" s="171"/>
      <c r="G939" s="17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1"/>
      <c r="C940" s="1"/>
      <c r="D940" s="198"/>
      <c r="E940" s="192"/>
      <c r="F940" s="171"/>
      <c r="G940" s="17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1"/>
      <c r="C941" s="1"/>
      <c r="D941" s="198"/>
      <c r="E941" s="192"/>
      <c r="F941" s="171"/>
      <c r="G941" s="17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1"/>
      <c r="C942" s="1"/>
      <c r="D942" s="198"/>
      <c r="E942" s="192"/>
      <c r="F942" s="171"/>
      <c r="G942" s="17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1"/>
      <c r="C943" s="1"/>
      <c r="D943" s="198"/>
      <c r="E943" s="192"/>
      <c r="F943" s="171"/>
      <c r="G943" s="17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1"/>
      <c r="C944" s="1"/>
      <c r="D944" s="198"/>
      <c r="E944" s="192"/>
      <c r="F944" s="171"/>
      <c r="G944" s="17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1"/>
      <c r="C945" s="1"/>
      <c r="D945" s="198"/>
      <c r="E945" s="192"/>
      <c r="F945" s="171"/>
      <c r="G945" s="17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1"/>
      <c r="C946" s="1"/>
      <c r="D946" s="198"/>
      <c r="E946" s="192"/>
      <c r="F946" s="171"/>
      <c r="G946" s="17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1"/>
      <c r="C947" s="1"/>
      <c r="D947" s="198"/>
      <c r="E947" s="192"/>
      <c r="F947" s="171"/>
      <c r="G947" s="17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1"/>
      <c r="C948" s="1"/>
      <c r="D948" s="198"/>
      <c r="E948" s="192"/>
      <c r="F948" s="171"/>
      <c r="G948" s="17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1"/>
      <c r="C949" s="1"/>
      <c r="D949" s="198"/>
      <c r="E949" s="192"/>
      <c r="F949" s="171"/>
      <c r="G949" s="17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1"/>
      <c r="C950" s="1"/>
      <c r="D950" s="198"/>
      <c r="E950" s="192"/>
      <c r="F950" s="171"/>
      <c r="G950" s="17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1"/>
      <c r="C951" s="1"/>
      <c r="D951" s="198"/>
      <c r="E951" s="192"/>
      <c r="F951" s="171"/>
      <c r="G951" s="17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1"/>
      <c r="C952" s="1"/>
      <c r="D952" s="198"/>
      <c r="E952" s="192"/>
      <c r="F952" s="171"/>
      <c r="G952" s="17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1"/>
      <c r="C953" s="1"/>
      <c r="D953" s="198"/>
      <c r="E953" s="192"/>
      <c r="F953" s="171"/>
      <c r="G953" s="17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1"/>
      <c r="C954" s="1"/>
      <c r="D954" s="198"/>
      <c r="E954" s="192"/>
      <c r="F954" s="171"/>
      <c r="G954" s="17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1"/>
      <c r="C955" s="1"/>
      <c r="D955" s="198"/>
      <c r="E955" s="192"/>
      <c r="F955" s="171"/>
      <c r="G955" s="17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1"/>
      <c r="C956" s="1"/>
      <c r="D956" s="198"/>
      <c r="E956" s="192"/>
      <c r="F956" s="171"/>
      <c r="G956" s="17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1"/>
      <c r="C957" s="1"/>
      <c r="D957" s="198"/>
      <c r="E957" s="192"/>
      <c r="F957" s="171"/>
      <c r="G957" s="17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1"/>
      <c r="C958" s="1"/>
      <c r="D958" s="198"/>
      <c r="E958" s="192"/>
      <c r="F958" s="171"/>
      <c r="G958" s="17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1"/>
      <c r="C959" s="1"/>
      <c r="D959" s="198"/>
      <c r="E959" s="192"/>
      <c r="F959" s="171"/>
      <c r="G959" s="17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1"/>
      <c r="C960" s="1"/>
      <c r="D960" s="198"/>
      <c r="E960" s="192"/>
      <c r="F960" s="171"/>
      <c r="G960" s="17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1"/>
      <c r="C961" s="1"/>
      <c r="D961" s="198"/>
      <c r="E961" s="192"/>
      <c r="F961" s="171"/>
      <c r="G961" s="17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1"/>
      <c r="C962" s="1"/>
      <c r="D962" s="198"/>
      <c r="E962" s="192"/>
      <c r="F962" s="171"/>
      <c r="G962" s="17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1"/>
      <c r="C963" s="1"/>
      <c r="D963" s="198"/>
      <c r="E963" s="192"/>
      <c r="F963" s="171"/>
      <c r="G963" s="17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1"/>
      <c r="C964" s="1"/>
      <c r="D964" s="198"/>
      <c r="E964" s="192"/>
      <c r="F964" s="171"/>
      <c r="G964" s="17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1"/>
      <c r="C965" s="1"/>
      <c r="D965" s="198"/>
      <c r="E965" s="192"/>
      <c r="F965" s="171"/>
      <c r="G965" s="17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1"/>
      <c r="C966" s="1"/>
      <c r="D966" s="198"/>
      <c r="E966" s="192"/>
      <c r="F966" s="171"/>
      <c r="G966" s="17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1"/>
      <c r="C967" s="1"/>
      <c r="D967" s="198"/>
      <c r="E967" s="192"/>
      <c r="F967" s="171"/>
      <c r="G967" s="17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1"/>
      <c r="C968" s="1"/>
      <c r="D968" s="198"/>
      <c r="E968" s="192"/>
      <c r="F968" s="171"/>
      <c r="G968" s="17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1"/>
      <c r="C969" s="1"/>
      <c r="D969" s="198"/>
      <c r="E969" s="192"/>
      <c r="F969" s="171"/>
      <c r="G969" s="17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1"/>
      <c r="C970" s="1"/>
      <c r="D970" s="198"/>
      <c r="E970" s="192"/>
      <c r="F970" s="171"/>
      <c r="G970" s="17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1"/>
      <c r="C971" s="1"/>
      <c r="D971" s="198"/>
      <c r="E971" s="192"/>
      <c r="F971" s="171"/>
      <c r="G971" s="17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1"/>
      <c r="C972" s="1"/>
      <c r="D972" s="198"/>
      <c r="E972" s="192"/>
      <c r="F972" s="171"/>
      <c r="G972" s="17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1"/>
      <c r="C973" s="1"/>
      <c r="D973" s="198"/>
      <c r="E973" s="192"/>
      <c r="F973" s="171"/>
      <c r="G973" s="17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1"/>
      <c r="C974" s="1"/>
      <c r="D974" s="198"/>
      <c r="E974" s="192"/>
      <c r="F974" s="171"/>
      <c r="G974" s="17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1"/>
      <c r="C975" s="1"/>
      <c r="D975" s="198"/>
      <c r="E975" s="192"/>
      <c r="F975" s="171"/>
      <c r="G975" s="17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1"/>
      <c r="C976" s="1"/>
      <c r="D976" s="198"/>
      <c r="E976" s="192"/>
      <c r="F976" s="171"/>
      <c r="G976" s="17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1"/>
      <c r="C977" s="1"/>
      <c r="D977" s="198"/>
      <c r="E977" s="192"/>
      <c r="F977" s="171"/>
      <c r="G977" s="17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1"/>
      <c r="C978" s="1"/>
      <c r="D978" s="198"/>
      <c r="E978" s="192"/>
      <c r="F978" s="171"/>
      <c r="G978" s="17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1"/>
      <c r="C979" s="1"/>
      <c r="D979" s="198"/>
      <c r="E979" s="192"/>
      <c r="F979" s="171"/>
      <c r="G979" s="17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1"/>
      <c r="C980" s="1"/>
      <c r="D980" s="198"/>
      <c r="E980" s="192"/>
      <c r="F980" s="171"/>
      <c r="G980" s="17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1"/>
      <c r="C981" s="1"/>
      <c r="D981" s="198"/>
      <c r="E981" s="192"/>
      <c r="F981" s="171"/>
      <c r="G981" s="17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1"/>
      <c r="C982" s="1"/>
      <c r="D982" s="198"/>
      <c r="E982" s="192"/>
      <c r="F982" s="171"/>
      <c r="G982" s="17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1"/>
      <c r="C983" s="1"/>
      <c r="D983" s="198"/>
      <c r="E983" s="192"/>
      <c r="F983" s="171"/>
      <c r="G983" s="17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1"/>
      <c r="C984" s="1"/>
      <c r="D984" s="198"/>
      <c r="E984" s="192"/>
      <c r="F984" s="171"/>
      <c r="G984" s="17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1"/>
      <c r="C985" s="1"/>
      <c r="D985" s="198"/>
      <c r="E985" s="192"/>
      <c r="F985" s="171"/>
      <c r="G985" s="17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1"/>
      <c r="C986" s="1"/>
      <c r="D986" s="198"/>
      <c r="E986" s="192"/>
      <c r="F986" s="171"/>
      <c r="G986" s="17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1"/>
      <c r="C987" s="1"/>
      <c r="D987" s="198"/>
      <c r="E987" s="192"/>
      <c r="F987" s="171"/>
      <c r="G987" s="17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1"/>
      <c r="C988" s="1"/>
      <c r="D988" s="198"/>
      <c r="E988" s="192"/>
      <c r="F988" s="171"/>
      <c r="G988" s="17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1"/>
      <c r="C989" s="1"/>
      <c r="D989" s="198"/>
      <c r="E989" s="192"/>
      <c r="F989" s="171"/>
      <c r="G989" s="17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1"/>
      <c r="C990" s="1"/>
      <c r="D990" s="198"/>
      <c r="E990" s="192"/>
      <c r="F990" s="171"/>
      <c r="G990" s="17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1"/>
      <c r="C991" s="1"/>
      <c r="D991" s="198"/>
      <c r="E991" s="192"/>
      <c r="F991" s="171"/>
      <c r="G991" s="17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1"/>
      <c r="C992" s="1"/>
      <c r="D992" s="198"/>
      <c r="E992" s="192"/>
      <c r="F992" s="171"/>
      <c r="G992" s="17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1"/>
      <c r="C993" s="1"/>
      <c r="D993" s="198"/>
      <c r="E993" s="192"/>
      <c r="F993" s="171"/>
      <c r="G993" s="17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1"/>
      <c r="C994" s="1"/>
      <c r="D994" s="198"/>
      <c r="E994" s="192"/>
      <c r="F994" s="171"/>
      <c r="G994" s="17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1"/>
      <c r="C995" s="1"/>
      <c r="D995" s="198"/>
      <c r="E995" s="192"/>
      <c r="F995" s="171"/>
      <c r="G995" s="17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1"/>
      <c r="C996" s="1"/>
      <c r="D996" s="198"/>
      <c r="E996" s="192"/>
      <c r="F996" s="171"/>
      <c r="G996" s="17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1"/>
      <c r="C997" s="1"/>
      <c r="D997" s="198"/>
      <c r="E997" s="192"/>
      <c r="F997" s="171"/>
      <c r="G997" s="17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1"/>
      <c r="C998" s="1"/>
      <c r="D998" s="198"/>
      <c r="E998" s="192"/>
      <c r="F998" s="171"/>
      <c r="G998" s="17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1"/>
      <c r="C999" s="1"/>
      <c r="D999" s="198"/>
      <c r="E999" s="192"/>
      <c r="F999" s="171"/>
      <c r="G999" s="17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1"/>
      <c r="C1000" s="1"/>
      <c r="D1000" s="198"/>
      <c r="E1000" s="192"/>
      <c r="F1000" s="171"/>
      <c r="G1000" s="17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Raccolta_Dati_Airbnb_0</vt:lpstr>
      <vt:lpstr>Raccolta_Dati_Airbnb_1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2022-10-19T16:56:07Z</dcterms:modified>
</cp:coreProperties>
</file>