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170"/>
  </bookViews>
  <sheets>
    <sheet name="Projektzeitachse" sheetId="1" r:id="rId1"/>
    <sheet name="calcs" sheetId="2" state="hidden" r:id="rId2"/>
  </sheets>
  <definedNames>
    <definedName name="FensterOffset">calcs!$D$26</definedName>
    <definedName name="FensterTage">calcs!$D$29</definedName>
    <definedName name="Rasterberechnung">IFERROR(calcs!$A1/SUMPRODUCT( (Aktivitäten[Id]=calcs!$C1)*(Aktivitäten[ANFANG]&lt;=calcs!A$31)*((Aktivitäten[ENDE]&gt;=calcs!A$31)+(LEN(Aktivitäten[ENDE])=0)*(Aktivitäten[ANFANG]=calcs!A$31)) ),NA())</definedName>
    <definedName name="Startdatum">calcs!$D$28</definedName>
    <definedName name="StartDatumFenster">calcs!$D$25</definedName>
    <definedName name="TagSchienen">StartDatumFenster+ROW(Projektzeitachse!$1:$25)-1</definedName>
  </definedNames>
  <calcPr calcId="152511"/>
</workbook>
</file>

<file path=xl/calcChain.xml><?xml version="1.0" encoding="utf-8"?>
<calcChain xmlns="http://schemas.openxmlformats.org/spreadsheetml/2006/main">
  <c r="D23" i="1" l="1"/>
  <c r="D34" i="1"/>
  <c r="E34" i="1" l="1"/>
  <c r="E27" i="1"/>
  <c r="E25" i="1"/>
  <c r="E24"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l="1"/>
  <c r="AH70" i="2"/>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B35" i="1" l="1"/>
  <c r="B34" i="1"/>
  <c r="AC70" i="2"/>
  <c r="AC72" i="2"/>
  <c r="K70" i="2"/>
  <c r="K72" i="2"/>
  <c r="Q70" i="2"/>
  <c r="Q72" i="2"/>
  <c r="AA70" i="2"/>
  <c r="AA72" i="2"/>
  <c r="AG70" i="2"/>
  <c r="AG72" i="2"/>
  <c r="S70" i="2"/>
  <c r="S72" i="2"/>
  <c r="O70" i="2"/>
  <c r="O72" i="2"/>
  <c r="V70" i="2"/>
  <c r="V72" i="2"/>
  <c r="X70" i="2"/>
  <c r="X72" i="2"/>
  <c r="L70" i="2"/>
  <c r="L72" i="2"/>
  <c r="T70" i="2"/>
  <c r="T72" i="2"/>
  <c r="Z70" i="2"/>
  <c r="Z72" i="2"/>
  <c r="AF70" i="2"/>
  <c r="AF72" i="2"/>
  <c r="M70" i="2"/>
  <c r="M72" i="2"/>
  <c r="P70" i="2"/>
  <c r="P72" i="2"/>
  <c r="U70" i="2"/>
  <c r="U72" i="2"/>
  <c r="J70" i="2"/>
  <c r="J72" i="2"/>
  <c r="W70" i="2"/>
  <c r="W72" i="2"/>
  <c r="AE70" i="2"/>
  <c r="AE72" i="2"/>
  <c r="N70" i="2"/>
  <c r="N72" i="2"/>
  <c r="Y70" i="2"/>
  <c r="Y72" i="2"/>
  <c r="R70" i="2"/>
  <c r="R72" i="2"/>
  <c r="AD70" i="2"/>
  <c r="AD72" i="2"/>
  <c r="AB70" i="2"/>
  <c r="AB72" i="2"/>
  <c r="I70" i="2"/>
  <c r="I72" i="2"/>
  <c r="H70" i="2"/>
  <c r="H72" i="2"/>
  <c r="G70" i="2"/>
  <c r="G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D61" i="2" l="1"/>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F20" i="2"/>
  <c r="C37" i="2" s="1"/>
  <c r="D37" i="2" s="1"/>
  <c r="F22" i="2"/>
  <c r="C39" i="2" s="1"/>
  <c r="F21" i="2"/>
  <c r="C38" i="2" s="1"/>
  <c r="F23" i="2"/>
  <c r="C40" i="2" s="1"/>
  <c r="O35" i="2" l="1"/>
  <c r="Z35" i="2"/>
  <c r="F35" i="2"/>
  <c r="AH35" i="2"/>
  <c r="AH47" i="2" s="1"/>
  <c r="N35" i="2"/>
  <c r="N47" i="2" s="1"/>
  <c r="J35" i="2"/>
  <c r="Y35" i="2"/>
  <c r="T35" i="2"/>
  <c r="W35" i="2"/>
  <c r="AF35" i="2"/>
  <c r="H35" i="2"/>
  <c r="V35" i="2"/>
  <c r="R35" i="2"/>
  <c r="L35" i="2"/>
  <c r="I35" i="2"/>
  <c r="H47" i="2" s="1"/>
  <c r="AA35" i="2"/>
  <c r="Z47" i="2" s="1"/>
  <c r="K35" i="2"/>
  <c r="AD35" i="2"/>
  <c r="AB35" i="2"/>
  <c r="U35" i="2"/>
  <c r="T47" i="2" s="1"/>
  <c r="M35" i="2"/>
  <c r="M47" i="2" s="1"/>
  <c r="AG35" i="2"/>
  <c r="AE35" i="2"/>
  <c r="Q35" i="2"/>
  <c r="P35" i="2"/>
  <c r="O47" i="2" s="1"/>
  <c r="D35" i="2"/>
  <c r="E35" i="2"/>
  <c r="E47" i="2" s="1"/>
  <c r="S35" i="2"/>
  <c r="G35" i="2"/>
  <c r="X35" i="2"/>
  <c r="AC35" i="2"/>
  <c r="AB47" i="2" s="1"/>
  <c r="C47" i="2"/>
  <c r="D47" i="2" s="1"/>
  <c r="D32" i="2"/>
  <c r="E32" i="2"/>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40" i="2"/>
  <c r="D39" i="2"/>
  <c r="Y47" i="2" l="1"/>
  <c r="F47" i="2"/>
  <c r="AG47" i="2"/>
  <c r="AE47" i="2"/>
  <c r="J47" i="2"/>
  <c r="I47" i="2"/>
  <c r="X47" i="2"/>
  <c r="V47" i="2"/>
  <c r="R47" i="2"/>
  <c r="AA47" i="2"/>
  <c r="U47" i="2"/>
  <c r="K47" i="2"/>
  <c r="AD47" i="2"/>
  <c r="L47" i="2"/>
  <c r="AC47" i="2"/>
  <c r="AF47" i="2"/>
  <c r="P47" i="2"/>
  <c r="Q47" i="2"/>
  <c r="S47" i="2"/>
  <c r="G47" i="2"/>
  <c r="W47" i="2"/>
  <c r="F48" i="2"/>
  <c r="T48" i="2"/>
  <c r="S46"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<sst xmlns="http://schemas.openxmlformats.org/spreadsheetml/2006/main" count="35" uniqueCount="33">
  <si>
    <t>Offset</t>
  </si>
  <si>
    <t>Id</t>
  </si>
  <si>
    <t>Position</t>
  </si>
  <si>
    <t>PROJEKTZEITACHSE</t>
  </si>
  <si>
    <t>Projektanfang</t>
  </si>
  <si>
    <t>Projektende</t>
  </si>
  <si>
    <t>AKTIVITÄT</t>
  </si>
  <si>
    <t>ANFANG</t>
  </si>
  <si>
    <t>ENDE</t>
  </si>
  <si>
    <t>NOTIZEN</t>
  </si>
  <si>
    <t>ANFANGSDATUM EINGEBEN:</t>
  </si>
  <si>
    <t>*** Dieses Arbeitsblatt sollte ausgeblendet bleiben ***</t>
  </si>
  <si>
    <t>Heute:</t>
  </si>
  <si>
    <t>Fenster 'Aktivitäten':</t>
  </si>
  <si>
    <t>Berechnungsfenster Start</t>
  </si>
  <si>
    <t>BEGINN</t>
  </si>
  <si>
    <t>Fenster</t>
  </si>
  <si>
    <t>Datenreihen</t>
  </si>
  <si>
    <t>Aktivitäts-ID</t>
  </si>
  <si>
    <t>Aktueller Tag</t>
  </si>
  <si>
    <t>Requirements Definieren</t>
  </si>
  <si>
    <t>UseCase Beschrieb</t>
  </si>
  <si>
    <t>UseCase Definieren</t>
  </si>
  <si>
    <t>UseCase Diagramm</t>
  </si>
  <si>
    <t>Aktivitätsdiagramme</t>
  </si>
  <si>
    <t>ERD Erstellen</t>
  </si>
  <si>
    <t>GUI Entwerfen</t>
  </si>
  <si>
    <t>Doku Aktuallisieren</t>
  </si>
  <si>
    <t>GUI in SceneBuilder</t>
  </si>
  <si>
    <t>Luca Kündig, Sandro Ritz</t>
  </si>
  <si>
    <t>Mike Monticoli, Mike Iten</t>
  </si>
  <si>
    <t>Mike Iten, Cihan Demir</t>
  </si>
  <si>
    <t>Model in Java implementieren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</si>
</sst>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1">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165" fontId="0" fillId="0" borderId="0" xfId="0" applyNumberFormat="1" applyFont="1" applyFill="1" applyBorder="1" applyAlignment="1" applyProtection="1">
      <alignment horizontal="left" vertical="center" indent="1"/>
    </xf>
  </cellXfs>
  <cellStyles count="1">
    <cellStyle name="Standard" xfId="0" builtinId="0" customBuiltin="1"/>
  </cellStyles>
  <dxfs count="11">
    <dxf>
      <numFmt numFmtId="19" formatCode="dd/mm/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42094</c:v>
                </c:pt>
                <c:pt idx="1">
                  <c:v>42095</c:v>
                </c:pt>
                <c:pt idx="2">
                  <c:v>42096</c:v>
                </c:pt>
                <c:pt idx="3">
                  <c:v>42097</c:v>
                </c:pt>
                <c:pt idx="4">
                  <c:v>42098</c:v>
                </c:pt>
                <c:pt idx="5">
                  <c:v>42099</c:v>
                </c:pt>
                <c:pt idx="6">
                  <c:v>42100</c:v>
                </c:pt>
                <c:pt idx="7">
                  <c:v>42101</c:v>
                </c:pt>
                <c:pt idx="8">
                  <c:v>42102</c:v>
                </c:pt>
                <c:pt idx="9">
                  <c:v>42103</c:v>
                </c:pt>
                <c:pt idx="10">
                  <c:v>42104</c:v>
                </c:pt>
                <c:pt idx="11">
                  <c:v>42105</c:v>
                </c:pt>
                <c:pt idx="12">
                  <c:v>42106</c:v>
                </c:pt>
                <c:pt idx="13">
                  <c:v>42107</c:v>
                </c:pt>
                <c:pt idx="14">
                  <c:v>42108</c:v>
                </c:pt>
                <c:pt idx="15">
                  <c:v>42109</c:v>
                </c:pt>
                <c:pt idx="16">
                  <c:v>42110</c:v>
                </c:pt>
                <c:pt idx="17">
                  <c:v>42111</c:v>
                </c:pt>
                <c:pt idx="18">
                  <c:v>42112</c:v>
                </c:pt>
                <c:pt idx="19">
                  <c:v>42113</c:v>
                </c:pt>
                <c:pt idx="20">
                  <c:v>42114</c:v>
                </c:pt>
                <c:pt idx="21">
                  <c:v>42115</c:v>
                </c:pt>
                <c:pt idx="22">
                  <c:v>42116</c:v>
                </c:pt>
                <c:pt idx="23">
                  <c:v>42117</c:v>
                </c:pt>
                <c:pt idx="24">
                  <c:v>42118</c:v>
                </c:pt>
                <c:pt idx="25">
                  <c:v>42119</c:v>
                </c:pt>
                <c:pt idx="26">
                  <c:v>42120</c:v>
                </c:pt>
                <c:pt idx="27">
                  <c:v>42121</c:v>
                </c:pt>
                <c:pt idx="28">
                  <c:v>42122</c:v>
                </c:pt>
                <c:pt idx="29">
                  <c:v>42123</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#NV</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42094</c:v>
                </c:pt>
                <c:pt idx="1">
                  <c:v>42095</c:v>
                </c:pt>
                <c:pt idx="2">
                  <c:v>42096</c:v>
                </c:pt>
                <c:pt idx="3">
                  <c:v>42097</c:v>
                </c:pt>
                <c:pt idx="4">
                  <c:v>42098</c:v>
                </c:pt>
                <c:pt idx="5">
                  <c:v>42099</c:v>
                </c:pt>
                <c:pt idx="6">
                  <c:v>42100</c:v>
                </c:pt>
                <c:pt idx="7">
                  <c:v>42101</c:v>
                </c:pt>
                <c:pt idx="8">
                  <c:v>42102</c:v>
                </c:pt>
                <c:pt idx="9">
                  <c:v>42103</c:v>
                </c:pt>
                <c:pt idx="10">
                  <c:v>42104</c:v>
                </c:pt>
                <c:pt idx="11">
                  <c:v>42105</c:v>
                </c:pt>
                <c:pt idx="12">
                  <c:v>42106</c:v>
                </c:pt>
                <c:pt idx="13">
                  <c:v>42107</c:v>
                </c:pt>
                <c:pt idx="14">
                  <c:v>42108</c:v>
                </c:pt>
                <c:pt idx="15">
                  <c:v>42109</c:v>
                </c:pt>
                <c:pt idx="16">
                  <c:v>42110</c:v>
                </c:pt>
                <c:pt idx="17">
                  <c:v>42111</c:v>
                </c:pt>
                <c:pt idx="18">
                  <c:v>42112</c:v>
                </c:pt>
                <c:pt idx="19">
                  <c:v>42113</c:v>
                </c:pt>
                <c:pt idx="20">
                  <c:v>42114</c:v>
                </c:pt>
                <c:pt idx="21">
                  <c:v>42115</c:v>
                </c:pt>
                <c:pt idx="22">
                  <c:v>42116</c:v>
                </c:pt>
                <c:pt idx="23">
                  <c:v>42117</c:v>
                </c:pt>
                <c:pt idx="24">
                  <c:v>42118</c:v>
                </c:pt>
                <c:pt idx="25">
                  <c:v>42119</c:v>
                </c:pt>
                <c:pt idx="26">
                  <c:v>42120</c:v>
                </c:pt>
                <c:pt idx="27">
                  <c:v>42121</c:v>
                </c:pt>
                <c:pt idx="28">
                  <c:v>42122</c:v>
                </c:pt>
                <c:pt idx="29">
                  <c:v>42123</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#NV</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42094</c:v>
                </c:pt>
                <c:pt idx="1">
                  <c:v>42095</c:v>
                </c:pt>
                <c:pt idx="2">
                  <c:v>42096</c:v>
                </c:pt>
                <c:pt idx="3">
                  <c:v>42097</c:v>
                </c:pt>
                <c:pt idx="4">
                  <c:v>42098</c:v>
                </c:pt>
                <c:pt idx="5">
                  <c:v>42099</c:v>
                </c:pt>
                <c:pt idx="6">
                  <c:v>42100</c:v>
                </c:pt>
                <c:pt idx="7">
                  <c:v>42101</c:v>
                </c:pt>
                <c:pt idx="8">
                  <c:v>42102</c:v>
                </c:pt>
                <c:pt idx="9">
                  <c:v>42103</c:v>
                </c:pt>
                <c:pt idx="10">
                  <c:v>42104</c:v>
                </c:pt>
                <c:pt idx="11">
                  <c:v>42105</c:v>
                </c:pt>
                <c:pt idx="12">
                  <c:v>42106</c:v>
                </c:pt>
                <c:pt idx="13">
                  <c:v>42107</c:v>
                </c:pt>
                <c:pt idx="14">
                  <c:v>42108</c:v>
                </c:pt>
                <c:pt idx="15">
                  <c:v>42109</c:v>
                </c:pt>
                <c:pt idx="16">
                  <c:v>42110</c:v>
                </c:pt>
                <c:pt idx="17">
                  <c:v>42111</c:v>
                </c:pt>
                <c:pt idx="18">
                  <c:v>42112</c:v>
                </c:pt>
                <c:pt idx="19">
                  <c:v>42113</c:v>
                </c:pt>
                <c:pt idx="20">
                  <c:v>42114</c:v>
                </c:pt>
                <c:pt idx="21">
                  <c:v>42115</c:v>
                </c:pt>
                <c:pt idx="22">
                  <c:v>42116</c:v>
                </c:pt>
                <c:pt idx="23">
                  <c:v>42117</c:v>
                </c:pt>
                <c:pt idx="24">
                  <c:v>42118</c:v>
                </c:pt>
                <c:pt idx="25">
                  <c:v>42119</c:v>
                </c:pt>
                <c:pt idx="26">
                  <c:v>42120</c:v>
                </c:pt>
                <c:pt idx="27">
                  <c:v>42121</c:v>
                </c:pt>
                <c:pt idx="28">
                  <c:v>42122</c:v>
                </c:pt>
                <c:pt idx="29">
                  <c:v>42123</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#NV</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42094</c:v>
                </c:pt>
                <c:pt idx="1">
                  <c:v>42095</c:v>
                </c:pt>
                <c:pt idx="2">
                  <c:v>42096</c:v>
                </c:pt>
                <c:pt idx="3">
                  <c:v>42097</c:v>
                </c:pt>
                <c:pt idx="4">
                  <c:v>42098</c:v>
                </c:pt>
                <c:pt idx="5">
                  <c:v>42099</c:v>
                </c:pt>
                <c:pt idx="6">
                  <c:v>42100</c:v>
                </c:pt>
                <c:pt idx="7">
                  <c:v>42101</c:v>
                </c:pt>
                <c:pt idx="8">
                  <c:v>42102</c:v>
                </c:pt>
                <c:pt idx="9">
                  <c:v>42103</c:v>
                </c:pt>
                <c:pt idx="10">
                  <c:v>42104</c:v>
                </c:pt>
                <c:pt idx="11">
                  <c:v>42105</c:v>
                </c:pt>
                <c:pt idx="12">
                  <c:v>42106</c:v>
                </c:pt>
                <c:pt idx="13">
                  <c:v>42107</c:v>
                </c:pt>
                <c:pt idx="14">
                  <c:v>42108</c:v>
                </c:pt>
                <c:pt idx="15">
                  <c:v>42109</c:v>
                </c:pt>
                <c:pt idx="16">
                  <c:v>42110</c:v>
                </c:pt>
                <c:pt idx="17">
                  <c:v>42111</c:v>
                </c:pt>
                <c:pt idx="18">
                  <c:v>42112</c:v>
                </c:pt>
                <c:pt idx="19">
                  <c:v>42113</c:v>
                </c:pt>
                <c:pt idx="20">
                  <c:v>42114</c:v>
                </c:pt>
                <c:pt idx="21">
                  <c:v>42115</c:v>
                </c:pt>
                <c:pt idx="22">
                  <c:v>42116</c:v>
                </c:pt>
                <c:pt idx="23">
                  <c:v>42117</c:v>
                </c:pt>
                <c:pt idx="24">
                  <c:v>42118</c:v>
                </c:pt>
                <c:pt idx="25">
                  <c:v>42119</c:v>
                </c:pt>
                <c:pt idx="26">
                  <c:v>42120</c:v>
                </c:pt>
                <c:pt idx="27">
                  <c:v>42121</c:v>
                </c:pt>
                <c:pt idx="28">
                  <c:v>42122</c:v>
                </c:pt>
                <c:pt idx="29">
                  <c:v>42123</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#NV</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42094</c:v>
                </c:pt>
                <c:pt idx="1">
                  <c:v>42095</c:v>
                </c:pt>
                <c:pt idx="2">
                  <c:v>42096</c:v>
                </c:pt>
                <c:pt idx="3">
                  <c:v>42097</c:v>
                </c:pt>
                <c:pt idx="4">
                  <c:v>42098</c:v>
                </c:pt>
                <c:pt idx="5">
                  <c:v>42099</c:v>
                </c:pt>
                <c:pt idx="6">
                  <c:v>42100</c:v>
                </c:pt>
                <c:pt idx="7">
                  <c:v>42101</c:v>
                </c:pt>
                <c:pt idx="8">
                  <c:v>42102</c:v>
                </c:pt>
                <c:pt idx="9">
                  <c:v>42103</c:v>
                </c:pt>
                <c:pt idx="10">
                  <c:v>42104</c:v>
                </c:pt>
                <c:pt idx="11">
                  <c:v>42105</c:v>
                </c:pt>
                <c:pt idx="12">
                  <c:v>42106</c:v>
                </c:pt>
                <c:pt idx="13">
                  <c:v>42107</c:v>
                </c:pt>
                <c:pt idx="14">
                  <c:v>42108</c:v>
                </c:pt>
                <c:pt idx="15">
                  <c:v>42109</c:v>
                </c:pt>
                <c:pt idx="16">
                  <c:v>42110</c:v>
                </c:pt>
                <c:pt idx="17">
                  <c:v>42111</c:v>
                </c:pt>
                <c:pt idx="18">
                  <c:v>42112</c:v>
                </c:pt>
                <c:pt idx="19">
                  <c:v>42113</c:v>
                </c:pt>
                <c:pt idx="20">
                  <c:v>42114</c:v>
                </c:pt>
                <c:pt idx="21">
                  <c:v>42115</c:v>
                </c:pt>
                <c:pt idx="22">
                  <c:v>42116</c:v>
                </c:pt>
                <c:pt idx="23">
                  <c:v>42117</c:v>
                </c:pt>
                <c:pt idx="24">
                  <c:v>42118</c:v>
                </c:pt>
                <c:pt idx="25">
                  <c:v>42119</c:v>
                </c:pt>
                <c:pt idx="26">
                  <c:v>42120</c:v>
                </c:pt>
                <c:pt idx="27">
                  <c:v>42121</c:v>
                </c:pt>
                <c:pt idx="28">
                  <c:v>42122</c:v>
                </c:pt>
                <c:pt idx="29">
                  <c:v>42123</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7.3000000000000007</c:v>
                </c:pt>
                <c:pt idx="6">
                  <c:v>7.3000000000000007</c:v>
                </c:pt>
                <c:pt idx="7">
                  <c:v>7.3000000000000007</c:v>
                </c:pt>
                <c:pt idx="8">
                  <c:v>7.3000000000000007</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GUI ENTWERFEN</c:v>
                </c:pt>
              </c:strCache>
            </c:strRef>
          </c:tx>
          <c:marker>
            <c:symbol val="circle"/>
            <c:size val="9"/>
            <c:spPr>
              <a:solidFill>
                <a:schemeClr val="accent1"/>
              </a:solidFill>
              <a:ln>
                <a:solidFill>
                  <a:schemeClr val="accent1"/>
                </a:solidFill>
              </a:ln>
            </c:spPr>
          </c:marker>
          <c:dLbls>
            <c:dLbl>
              <c:idx val="3"/>
              <c:tx>
                <c:rich>
                  <a:bodyPr/>
                  <a:lstStyle/>
                  <a:p>
                    <a:fld id="{BE3E0439-EEBA-469E-912B-C7937C6D2FA2}" type="SERIESNAME">
                      <a:rPr lang="en-US" sz="1000"/>
                      <a:pPr/>
                      <a:t>[DATENREIHENNAME]</a:t>
                    </a:fld>
                    <a:endParaRPr lang="de-CH"/>
                  </a:p>
                </c:rich>
              </c:tx>
              <c:dLblPos val="l"/>
              <c:showLegendKey val="0"/>
              <c:showVal val="0"/>
              <c:showCatName val="0"/>
              <c:showSerName val="1"/>
              <c:showPercent val="0"/>
              <c:showBubbleSize val="0"/>
              <c:extLst>
                <c:ext xmlns:c15="http://schemas.microsoft.com/office/drawing/2012/chart" uri="{CE6537A1-D6FC-4f65-9D91-7224C49458BB}">
                  <c15:dlblFieldTable/>
                  <c15:showDataLabelsRange val="0"/>
                </c:ext>
              </c:extLst>
            </c:dLbl>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7.3000000000000007</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6.3000000000000007</c:v>
                </c:pt>
                <c:pt idx="2">
                  <c:v>6.3000000000000007</c:v>
                </c:pt>
                <c:pt idx="3">
                  <c:v>6.3000000000000007</c:v>
                </c:pt>
                <c:pt idx="4">
                  <c:v>6.3000000000000007</c:v>
                </c:pt>
                <c:pt idx="5">
                  <c:v>6.3000000000000007</c:v>
                </c:pt>
                <c:pt idx="6">
                  <c:v>6.3000000000000007</c:v>
                </c:pt>
                <c:pt idx="7">
                  <c:v>6.3000000000000007</c:v>
                </c:pt>
                <c:pt idx="8">
                  <c:v>6.3000000000000007</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DOKU AKTUALLISIEREN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6.3000000000000007</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5.3000000000000007</c:v>
                </c:pt>
                <c:pt idx="9">
                  <c:v>5.3000000000000007</c:v>
                </c:pt>
                <c:pt idx="10">
                  <c:v>5.3000000000000007</c:v>
                </c:pt>
                <c:pt idx="11">
                  <c:v>5.3000000000000007</c:v>
                </c:pt>
                <c:pt idx="12">
                  <c:v>5.3000000000000007</c:v>
                </c:pt>
                <c:pt idx="13">
                  <c:v>5.3000000000000007</c:v>
                </c:pt>
                <c:pt idx="14">
                  <c:v>5.3000000000000007</c:v>
                </c:pt>
                <c:pt idx="15">
                  <c:v>5.3000000000000007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GUI IN SCENEBUILDER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5.3000000000000007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4.3000000000000007</c:v>
                </c:pt>
                <c:pt idx="9">
                  <c:v>4.3000000000000007</c:v>
                </c:pt>
                <c:pt idx="10">
                  <c:v>4.3000000000000007</c:v>
                </c:pt>
                <c:pt idx="11">
                  <c:v>4.3000000000000007</c:v>
                </c:pt>
                <c:pt idx="12">
                  <c:v>4.3000000000000007</c:v>
                </c:pt>
                <c:pt idx="13">
                  <c:v>4.3000000000000007</c:v>
                </c:pt>
                <c:pt idx="14">
                  <c:v>4.3000000000000007</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MODEL IN JAVA IMPLEMENTIEREN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3.3000000000000007</c:v>
                </c:pt>
                <c:pt idx="19">
                  <c:v>3.3000000000000007</c:v>
                </c:pt>
                <c:pt idx="20">
                  <c:v>3.3000000000000007</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3.3000000000000007</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5</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Mrz 2015</c:v>
                </c:pt>
              </c:strCache>
            </c:strRef>
          </c:tx>
          <c:spPr>
            <a:ln w="228600" cap="sq">
              <a:solidFill>
                <a:schemeClr val="accent3"/>
              </a:solidFill>
            </a:ln>
          </c:spPr>
          <c:marker>
            <c:symbol val="none"/>
          </c:marker>
          <c:val>
            <c:numRef>
              <c:f>calcs!$E$58:$AH$58</c:f>
              <c:numCache>
                <c:formatCode>General</c:formatCode>
                <c:ptCount val="30"/>
                <c:pt idx="0">
                  <c:v>0.5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Apr 2015</c:v>
                </c:pt>
              </c:strCache>
            </c:strRef>
          </c:tx>
          <c:spPr>
            <a:ln w="228600" cap="sq">
              <a:solidFill>
                <a:schemeClr val="accent2"/>
              </a:solidFill>
            </a:ln>
          </c:spPr>
          <c:marker>
            <c:symbol val="none"/>
          </c:marker>
          <c:val>
            <c:numRef>
              <c:f>calcs!$E$61:$AH$61</c:f>
              <c:numCache>
                <c:formatCode>General</c:formatCode>
                <c:ptCount val="30"/>
                <c:pt idx="0">
                  <c:v>#N/A</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Apr 2015</c:v>
                </c:pt>
              </c:strCache>
            </c:strRef>
          </c:tx>
          <c:marker>
            <c:symbol val="none"/>
          </c:marker>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0.5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Mrz 2015</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de-DE"/>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{700E31EC-ED16-4526-AA99-0458051B1528}</c15:txfldGUID>
                      <c15:f>calcs!$E$72</c15:f>
                      <c15:dlblFieldTableCache>
                        <c:ptCount val="1"/>
                        <c:pt idx="0">
                          <c:v>31</c:v>
                        </c:pt>
                      </c15:dlblFieldTableCache>
                    </c15:dlblFTEntry>
                  </c15:dlblFieldTable>
                  <c15:showDataLabelsRange val="0"/>
                </c:ext>
              </c:extLst>
            </c:dLbl>
            <c:dLbl>
              <c:idx val="1"/>
              <c:layout/>
              <c:tx>
                <c:strRef>
                  <c:f>calcs!$F$72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{35842101-A6B5-418E-9164-D9B0B2937552}</c15:txfldGUID>
                      <c15:f>calcs!$F$72</c15:f>
                      <c15:dlblFieldTableCache>
                        <c:ptCount val="1"/>
                        <c:pt idx="0">
                          <c:v>01</c:v>
                        </c:pt>
                      </c15:dlblFieldTableCache>
                    </c15:dlblFTEntry>
                  </c15:dlblFieldTable>
                  <c15:showDataLabelsRange val="0"/>
                </c:ext>
              </c:extLst>
            </c:dLbl>
            <c:dLbl>
              <c:idx val="2"/>
              <c:layout/>
              <c:tx>
                <c:strRef>
                  <c:f>calcs!$G$72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{703C590B-0E55-483A-B08C-F14BD57E250B}</c15:txfldGUID>
                      <c15:f>calcs!$G$72</c15:f>
                      <c15:dlblFieldTableCache>
                        <c:ptCount val="1"/>
                        <c:pt idx="0">
                          <c:v>02</c:v>
                        </c:pt>
                      </c15:dlblFieldTableCache>
                    </c15:dlblFTEntry>
                  </c15:dlblFieldTable>
                  <c15:showDataLabelsRange val="0"/>
                </c:ext>
              </c:extLst>
            </c:dLbl>
            <c:dLbl>
              <c:idx val="3"/>
              <c:layout/>
              <c:tx>
                <c:strRef>
                  <c:f>calcs!$H$72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{A395EAE1-A828-428E-AF29-25BB1C7398A2}</c15:txfldGUID>
                      <c15:f>calcs!$H$72</c15:f>
                      <c15:dlblFieldTableCache>
                        <c:ptCount val="1"/>
                        <c:pt idx="0">
                          <c:v>03</c:v>
                        </c:pt>
                      </c15:dlblFieldTableCache>
                    </c15:dlblFTEntry>
                  </c15:dlblFieldTable>
                  <c15:showDataLabelsRange val="0"/>
                </c:ext>
              </c:extLst>
            </c:dLbl>
            <c:dLbl>
              <c:idx val="4"/>
              <c:layout/>
              <c:tx>
                <c:strRef>
                  <c:f>calcs!$I$72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{D6C5963B-7D2C-4810-A5E6-61017DE56D94}</c15:txfldGUID>
                      <c15:f>calcs!$I$72</c15:f>
                      <c15:dlblFieldTableCache>
                        <c:ptCount val="1"/>
                        <c:pt idx="0">
                          <c:v>04</c:v>
                        </c:pt>
                      </c15:dlblFieldTableCache>
                    </c15:dlblFTEntry>
                  </c15:dlblFieldTable>
                  <c15:showDataLabelsRange val="0"/>
                </c:ext>
              </c:extLst>
            </c:dLbl>
            <c:dLbl>
              <c:idx val="5"/>
              <c:layout/>
              <c:tx>
                <c:strRef>
                  <c:f>calcs!$J$72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{61ACE0AD-B245-40C5-836A-5A097A3E16AA}</c15:txfldGUID>
                      <c15:f>calcs!$J$72</c15:f>
                      <c15:dlblFieldTableCache>
                        <c:ptCount val="1"/>
                        <c:pt idx="0">
                          <c:v>05</c:v>
                        </c:pt>
                      </c15:dlblFieldTableCache>
                    </c15:dlblFTEntry>
                  </c15:dlblFieldTable>
                  <c15:showDataLabelsRange val="0"/>
                </c:ext>
              </c:extLst>
            </c:dLbl>
            <c:dLbl>
              <c:idx val="6"/>
              <c:layout/>
              <c:tx>
                <c:strRef>
                  <c:f>calcs!$K$72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{59158712-BD79-4CD7-A9CB-57360F5A88A4}</c15:txfldGUID>
                      <c15:f>calcs!$K$72</c15:f>
                      <c15:dlblFieldTableCache>
                        <c:ptCount val="1"/>
                        <c:pt idx="0">
                          <c:v>06</c:v>
                        </c:pt>
                      </c15:dlblFieldTableCache>
                    </c15:dlblFTEntry>
                  </c15:dlblFieldTable>
                  <c15:showDataLabelsRange val="0"/>
                </c:ext>
              </c:extLst>
            </c:dLbl>
            <c:dLbl>
              <c:idx val="7"/>
              <c:layout/>
              <c:tx>
                <c:strRef>
                  <c:f>calcs!$L$72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{B84CDC3D-7340-4CF0-A2F7-F348F68869A9}</c15:txfldGUID>
                      <c15:f>calcs!$L$72</c15:f>
                      <c15:dlblFieldTableCache>
                        <c:ptCount val="1"/>
                        <c:pt idx="0">
                          <c:v>07</c:v>
                        </c:pt>
                      </c15:dlblFieldTableCache>
                    </c15:dlblFTEntry>
                  </c15:dlblFieldTable>
                  <c15:showDataLabelsRange val="0"/>
                </c:ext>
              </c:extLst>
            </c:dLbl>
            <c:dLbl>
              <c:idx val="8"/>
              <c:layout/>
              <c:tx>
                <c:strRef>
                  <c:f>calcs!$M$72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{B65A2B9D-405E-4BE4-8BE4-D8101AEC495A}</c15:txfldGUID>
                      <c15:f>calcs!$M$72</c15:f>
                      <c15:dlblFieldTableCache>
                        <c:ptCount val="1"/>
                        <c:pt idx="0">
                          <c:v>08</c:v>
                        </c:pt>
                      </c15:dlblFieldTableCache>
                    </c15:dlblFTEntry>
                  </c15:dlblFieldTable>
                  <c15:showDataLabelsRange val="0"/>
                </c:ext>
              </c:extLst>
            </c:dLbl>
            <c:dLbl>
              <c:idx val="9"/>
              <c:layout/>
              <c:tx>
                <c:strRef>
                  <c:f>calcs!$N$72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{1692409A-BDE3-4543-8ABD-4D022636444A}</c15:txfldGUID>
                      <c15:f>calcs!$N$72</c15:f>
                      <c15:dlblFieldTableCache>
                        <c:ptCount val="1"/>
                        <c:pt idx="0">
                          <c:v>09</c:v>
                        </c:pt>
                      </c15:dlblFieldTableCache>
                    </c15:dlblFTEntry>
                  </c15:dlblFieldTable>
                  <c15:showDataLabelsRange val="0"/>
                </c:ext>
              </c:extLst>
            </c:dLbl>
            <c:dLbl>
              <c:idx val="10"/>
              <c:layout/>
              <c:tx>
                <c:strRef>
                  <c:f>calcs!$O$72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{5670B7E2-6442-4EE9-A23F-085969C3DED5}</c15:txfldGUID>
                      <c15:f>calcs!$O$72</c15:f>
                      <c15:dlblFieldTableCache>
                        <c:ptCount val="1"/>
                        <c:pt idx="0">
                          <c:v>10</c:v>
                        </c:pt>
                      </c15:dlblFieldTableCache>
                    </c15:dlblFTEntry>
                  </c15:dlblFieldTable>
                  <c15:showDataLabelsRange val="0"/>
                </c:ext>
              </c:extLst>
            </c:dLbl>
            <c:dLbl>
              <c:idx val="11"/>
              <c:layout/>
              <c:tx>
                <c:strRef>
                  <c:f>calcs!$P$72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{D67A97A1-2819-4BEB-A60E-1BD3DC8BB7FD}</c15:txfldGUID>
                      <c15:f>calcs!$P$72</c15:f>
                      <c15:dlblFieldTableCache>
                        <c:ptCount val="1"/>
                        <c:pt idx="0">
                          <c:v>11</c:v>
                        </c:pt>
                      </c15:dlblFieldTableCache>
                    </c15:dlblFTEntry>
                  </c15:dlblFieldTable>
                  <c15:showDataLabelsRange val="0"/>
                </c:ext>
              </c:extLst>
            </c:dLbl>
            <c:dLbl>
              <c:idx val="12"/>
              <c:layout/>
              <c:tx>
                <c:strRef>
                  <c:f>calcs!$Q$72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{5CF79856-DA92-4C0F-9942-B778BB9257A7}</c15:txfldGUID>
                      <c15:f>calcs!$Q$72</c15:f>
                      <c15:dlblFieldTableCache>
                        <c:ptCount val="1"/>
                        <c:pt idx="0">
                          <c:v>12</c:v>
                        </c:pt>
                      </c15:dlblFieldTableCache>
                    </c15:dlblFTEntry>
                  </c15:dlblFieldTable>
                  <c15:showDataLabelsRange val="0"/>
                </c:ext>
              </c:extLst>
            </c:dLbl>
            <c:dLbl>
              <c:idx val="13"/>
              <c:layout/>
              <c:tx>
                <c:strRef>
                  <c:f>calcs!$R$72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{776B26D5-1B33-456C-B967-0393763B75DB}</c15:txfldGUID>
                      <c15:f>calcs!$R$72</c15:f>
                      <c15:dlblFieldTableCache>
                        <c:ptCount val="1"/>
                        <c:pt idx="0">
                          <c:v>13</c:v>
                        </c:pt>
                      </c15:dlblFieldTableCache>
                    </c15:dlblFTEntry>
                  </c15:dlblFieldTable>
                  <c15:showDataLabelsRange val="0"/>
                </c:ext>
              </c:extLst>
            </c:dLbl>
            <c:dLbl>
              <c:idx val="14"/>
              <c:layout/>
              <c:tx>
                <c:strRef>
                  <c:f>calcs!$S$72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{BD30809E-7CFB-461C-B59E-CB852FE4F86D}</c15:txfldGUID>
                      <c15:f>calcs!$S$72</c15:f>
                      <c15:dlblFieldTableCache>
                        <c:ptCount val="1"/>
                        <c:pt idx="0">
                          <c:v>14</c:v>
                        </c:pt>
                      </c15:dlblFieldTableCache>
                    </c15:dlblFTEntry>
                  </c15:dlblFieldTable>
                  <c15:showDataLabelsRange val="0"/>
                </c:ext>
              </c:extLst>
            </c:dLbl>
            <c:dLbl>
              <c:idx val="15"/>
              <c:layout/>
              <c:tx>
                <c:strRef>
                  <c:f>calcs!$T$72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{76E63239-CF3C-4E9A-A512-C039638EF403}</c15:txfldGUID>
                      <c15:f>calcs!$T$72</c15:f>
                      <c15:dlblFieldTableCache>
                        <c:ptCount val="1"/>
                        <c:pt idx="0">
                          <c:v>15</c:v>
                        </c:pt>
                      </c15:dlblFieldTableCache>
                    </c15:dlblFTEntry>
                  </c15:dlblFieldTable>
                  <c15:showDataLabelsRange val="0"/>
                </c:ext>
              </c:extLst>
            </c:dLbl>
            <c:dLbl>
              <c:idx val="16"/>
              <c:layout/>
              <c:tx>
                <c:strRef>
                  <c:f>calcs!$U$72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{7CF769AF-4227-438F-936A-2AB715C1650A}</c15:txfldGUID>
                      <c15:f>calcs!$U$72</c15:f>
                      <c15:dlblFieldTableCache>
                        <c:ptCount val="1"/>
                        <c:pt idx="0">
                          <c:v>16</c:v>
                        </c:pt>
                      </c15:dlblFieldTableCache>
                    </c15:dlblFTEntry>
                  </c15:dlblFieldTable>
                  <c15:showDataLabelsRange val="0"/>
                </c:ext>
              </c:extLst>
            </c:dLbl>
            <c:dLbl>
              <c:idx val="17"/>
              <c:layout/>
              <c:tx>
                <c:strRef>
                  <c:f>calcs!$V$72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{F801AFCF-DD4C-4525-ADAF-5D987C39826E}</c15:txfldGUID>
                      <c15:f>calcs!$V$72</c15:f>
                      <c15:dlblFieldTableCache>
                        <c:ptCount val="1"/>
                        <c:pt idx="0">
                          <c:v>17</c:v>
                        </c:pt>
                      </c15:dlblFieldTableCache>
                    </c15:dlblFTEntry>
                  </c15:dlblFieldTable>
                  <c15:showDataLabelsRange val="0"/>
                </c:ext>
              </c:extLst>
            </c:dLbl>
            <c:dLbl>
              <c:idx val="18"/>
              <c:layout/>
              <c:tx>
                <c:strRef>
                  <c:f>calcs!$W$72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{DDCC6722-0933-40E4-BD6D-DA5071C6D2E7}</c15:txfldGUID>
                      <c15:f>calcs!$W$72</c15:f>
                      <c15:dlblFieldTableCache>
                        <c:ptCount val="1"/>
                        <c:pt idx="0">
                          <c:v>18</c:v>
                        </c:pt>
                      </c15:dlblFieldTableCache>
                    </c15:dlblFTEntry>
                  </c15:dlblFieldTable>
                  <c15:showDataLabelsRange val="0"/>
                </c:ext>
              </c:extLst>
            </c:dLbl>
            <c:dLbl>
              <c:idx val="19"/>
              <c:layout/>
              <c:tx>
                <c:strRef>
                  <c:f>calcs!$X$72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{9A501612-2223-402C-B131-AD9ECD78D4FB}</c15:txfldGUID>
                      <c15:f>calcs!$X$72</c15:f>
                      <c15:dlblFieldTableCache>
                        <c:ptCount val="1"/>
                        <c:pt idx="0">
                          <c:v>19</c:v>
                        </c:pt>
                      </c15:dlblFieldTableCache>
                    </c15:dlblFTEntry>
                  </c15:dlblFieldTable>
                  <c15:showDataLabelsRange val="0"/>
                </c:ext>
              </c:extLst>
            </c:dLbl>
            <c:dLbl>
              <c:idx val="20"/>
              <c:layout/>
              <c:tx>
                <c:strRef>
                  <c:f>calcs!$Y$72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{1726EDD2-0713-4504-891D-69D90CA28C8E}</c15:txfldGUID>
                      <c15:f>calcs!$Y$72</c15:f>
                      <c15:dlblFieldTableCache>
                        <c:ptCount val="1"/>
                        <c:pt idx="0">
                          <c:v>20</c:v>
                        </c:pt>
                      </c15:dlblFieldTableCache>
                    </c15:dlblFTEntry>
                  </c15:dlblFieldTable>
                  <c15:showDataLabelsRange val="0"/>
                </c:ext>
              </c:extLst>
            </c:dLbl>
            <c:dLbl>
              <c:idx val="21"/>
              <c:layout/>
              <c:tx>
                <c:strRef>
                  <c:f>calcs!$Z$72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{3E100D06-CF19-4F61-BF39-939609F6E025}</c15:txfldGUID>
                      <c15:f>calcs!$Z$72</c15:f>
                      <c15:dlblFieldTableCache>
                        <c:ptCount val="1"/>
                        <c:pt idx="0">
                          <c:v>21</c:v>
                        </c:pt>
                      </c15:dlblFieldTableCache>
                    </c15:dlblFTEntry>
                  </c15:dlblFieldTable>
                  <c15:showDataLabelsRange val="0"/>
                </c:ext>
              </c:extLst>
            </c:dLbl>
            <c:dLbl>
              <c:idx val="22"/>
              <c:layout/>
              <c:tx>
                <c:strRef>
                  <c:f>calcs!$AA$72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{AC2724BE-93D1-4822-AF57-4BEC9FD8F278}</c15:txfldGUID>
                      <c15:f>calcs!$AA$72</c15:f>
                      <c15:dlblFieldTableCache>
                        <c:ptCount val="1"/>
                        <c:pt idx="0">
                          <c:v>22</c:v>
                        </c:pt>
                      </c15:dlblFieldTableCache>
                    </c15:dlblFTEntry>
                  </c15:dlblFieldTable>
                  <c15:showDataLabelsRange val="0"/>
                </c:ext>
              </c:extLst>
            </c:dLbl>
            <c:dLbl>
              <c:idx val="23"/>
              <c:layout/>
              <c:tx>
                <c:strRef>
                  <c:f>calcs!$AB$72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{B3070F15-FB03-4308-927E-8B70170B8019}</c15:txfldGUID>
                      <c15:f>calcs!$AB$72</c15:f>
                      <c15:dlblFieldTableCache>
                        <c:ptCount val="1"/>
                        <c:pt idx="0">
                          <c:v>23</c:v>
                        </c:pt>
                      </c15:dlblFieldTableCache>
                    </c15:dlblFTEntry>
                  </c15:dlblFieldTable>
                  <c15:showDataLabelsRange val="0"/>
                </c:ext>
              </c:extLst>
            </c:dLbl>
            <c:dLbl>
              <c:idx val="24"/>
              <c:layout/>
              <c:tx>
                <c:strRef>
                  <c:f>calcs!$AC$72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{18F5F4B6-0994-4C6C-9560-1D0827511BB5}</c15:txfldGUID>
                      <c15:f>calcs!$AC$72</c15:f>
                      <c15:dlblFieldTableCache>
                        <c:ptCount val="1"/>
                        <c:pt idx="0">
                          <c:v>24</c:v>
                        </c:pt>
                      </c15:dlblFieldTableCache>
                    </c15:dlblFTEntry>
                  </c15:dlblFieldTable>
                  <c15:showDataLabelsRange val="0"/>
                </c:ext>
              </c:extLst>
            </c:dLbl>
            <c:dLbl>
              <c:idx val="25"/>
              <c:layout/>
              <c:tx>
                <c:strRef>
                  <c:f>calcs!$AD$72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{B876A707-3705-4597-8F27-41D76B689E7C}</c15:txfldGUID>
                      <c15:f>calcs!$AD$72</c15:f>
                      <c15:dlblFieldTableCache>
                        <c:ptCount val="1"/>
                        <c:pt idx="0">
                          <c:v>25</c:v>
                        </c:pt>
                      </c15:dlblFieldTableCache>
                    </c15:dlblFTEntry>
                  </c15:dlblFieldTable>
                  <c15:showDataLabelsRange val="0"/>
                </c:ext>
              </c:extLst>
            </c:dLbl>
            <c:dLbl>
              <c:idx val="26"/>
              <c:layout/>
              <c:tx>
                <c:strRef>
                  <c:f>calcs!$AE$72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{D0303543-8F35-4BE3-B3FB-B7C7EE73B4B1}</c15:txfldGUID>
                      <c15:f>calcs!$AE$72</c15:f>
                      <c15:dlblFieldTableCache>
                        <c:ptCount val="1"/>
                        <c:pt idx="0">
                          <c:v>26</c:v>
                        </c:pt>
                      </c15:dlblFieldTableCache>
                    </c15:dlblFTEntry>
                  </c15:dlblFieldTable>
                  <c15:showDataLabelsRange val="0"/>
                </c:ext>
              </c:extLst>
            </c:dLbl>
            <c:dLbl>
              <c:idx val="27"/>
              <c:layout/>
              <c:tx>
                <c:strRef>
                  <c:f>calcs!$AF$72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{7BF1ECAB-FCEB-40E5-91AE-4445D1424DA3}</c15:txfldGUID>
                      <c15:f>calcs!$AF$72</c15:f>
                      <c15:dlblFieldTableCache>
                        <c:ptCount val="1"/>
                        <c:pt idx="0">
                          <c:v>27</c:v>
                        </c:pt>
                      </c15:dlblFieldTableCache>
                    </c15:dlblFTEntry>
                  </c15:dlblFieldTable>
                  <c15:showDataLabelsRange val="0"/>
                </c:ext>
              </c:extLst>
            </c:dLbl>
            <c:dLbl>
              <c:idx val="28"/>
              <c:layout/>
              <c:tx>
                <c:strRef>
                  <c:f>calcs!$AG$72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{27EB2B34-DBCA-468C-9CDF-C2CC4AFB82AD}</c15:txfldGUID>
                      <c15:f>calcs!$AG$72</c15:f>
                      <c15:dlblFieldTableCache>
                        <c:ptCount val="1"/>
                        <c:pt idx="0">
                          <c:v>28</c:v>
                        </c:pt>
                      </c15:dlblFieldTableCache>
                    </c15:dlblFTEntry>
                  </c15:dlblFieldTable>
                  <c15:showDataLabelsRange val="0"/>
                </c:ext>
              </c:extLst>
            </c:dLbl>
            <c:dLbl>
              <c:idx val="29"/>
              <c:layout/>
              <c:tx>
                <c:strRef>
                  <c:f>calcs!$AH$72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{40805C04-515D-4B29-B766-BD1978C6D786}</c15:txfldGUID>
                      <c15:f>calcs!$AH$72</c15:f>
                      <c15:dlblFieldTableCache>
                        <c:ptCount val="1"/>
                        <c:pt idx="0">
                          <c:v>29</c:v>
                        </c:pt>
                      </c15:dlblFieldTableCache>
                    </c15:dlblFTEntry>
                  </c15:dlblFieldTable>
                  <c15:showDataLabelsRange val="0"/>
                </c:ext>
              </c:extLst>
            </c:dLbl>
            <c:spPr>
              <a:noFill/>
              <a:ln>
                <a:noFill/>
              </a:ln>
              <a:effectLst/>
            </c:spPr>
            <c:txPr>
              <a:bodyPr/>
              <a:lstStyle/>
              <a:p>
                <a:pPr>
                  <a:defRPr sz="750"/>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{C6252D71-6D25-4212-9088-36CE765AD092}</c15:txfldGUID>
                      <c15:f>calcs!$E$70</c15:f>
                      <c15:dlblFieldTableCache>
                        <c:ptCount val="1"/>
                        <c:pt idx="0">
                          <c:v>DI</c:v>
                        </c:pt>
                      </c15:dlblFieldTableCache>
                    </c15:dlblFTEntry>
                  </c15:dlblFieldTable>
                  <c15:showDataLabelsRange val="0"/>
                </c:ext>
              </c:extLst>
            </c:dLbl>
            <c:dLbl>
              <c:idx val="1"/>
              <c:layout/>
              <c:tx>
                <c:strRef>
                  <c:f>calcs!$F$70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{C4AE162E-31D8-4081-A340-678845E54C11}</c15:txfldGUID>
                      <c15:f>calcs!$F$70</c15:f>
                      <c15:dlblFieldTableCache>
                        <c:ptCount val="1"/>
                        <c:pt idx="0">
                          <c:v>MI</c:v>
                        </c:pt>
                      </c15:dlblFieldTableCache>
                    </c15:dlblFTEntry>
                  </c15:dlblFieldTable>
                  <c15:showDataLabelsRange val="0"/>
                </c:ext>
              </c:extLst>
            </c:dLbl>
            <c:dLbl>
              <c:idx val="2"/>
              <c:layout/>
              <c:tx>
                <c:strRef>
                  <c:f>calcs!$G$70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{B5A94C9E-8176-4AC7-B685-4AB59B2B9283}</c15:txfldGUID>
                      <c15:f>calcs!$G$70</c15:f>
                      <c15:dlblFieldTableCache>
                        <c:ptCount val="1"/>
                        <c:pt idx="0">
                          <c:v>DO</c:v>
                        </c:pt>
                      </c15:dlblFieldTableCache>
                    </c15:dlblFTEntry>
                  </c15:dlblFieldTable>
                  <c15:showDataLabelsRange val="0"/>
                </c:ext>
              </c:extLst>
            </c:dLbl>
            <c:dLbl>
              <c:idx val="3"/>
              <c:layout/>
              <c:tx>
                <c:strRef>
                  <c:f>calcs!$H$70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{3ECF1A1C-BE3C-4E2E-9189-599A21C7837E}</c15:txfldGUID>
                      <c15:f>calcs!$H$70</c15:f>
                      <c15:dlblFieldTableCache>
                        <c:ptCount val="1"/>
                        <c:pt idx="0">
                          <c:v>FR</c:v>
                        </c:pt>
                      </c15:dlblFieldTableCache>
                    </c15:dlblFTEntry>
                  </c15:dlblFieldTable>
                  <c15:showDataLabelsRange val="0"/>
                </c:ext>
              </c:extLst>
            </c:dLbl>
            <c:dLbl>
              <c:idx val="4"/>
              <c:layout/>
              <c:tx>
                <c:strRef>
                  <c:f>calcs!$I$70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{FF295A6F-20AE-4837-B87C-16803BAE5511}</c15:txfldGUID>
                      <c15:f>calcs!$I$70</c15:f>
                      <c15:dlblFieldTableCache>
                        <c:ptCount val="1"/>
                        <c:pt idx="0">
                          <c:v>SA</c:v>
                        </c:pt>
                      </c15:dlblFieldTableCache>
                    </c15:dlblFTEntry>
                  </c15:dlblFieldTable>
                  <c15:showDataLabelsRange val="0"/>
                </c:ext>
              </c:extLst>
            </c:dLbl>
            <c:dLbl>
              <c:idx val="5"/>
              <c:layout/>
              <c:tx>
                <c:strRef>
                  <c:f>calcs!$J$70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{FEFA86E7-3F8F-4370-B08F-0051A5259489}</c15:txfldGUID>
                      <c15:f>calcs!$J$70</c15:f>
                      <c15:dlblFieldTableCache>
                        <c:ptCount val="1"/>
                        <c:pt idx="0">
                          <c:v>SO</c:v>
                        </c:pt>
                      </c15:dlblFieldTableCache>
                    </c15:dlblFTEntry>
                  </c15:dlblFieldTable>
                  <c15:showDataLabelsRange val="0"/>
                </c:ext>
              </c:extLst>
            </c:dLbl>
            <c:dLbl>
              <c:idx val="6"/>
              <c:layout/>
              <c:tx>
                <c:strRef>
                  <c:f>calcs!$K$70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{9C9E98D8-2EBD-4F66-8C1A-94199527CA20}</c15:txfldGUID>
                      <c15:f>calcs!$K$70</c15:f>
                      <c15:dlblFieldTableCache>
                        <c:ptCount val="1"/>
                        <c:pt idx="0">
                          <c:v>MO</c:v>
                        </c:pt>
                      </c15:dlblFieldTableCache>
                    </c15:dlblFTEntry>
                  </c15:dlblFieldTable>
                  <c15:showDataLabelsRange val="0"/>
                </c:ext>
              </c:extLst>
            </c:dLbl>
            <c:dLbl>
              <c:idx val="7"/>
              <c:layout/>
              <c:tx>
                <c:strRef>
                  <c:f>calcs!$L$70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{51F68737-5B16-472C-9B44-08814649A54F}</c15:txfldGUID>
                      <c15:f>calcs!$L$70</c15:f>
                      <c15:dlblFieldTableCache>
                        <c:ptCount val="1"/>
                        <c:pt idx="0">
                          <c:v>DI</c:v>
                        </c:pt>
                      </c15:dlblFieldTableCache>
                    </c15:dlblFTEntry>
                  </c15:dlblFieldTable>
                  <c15:showDataLabelsRange val="0"/>
                </c:ext>
              </c:extLst>
            </c:dLbl>
            <c:dLbl>
              <c:idx val="8"/>
              <c:layout/>
              <c:tx>
                <c:strRef>
                  <c:f>calcs!$M$70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{A1299415-F46D-4708-ACFD-044607561627}</c15:txfldGUID>
                      <c15:f>calcs!$M$70</c15:f>
                      <c15:dlblFieldTableCache>
                        <c:ptCount val="1"/>
                        <c:pt idx="0">
                          <c:v>MI</c:v>
                        </c:pt>
                      </c15:dlblFieldTableCache>
                    </c15:dlblFTEntry>
                  </c15:dlblFieldTable>
                  <c15:showDataLabelsRange val="0"/>
                </c:ext>
              </c:extLst>
            </c:dLbl>
            <c:dLbl>
              <c:idx val="9"/>
              <c:layout/>
              <c:tx>
                <c:strRef>
                  <c:f>calcs!$N$70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{A6585A42-ACCC-4CEB-9F2E-24F71CBC54CF}</c15:txfldGUID>
                      <c15:f>calcs!$N$70</c15:f>
                      <c15:dlblFieldTableCache>
                        <c:ptCount val="1"/>
                        <c:pt idx="0">
                          <c:v>DO</c:v>
                        </c:pt>
                      </c15:dlblFieldTableCache>
                    </c15:dlblFTEntry>
                  </c15:dlblFieldTable>
                  <c15:showDataLabelsRange val="0"/>
                </c:ext>
              </c:extLst>
            </c:dLbl>
            <c:dLbl>
              <c:idx val="10"/>
              <c:layout/>
              <c:tx>
                <c:strRef>
                  <c:f>calcs!$O$70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{079AA3A3-7E24-4C12-BFBA-34A7B5A5F4AE}</c15:txfldGUID>
                      <c15:f>calcs!$O$70</c15:f>
                      <c15:dlblFieldTableCache>
                        <c:ptCount val="1"/>
                        <c:pt idx="0">
                          <c:v>FR</c:v>
                        </c:pt>
                      </c15:dlblFieldTableCache>
                    </c15:dlblFTEntry>
                  </c15:dlblFieldTable>
                  <c15:showDataLabelsRange val="0"/>
                </c:ext>
              </c:extLst>
            </c:dLbl>
            <c:dLbl>
              <c:idx val="11"/>
              <c:layout/>
              <c:tx>
                <c:strRef>
                  <c:f>calcs!$P$70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{5FB60D58-B853-420A-B419-70D617691308}</c15:txfldGUID>
                      <c15:f>calcs!$P$70</c15:f>
                      <c15:dlblFieldTableCache>
                        <c:ptCount val="1"/>
                        <c:pt idx="0">
                          <c:v>SA</c:v>
                        </c:pt>
                      </c15:dlblFieldTableCache>
                    </c15:dlblFTEntry>
                  </c15:dlblFieldTable>
                  <c15:showDataLabelsRange val="0"/>
                </c:ext>
              </c:extLst>
            </c:dLbl>
            <c:dLbl>
              <c:idx val="12"/>
              <c:layout/>
              <c:tx>
                <c:strRef>
                  <c:f>calcs!$Q$70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{033F9DC8-CF5C-4792-A985-37E05E20E72D}</c15:txfldGUID>
                      <c15:f>calcs!$Q$70</c15:f>
                      <c15:dlblFieldTableCache>
                        <c:ptCount val="1"/>
                        <c:pt idx="0">
                          <c:v>SO</c:v>
                        </c:pt>
                      </c15:dlblFieldTableCache>
                    </c15:dlblFTEntry>
                  </c15:dlblFieldTable>
                  <c15:showDataLabelsRange val="0"/>
                </c:ext>
              </c:extLst>
            </c:dLbl>
            <c:dLbl>
              <c:idx val="13"/>
              <c:layout/>
              <c:tx>
                <c:strRef>
                  <c:f>calcs!$R$70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{4ECE4373-E52F-49F4-A61D-893C0C836923}</c15:txfldGUID>
                      <c15:f>calcs!$R$70</c15:f>
                      <c15:dlblFieldTableCache>
                        <c:ptCount val="1"/>
                        <c:pt idx="0">
                          <c:v>MO</c:v>
                        </c:pt>
                      </c15:dlblFieldTableCache>
                    </c15:dlblFTEntry>
                  </c15:dlblFieldTable>
                  <c15:showDataLabelsRange val="0"/>
                </c:ext>
              </c:extLst>
            </c:dLbl>
            <c:dLbl>
              <c:idx val="14"/>
              <c:layout/>
              <c:tx>
                <c:strRef>
                  <c:f>calcs!$S$70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{A90F68CD-767E-481D-8138-E5054CD04826}</c15:txfldGUID>
                      <c15:f>calcs!$S$70</c15:f>
                      <c15:dlblFieldTableCache>
                        <c:ptCount val="1"/>
                        <c:pt idx="0">
                          <c:v>DI</c:v>
                        </c:pt>
                      </c15:dlblFieldTableCache>
                    </c15:dlblFTEntry>
                  </c15:dlblFieldTable>
                  <c15:showDataLabelsRange val="0"/>
                </c:ext>
              </c:extLst>
            </c:dLbl>
            <c:dLbl>
              <c:idx val="15"/>
              <c:layout/>
              <c:tx>
                <c:strRef>
                  <c:f>calcs!$T$70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{B68C2E60-0E1B-48A3-BEBB-D72CAD95DD39}</c15:txfldGUID>
                      <c15:f>calcs!$T$70</c15:f>
                      <c15:dlblFieldTableCache>
                        <c:ptCount val="1"/>
                        <c:pt idx="0">
                          <c:v>MI</c:v>
                        </c:pt>
                      </c15:dlblFieldTableCache>
                    </c15:dlblFTEntry>
                  </c15:dlblFieldTable>
                  <c15:showDataLabelsRange val="0"/>
                </c:ext>
              </c:extLst>
            </c:dLbl>
            <c:dLbl>
              <c:idx val="16"/>
              <c:layout/>
              <c:tx>
                <c:strRef>
                  <c:f>calcs!$U$70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{E6C0B084-291E-42F1-9D05-C2F8441E9B19}</c15:txfldGUID>
                      <c15:f>calcs!$U$70</c15:f>
                      <c15:dlblFieldTableCache>
                        <c:ptCount val="1"/>
                        <c:pt idx="0">
                          <c:v>DO</c:v>
                        </c:pt>
                      </c15:dlblFieldTableCache>
                    </c15:dlblFTEntry>
                  </c15:dlblFieldTable>
                  <c15:showDataLabelsRange val="0"/>
                </c:ext>
              </c:extLst>
            </c:dLbl>
            <c:dLbl>
              <c:idx val="17"/>
              <c:layout/>
              <c:tx>
                <c:strRef>
                  <c:f>calcs!$V$70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{31717F99-1A05-426C-901A-B23C09EEADC9}</c15:txfldGUID>
                      <c15:f>calcs!$V$70</c15:f>
                      <c15:dlblFieldTableCache>
                        <c:ptCount val="1"/>
                        <c:pt idx="0">
                          <c:v>FR</c:v>
                        </c:pt>
                      </c15:dlblFieldTableCache>
                    </c15:dlblFTEntry>
                  </c15:dlblFieldTable>
                  <c15:showDataLabelsRange val="0"/>
                </c:ext>
              </c:extLst>
            </c:dLbl>
            <c:dLbl>
              <c:idx val="18"/>
              <c:layout/>
              <c:tx>
                <c:strRef>
                  <c:f>calcs!$W$70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{69222EB1-592A-4481-BB74-3F08D22B4E0B}</c15:txfldGUID>
                      <c15:f>calcs!$W$70</c15:f>
                      <c15:dlblFieldTableCache>
                        <c:ptCount val="1"/>
                        <c:pt idx="0">
                          <c:v>SA</c:v>
                        </c:pt>
                      </c15:dlblFieldTableCache>
                    </c15:dlblFTEntry>
                  </c15:dlblFieldTable>
                  <c15:showDataLabelsRange val="0"/>
                </c:ext>
              </c:extLst>
            </c:dLbl>
            <c:dLbl>
              <c:idx val="19"/>
              <c:layout/>
              <c:tx>
                <c:strRef>
                  <c:f>calcs!$X$70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{494A71C4-EF24-419A-99FF-38EE5641E6E7}</c15:txfldGUID>
                      <c15:f>calcs!$X$70</c15:f>
                      <c15:dlblFieldTableCache>
                        <c:ptCount val="1"/>
                        <c:pt idx="0">
                          <c:v>SO</c:v>
                        </c:pt>
                      </c15:dlblFieldTableCache>
                    </c15:dlblFTEntry>
                  </c15:dlblFieldTable>
                  <c15:showDataLabelsRange val="0"/>
                </c:ext>
              </c:extLst>
            </c:dLbl>
            <c:dLbl>
              <c:idx val="20"/>
              <c:layout/>
              <c:tx>
                <c:strRef>
                  <c:f>calcs!$Y$70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{FA78571F-7722-4C18-9D8E-3D23E0803B38}</c15:txfldGUID>
                      <c15:f>calcs!$Y$70</c15:f>
                      <c15:dlblFieldTableCache>
                        <c:ptCount val="1"/>
                        <c:pt idx="0">
                          <c:v>MO</c:v>
                        </c:pt>
                      </c15:dlblFieldTableCache>
                    </c15:dlblFTEntry>
                  </c15:dlblFieldTable>
                  <c15:showDataLabelsRange val="0"/>
                </c:ext>
              </c:extLst>
            </c:dLbl>
            <c:dLbl>
              <c:idx val="21"/>
              <c:layout/>
              <c:tx>
                <c:strRef>
                  <c:f>calcs!$Z$70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{297D14AC-C62A-4C52-AED9-CE8AD1BFBD7C}</c15:txfldGUID>
                      <c15:f>calcs!$Z$70</c15:f>
                      <c15:dlblFieldTableCache>
                        <c:ptCount val="1"/>
                        <c:pt idx="0">
                          <c:v>DI</c:v>
                        </c:pt>
                      </c15:dlblFieldTableCache>
                    </c15:dlblFTEntry>
                  </c15:dlblFieldTable>
                  <c15:showDataLabelsRange val="0"/>
                </c:ext>
              </c:extLst>
            </c:dLbl>
            <c:dLbl>
              <c:idx val="22"/>
              <c:layout/>
              <c:tx>
                <c:strRef>
                  <c:f>calcs!$AA$70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{F161D356-5CB9-449E-AB79-B0C45639A9E3}</c15:txfldGUID>
                      <c15:f>calcs!$AA$70</c15:f>
                      <c15:dlblFieldTableCache>
                        <c:ptCount val="1"/>
                        <c:pt idx="0">
                          <c:v>MI</c:v>
                        </c:pt>
                      </c15:dlblFieldTableCache>
                    </c15:dlblFTEntry>
                  </c15:dlblFieldTable>
                  <c15:showDataLabelsRange val="0"/>
                </c:ext>
              </c:extLst>
            </c:dLbl>
            <c:dLbl>
              <c:idx val="23"/>
              <c:layout/>
              <c:tx>
                <c:strRef>
                  <c:f>calcs!$AB$70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{7AA0B553-02C2-4D7D-9EC4-56AA5D86BFBC}</c15:txfldGUID>
                      <c15:f>calcs!$AB$70</c15:f>
                      <c15:dlblFieldTableCache>
                        <c:ptCount val="1"/>
                        <c:pt idx="0">
                          <c:v>DO</c:v>
                        </c:pt>
                      </c15:dlblFieldTableCache>
                    </c15:dlblFTEntry>
                  </c15:dlblFieldTable>
                  <c15:showDataLabelsRange val="0"/>
                </c:ext>
              </c:extLst>
            </c:dLbl>
            <c:dLbl>
              <c:idx val="24"/>
              <c:layout/>
              <c:tx>
                <c:strRef>
                  <c:f>calcs!$AC$70</c:f>
                  <c:strCache>
                    <c:ptCount val="1"/>
                    <c:pt idx="0">
                      <c:v>FR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{A200A672-7F62-45BD-875C-9448C9FB04BF}</c15:txfldGUID>
                      <c15:f>calcs!$AC$70</c15:f>
                      <c15:dlblFieldTableCache>
                        <c:ptCount val="1"/>
                        <c:pt idx="0">
                          <c:v>FR</c:v>
                        </c:pt>
                      </c15:dlblFieldTableCache>
                    </c15:dlblFTEntry>
                  </c15:dlblFieldTable>
                  <c15:showDataLabelsRange val="0"/>
                </c:ext>
              </c:extLst>
            </c:dLbl>
            <c:dLbl>
              <c:idx val="25"/>
              <c:layout/>
              <c:tx>
                <c:strRef>
                  <c:f>calcs!$AD$70</c:f>
                  <c:strCache>
                    <c:ptCount val="1"/>
                    <c:pt idx="0">
                      <c:v>SA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{5439FB7E-5AA2-4697-9BF5-62157F64EDF7}</c15:txfldGUID>
                      <c15:f>calcs!$AD$70</c15:f>
                      <c15:dlblFieldTableCache>
                        <c:ptCount val="1"/>
                        <c:pt idx="0">
                          <c:v>SA</c:v>
                        </c:pt>
                      </c15:dlblFieldTableCache>
                    </c15:dlblFTEntry>
                  </c15:dlblFieldTable>
                  <c15:showDataLabelsRange val="0"/>
                </c:ext>
              </c:extLst>
            </c:dLbl>
            <c:dLbl>
              <c:idx val="26"/>
              <c:layout/>
              <c:tx>
                <c:strRef>
                  <c:f>calcs!$AE$70</c:f>
                  <c:strCache>
                    <c:ptCount val="1"/>
                    <c:pt idx="0">
                      <c:v>SO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{39264D81-BC1C-45CF-BA29-7DEAF4988E46}</c15:txfldGUID>
                      <c15:f>calcs!$AE$70</c15:f>
                      <c15:dlblFieldTableCache>
                        <c:ptCount val="1"/>
                        <c:pt idx="0">
                          <c:v>SO</c:v>
                        </c:pt>
                      </c15:dlblFieldTableCache>
                    </c15:dlblFTEntry>
                  </c15:dlblFieldTable>
                  <c15:showDataLabelsRange val="0"/>
                </c:ext>
              </c:extLst>
            </c:dLbl>
            <c:dLbl>
              <c:idx val="27"/>
              <c:layout/>
              <c:tx>
                <c:strRef>
                  <c:f>calcs!$AF$70</c:f>
                  <c:strCache>
                    <c:ptCount val="1"/>
                    <c:pt idx="0">
                      <c:v>MO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{02F0E403-3750-41E4-A61B-6C1576B0BE76}</c15:txfldGUID>
                      <c15:f>calcs!$AF$70</c15:f>
                      <c15:dlblFieldTableCache>
                        <c:ptCount val="1"/>
                        <c:pt idx="0">
                          <c:v>MO</c:v>
                        </c:pt>
                      </c15:dlblFieldTableCache>
                    </c15:dlblFTEntry>
                  </c15:dlblFieldTable>
                  <c15:showDataLabelsRange val="0"/>
                </c:ext>
              </c:extLst>
            </c:dLbl>
            <c:dLbl>
              <c:idx val="28"/>
              <c:layout/>
              <c:tx>
                <c:strRef>
                  <c:f>calcs!$AG$70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{8EE9EF22-76CE-45AD-9EA3-998D1082B0AB}</c15:txfldGUID>
                      <c15:f>calcs!$AG$70</c15:f>
                      <c15:dlblFieldTableCache>
                        <c:ptCount val="1"/>
                        <c:pt idx="0">
                          <c:v>DI</c:v>
                        </c:pt>
                      </c15:dlblFieldTableCache>
                    </c15:dlblFTEntry>
                  </c15:dlblFieldTable>
                  <c15:showDataLabelsRange val="0"/>
                </c:ext>
              </c:extLst>
            </c:dLbl>
            <c:dLbl>
              <c:idx val="29"/>
              <c:layout/>
              <c:tx>
                <c:strRef>
                  <c:f>calcs!$AH$70</c:f>
                  <c:strCache>
                    <c:ptCount val="1"/>
                    <c:pt idx="0">
                      <c:v>MI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{537B51C4-AD46-4EC9-9520-54730F530940}</c15:txfldGUID>
                      <c15:f>calcs!$AH$70</c15:f>
                      <c15:dlblFieldTableCache>
                        <c:ptCount val="1"/>
                        <c:pt idx="0">
                          <c:v>MI</c:v>
                        </c:pt>
                      </c15:dlblFieldTableCache>
                    </c15:dlblFTEntry>
                  </c15:dlblFieldTable>
                  <c15:showDataLabelsRange val="0"/>
                </c:ext>
              </c:extLst>
            </c:dLbl>
            <c:spPr>
              <a:noFill/>
              <a:ln>
                <a:noFill/>
              </a:ln>
              <a:effectLst/>
            </c:spPr>
            <c:txPr>
              <a:bodyPr/>
              <a:lstStyle/>
              <a:p>
                <a:pPr>
                  <a:defRPr sz="75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Mrz 2015 - Top Band</c:v>
                </c:pt>
              </c:strCache>
            </c:strRef>
          </c:tx>
          <c:spPr>
            <a:ln w="228600" cap="sq">
              <a:solidFill>
                <a:schemeClr val="accent3"/>
              </a:solidFill>
            </a:ln>
          </c:spPr>
          <c:marker>
            <c:symbol val="none"/>
          </c:marker>
          <c:val>
            <c:numRef>
              <c:f>calcs!$E$59:$AH$59</c:f>
              <c:numCache>
                <c:formatCode>General</c:formatCode>
                <c:ptCount val="30"/>
                <c:pt idx="0">
                  <c:v>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Apr 2015 - Top Band</c:v>
                </c:pt>
              </c:strCache>
            </c:strRef>
          </c:tx>
          <c:spPr>
            <a:ln w="228600" cap="sq">
              <a:solidFill>
                <a:schemeClr val="accent2"/>
              </a:solidFill>
            </a:ln>
          </c:spPr>
          <c:marker>
            <c:symbol val="none"/>
          </c:marker>
          <c:val>
            <c:numRef>
              <c:f>calcs!$E$62:$AH$62</c:f>
              <c:numCache>
                <c:formatCode>General</c:formatCode>
                <c:ptCount val="30"/>
                <c:pt idx="0">
                  <c:v>#N/A</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300918792"/>
        <c:axId val="300914480"/>
      </c:lineChart>
      <c:dateAx>
        <c:axId val="300918792"/>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300914480"/>
        <c:crosses val="autoZero"/>
        <c:auto val="1"/>
        <c:lblOffset val="100"/>
        <c:baseTimeUnit val="days"/>
      </c:dateAx>
      <c:valAx>
        <c:axId val="300914480"/>
        <c:scaling>
          <c:orientation val="minMax"/>
          <c:max val="13.5"/>
          <c:min val="0"/>
        </c:scaling>
        <c:delete val="1"/>
        <c:axPos val="l"/>
        <c:numFmt formatCode="General" sourceLinked="1"/>
        <c:majorTickMark val="out"/>
        <c:minorTickMark val="none"/>
        <c:tickLblPos val="nextTo"/>
        <c:crossAx val="300918792"/>
        <c:crosses val="autoZero"/>
        <c:crossBetween val="between"/>
        <c:majorUnit val="1"/>
      </c:valAx>
    </c:plotArea>
    <c:plotVisOnly val="1"/>
    <c:dispBlanksAs val="gap"/>
    <c:showDLblsOverMax val="0"/>
  </c:chart>
  <c:spPr>
    <a:noFill/>
    <a:ln>
      <a:noFill/>
    </a:ln>
  </c:spPr>
  <c:txPr>
    <a:bodyPr/>
    <a:lstStyle/>
    <a:p>
      <a:pPr>
        <a:defRPr sz="1000"/>
      </a:pPr>
      <a:endParaRPr lang="de-DE"/>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sterOffset" horiz="1" max="100" noThreeD="1" page="7" val="42"/>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Zeitachsendiagramm"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50800</xdr:colOff>
          <xdr:row>18</xdr:row>
          <xdr:rowOff>209550</xdr:rowOff>
        </xdr:from>
        <xdr:to>
          <xdr:col>6</xdr:col>
          <xdr:colOff>0</xdr:colOff>
          <xdr:row>20</xdr:row>
          <xdr:rowOff>0</xdr:rowOff>
        </xdr:to>
        <xdr:sp macro="" textlink="">
          <xdr:nvSpPr>
            <xdr:cNvPr id="1025" name="Bildlaufleiste"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ktivitäten" displayName="Aktivitäten" ref="B22:F35" totalsRowShown="0" headerRowDxfId="6" dataDxfId="5">
  <autoFilter ref="B22:F35"/>
  <sortState ref="C20:F25">
    <sortCondition ref="D19:D25"/>
  </sortState>
  <tableColumns count="5">
    <tableColumn id="5" name="Id" dataDxfId="4">
      <calculatedColumnFormula>N(B22)+1</calculatedColumnFormula>
    </tableColumn>
    <tableColumn id="1" name="AKTIVITÄT" dataDxfId="3"/>
    <tableColumn id="2" name="ANFANG" dataDxfId="0">
      <calculatedColumnFormula>D22+10</calculatedColumnFormula>
    </tableColumn>
    <tableColumn id="3" name="ENDE" dataDxfId="2">
      <calculatedColumnFormula>Aktivitäten[[#This Row],[ANFANG]]+2</calculatedColumnFormula>
    </tableColumn>
    <tableColumn id="4" name="NOTIZEN" dataDxfId="1"/>
  </tableColumns>
  <tableStyleInfo name="Project Timeline" showFirstColumn="0" showLastColumn="0" showRowStripes="1" showColumnStripes="0"/>
  <extLst>
    <ext xmlns:x14="http://schemas.microsoft.com/office/spreadsheetml/2009/9/main" uri="{504A1905-F514-4f6f-8877-14C23A59335A}">
      <x14:table altText="Aktivitäten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5"/>
  <sheetViews>
    <sheetView showGridLines="0" tabSelected="1" topLeftCell="A22" zoomScaleNormal="100" workbookViewId="0">
      <selection activeCell="C39" sqref="C39"/>
    </sheetView>
  </sheetViews>
  <sheetFormatPr baseColWidth="10" defaultColWidth="9.09765625" defaultRowHeight="17.25" customHeight="1" x14ac:dyDescent="0.3"/>
  <cols>
    <col min="1" max="1" width="5.59765625" style="8" customWidth="1"/>
    <col min="2" max="2" width="0" style="8" hidden="1" customWidth="1"/>
    <col min="3" max="3" width="31" style="8" customWidth="1"/>
    <col min="4" max="5" width="18.3984375" style="8" customWidth="1"/>
    <col min="6" max="6" width="56.8984375" style="8" customWidth="1"/>
    <col min="7" max="7" width="5.59765625" style="8" customWidth="1"/>
    <col min="8" max="16384" width="9.09765625" style="8"/>
  </cols>
  <sheetData>
    <row r="1" spans="1:7" s="7" customFormat="1" ht="47.25" customHeight="1" thickBot="1" x14ac:dyDescent="0.35">
      <c r="A1" s="4"/>
      <c r="B1" s="5"/>
      <c r="C1" s="19" t="s">
        <v>3</v>
      </c>
      <c r="D1" s="4"/>
      <c r="E1" s="4"/>
      <c r="F1" s="4"/>
      <c r="G1" s="6"/>
    </row>
    <row r="2" spans="1:7" ht="17.25" customHeight="1" thickTop="1" x14ac:dyDescent="0.3">
      <c r="C2" s="9"/>
    </row>
    <row r="18" spans="2:6" ht="17.25" customHeight="1" thickBot="1" x14ac:dyDescent="0.35">
      <c r="C18" s="10"/>
      <c r="D18" s="10"/>
      <c r="E18" s="10"/>
      <c r="F18" s="10"/>
    </row>
    <row r="19" spans="2:6" ht="17.25" customHeight="1" thickTop="1" x14ac:dyDescent="0.3">
      <c r="C19" s="11"/>
      <c r="D19" s="11"/>
      <c r="E19" s="11"/>
      <c r="F19" s="11"/>
    </row>
    <row r="20" spans="2:6" ht="17.25" customHeight="1" x14ac:dyDescent="0.45">
      <c r="C20" s="17" t="s">
        <v>10</v>
      </c>
      <c r="D20" s="18">
        <v>42052</v>
      </c>
      <c r="E20" s="11"/>
      <c r="F20" s="11"/>
    </row>
    <row r="21" spans="2:6" ht="17.25" customHeight="1" x14ac:dyDescent="0.3">
      <c r="C21" s="11"/>
      <c r="D21" s="11"/>
      <c r="E21" s="11"/>
      <c r="F21" s="11"/>
    </row>
    <row r="22" spans="2:6" ht="17.25" customHeight="1" x14ac:dyDescent="0.3">
      <c r="B22" s="12" t="s">
        <v>1</v>
      </c>
      <c r="C22" s="13" t="s">
        <v>6</v>
      </c>
      <c r="D22" s="13" t="s">
        <v>7</v>
      </c>
      <c r="E22" s="13" t="s">
        <v>8</v>
      </c>
      <c r="F22" s="13" t="s">
        <v>9</v>
      </c>
    </row>
    <row r="23" spans="2:6" ht="17.25" customHeight="1" x14ac:dyDescent="0.3">
      <c r="B23" s="12">
        <f t="shared" ref="B23:B28" si="0">N(B22)+1</f>
        <v>1</v>
      </c>
      <c r="C23" s="14" t="s">
        <v>4</v>
      </c>
      <c r="D23" s="15">
        <f>D20+3</f>
        <v>42055</v>
      </c>
      <c r="E23" s="15"/>
      <c r="F23" s="14"/>
    </row>
    <row r="24" spans="2:6" ht="17.25" customHeight="1" x14ac:dyDescent="0.3">
      <c r="B24" s="12">
        <f t="shared" si="0"/>
        <v>2</v>
      </c>
      <c r="C24" s="14" t="s">
        <v>20</v>
      </c>
      <c r="D24" s="15">
        <v>42067</v>
      </c>
      <c r="E24" s="15">
        <f>Aktivitäten[[#This Row],[ANFANG]]</f>
        <v>42067</v>
      </c>
      <c r="F24" s="14"/>
    </row>
    <row r="25" spans="2:6" ht="17.25" customHeight="1" x14ac:dyDescent="0.3">
      <c r="B25" s="12">
        <f t="shared" si="0"/>
        <v>3</v>
      </c>
      <c r="C25" s="14" t="s">
        <v>22</v>
      </c>
      <c r="D25" s="15">
        <v>42074</v>
      </c>
      <c r="E25" s="15">
        <f>Aktivitäten[[#This Row],[ANFANG]]</f>
        <v>42074</v>
      </c>
      <c r="F25" s="14"/>
    </row>
    <row r="26" spans="2:6" ht="17.25" customHeight="1" x14ac:dyDescent="0.3">
      <c r="B26" s="12">
        <f t="shared" si="0"/>
        <v>4</v>
      </c>
      <c r="C26" s="14" t="s">
        <v>21</v>
      </c>
      <c r="D26" s="15">
        <v>42074</v>
      </c>
      <c r="E26" s="15">
        <v>42081</v>
      </c>
      <c r="F26" s="14"/>
    </row>
    <row r="27" spans="2:6" ht="17.25" customHeight="1" x14ac:dyDescent="0.3">
      <c r="B27" s="12">
        <f t="shared" si="0"/>
        <v>5</v>
      </c>
      <c r="C27" s="14" t="s">
        <v>23</v>
      </c>
      <c r="D27" s="15">
        <v>42081</v>
      </c>
      <c r="E27" s="15">
        <f>Aktivitäten[[#This Row],[ANFANG]]+7</f>
        <v>42088</v>
      </c>
      <c r="F27" s="14"/>
    </row>
    <row r="28" spans="2:6" ht="17.25" customHeight="1" x14ac:dyDescent="0.3">
      <c r="B28" s="12">
        <f t="shared" si="0"/>
        <v>6</v>
      </c>
      <c r="C28" s="14" t="s">
        <v>24</v>
      </c>
      <c r="D28" s="15">
        <v>42081</v>
      </c>
      <c r="E28" s="15">
        <v>42088</v>
      </c>
      <c r="F28" s="14"/>
    </row>
    <row r="29" spans="2:6" ht="17.25" customHeight="1" x14ac:dyDescent="0.3">
      <c r="B29" s="16">
        <f t="shared" ref="B29:B32" si="1">N(B28)+1</f>
        <v>7</v>
      </c>
      <c r="C29" s="14" t="s">
        <v>25</v>
      </c>
      <c r="D29" s="15">
        <v>42074</v>
      </c>
      <c r="E29" s="15">
        <v>42081</v>
      </c>
      <c r="F29" s="14" t="s">
        <v>29</v>
      </c>
    </row>
    <row r="30" spans="2:6" ht="17.25" customHeight="1" x14ac:dyDescent="0.3">
      <c r="B30" s="16">
        <f t="shared" si="1"/>
        <v>8</v>
      </c>
      <c r="C30" s="14" t="s">
        <v>26</v>
      </c>
      <c r="D30" s="15">
        <v>42088</v>
      </c>
      <c r="E30" s="15">
        <v>42102</v>
      </c>
      <c r="F30" s="14" t="s">
        <v>30</v>
      </c>
    </row>
    <row r="31" spans="2:6" ht="17.25" customHeight="1" x14ac:dyDescent="0.3">
      <c r="B31" s="16">
        <f t="shared" si="1"/>
        <v>9</v>
      </c>
      <c r="C31" s="14" t="s">
        <v>27</v>
      </c>
      <c r="D31" s="15">
        <v>42095</v>
      </c>
      <c r="E31" s="15">
        <v>42102</v>
      </c>
      <c r="F31" s="14" t="s">
        <v>31</v>
      </c>
    </row>
    <row r="32" spans="2:6" ht="17.25" customHeight="1" x14ac:dyDescent="0.3">
      <c r="B32" s="16">
        <f t="shared" si="1"/>
        <v>10</v>
      </c>
      <c r="C32" s="14" t="s">
        <v>28</v>
      </c>
      <c r="D32" s="15">
        <v>42102</v>
      </c>
      <c r="E32" s="15">
        <v>42109</v>
      </c>
      <c r="F32" s="14" t="s">
        <v>30</v>
      </c>
    </row>
    <row r="33" spans="2:6" ht="17.25" customHeight="1" x14ac:dyDescent="0.3">
      <c r="B33" s="16">
        <f>N(B32)+1</f>
        <v>11</v>
      </c>
      <c r="C33" s="14" t="s">
        <v>32</v>
      </c>
      <c r="D33" s="15">
        <v>42102</v>
      </c>
      <c r="E33" s="15">
        <v>42109</v>
      </c>
      <c r="F33" s="14"/>
    </row>
    <row r="34" spans="2:6" ht="17.25" customHeight="1" x14ac:dyDescent="0.3">
      <c r="B34" s="16">
        <f>N(B33)+1</f>
        <v>12</v>
      </c>
      <c r="C34" s="14"/>
      <c r="D34" s="20">
        <f>D33+10</f>
        <v>42112</v>
      </c>
      <c r="E34" s="20">
        <f>Aktivitäten[[#This Row],[ANFANG]]+2</f>
        <v>42114</v>
      </c>
      <c r="F34" s="14"/>
    </row>
    <row r="35" spans="2:6" ht="17.25" customHeight="1" x14ac:dyDescent="0.3">
      <c r="B35" s="16">
        <f>N(B33)+1</f>
        <v>12</v>
      </c>
      <c r="C35" s="14" t="s">
        <v>5</v>
      </c>
      <c r="D35" s="15">
        <v>42145</v>
      </c>
      <c r="E35" s="15"/>
      <c r="F35" s="14"/>
    </row>
  </sheetData>
  <sheetProtection selectLockedCells="1"/>
  <printOptions horizontalCentered="1"/>
  <pageMargins left="0.25" right="0.25" top="0.5" bottom="0.5" header="0.3" footer="0.3"/>
  <pageSetup paperSize="9"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ildlaufleiste">
              <controlPr defaultSize="0" autoPict="0" altText="Click the scroll bar to modify the project time frame shown on the Timeline Chart or enter the start date for the display of project activities in cell D20.">
                <anchor moveWithCells="1">
                  <from>
                    <xdr:col>4</xdr:col>
                    <xdr:colOff>50800</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heetViews>
  <sheetFormatPr baseColWidth="10" defaultColWidth="9.09765625" defaultRowHeight="13" x14ac:dyDescent="0.3"/>
  <cols>
    <col min="2" max="2" width="10.59765625" customWidth="1"/>
    <col min="3" max="3" width="20.8984375" customWidth="1"/>
    <col min="4" max="4" width="17.59765625" customWidth="1"/>
    <col min="5" max="34" width="10.8984375" customWidth="1"/>
    <col min="35" max="35" width="17.59765625" customWidth="1"/>
  </cols>
  <sheetData>
    <row r="1" spans="1:6" x14ac:dyDescent="0.3">
      <c r="A1" t="s">
        <v>11</v>
      </c>
    </row>
    <row r="3" spans="1:6" x14ac:dyDescent="0.3">
      <c r="C3" t="s">
        <v>12</v>
      </c>
      <c r="D3" s="1">
        <f ca="1">TODAY()</f>
        <v>42116</v>
      </c>
      <c r="E3" s="1"/>
    </row>
    <row r="4" spans="1:6" x14ac:dyDescent="0.3">
      <c r="D4">
        <v>5</v>
      </c>
    </row>
    <row r="6" spans="1:6" x14ac:dyDescent="0.3">
      <c r="E6" t="e">
        <f>NA()</f>
        <v>#N/A</v>
      </c>
    </row>
    <row r="7" spans="1:6" x14ac:dyDescent="0.3">
      <c r="E7" t="e">
        <f>NA()</f>
        <v>#N/A</v>
      </c>
    </row>
    <row r="8" spans="1:6" x14ac:dyDescent="0.3">
      <c r="E8" t="e">
        <f>NA()</f>
        <v>#N/A</v>
      </c>
    </row>
    <row r="9" spans="1:6" x14ac:dyDescent="0.3">
      <c r="C9" s="2" t="s">
        <v>13</v>
      </c>
      <c r="D9">
        <f>SUMPRODUCT( ((Aktivitäten[ANFANG]&gt;=StartDatumFenster)+(Aktivitäten[ENDE]&gt;=StartDatumFenster)&gt;0)*(Aktivitäten[ANFANG]&lt;=(StartDatumFenster+FensterTage-1)) )</f>
        <v>5</v>
      </c>
      <c r="E9" t="e">
        <f>NA()</f>
        <v>#N/A</v>
      </c>
    </row>
    <row r="10" spans="1:6" x14ac:dyDescent="0.3">
      <c r="D10">
        <v>9</v>
      </c>
      <c r="E10" t="e">
        <f>NA()</f>
        <v>#N/A</v>
      </c>
    </row>
    <row r="11" spans="1:6" x14ac:dyDescent="0.3">
      <c r="D11">
        <f>D10-MIN(D10,D9)</f>
        <v>4</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ref="E15">INDEX(Aktivitäten[Id],MATCH(1, ((Aktivitäten[ANFANG]&gt;=StartDatumFenster)+(Aktivitäten[ENDE]&gt;=StartDatumFenster)&gt;0)*(Aktivitäten[ANFANG]&lt;=(StartDatumFenster+FensterTage-1)), 0))</f>
        <v>8</v>
      </c>
      <c r="F15" t="e">
        <f t="shared" ref="F15:F23" ca="1" si="0">OFFSET(E15,-$D$11,)</f>
        <v>#N/A</v>
      </c>
    </row>
    <row r="16" spans="1:6" x14ac:dyDescent="0.3">
      <c r="C16" s="2"/>
      <c r="E16">
        <f t="array" ref="E16">INDEX(Aktivitäten[Id],MATCH(1, (Aktivitäten[Id]&gt;E15)*((Aktivitäten[ANFANG]&gt;=StartDatumFenster)+(Aktivitäten[ENDE]&gt;=StartDatumFenster)&gt;0)*(Aktivitäten[ANFANG]&lt;=(StartDatumFenster+FensterTage-1)), 0))</f>
        <v>9</v>
      </c>
      <c r="F16" t="e">
        <f t="shared" ca="1" si="0"/>
        <v>#N/A</v>
      </c>
    </row>
    <row r="17" spans="1:35" x14ac:dyDescent="0.3">
      <c r="C17" s="2"/>
      <c r="E17">
        <f t="array" ref="E17">INDEX(Aktivitäten[Id],MATCH(1, (Aktivitäten[Id]&gt;E16)*((Aktivitäten[ANFANG]&gt;=StartDatumFenster)+(Aktivitäten[ENDE]&gt;=StartDatumFenster)&gt;0)*(Aktivitäten[ANFANG]&lt;=(StartDatumFenster+FensterTage-1)), 0))</f>
        <v>10</v>
      </c>
      <c r="F17" t="e">
        <f t="shared" ca="1" si="0"/>
        <v>#N/A</v>
      </c>
    </row>
    <row r="18" spans="1:35" x14ac:dyDescent="0.3">
      <c r="E18">
        <f t="array" ref="E18">INDEX(Aktivitäten[Id],MATCH(1, (Aktivitäten[Id]&gt;E17)*((Aktivitäten[ANFANG]&gt;=StartDatumFenster)+(Aktivitäten[ENDE]&gt;=StartDatumFenster)&gt;0)*(Aktivitäten[ANFANG]&lt;=(StartDatumFenster+FensterTage-1)), 0))</f>
        <v>11</v>
      </c>
      <c r="F18" t="e">
        <f t="shared" ca="1" si="0"/>
        <v>#N/A</v>
      </c>
    </row>
    <row r="19" spans="1:35" x14ac:dyDescent="0.3">
      <c r="E19">
        <f t="array" ref="E19">INDEX(Aktivitäten[Id],MATCH(1, (Aktivitäten[Id]&gt;E18)*((Aktivitäten[ANFANG]&gt;=StartDatumFenster)+(Aktivitäten[ENDE]&gt;=StartDatumFenster)&gt;0)*(Aktivitäten[ANFANG]&lt;=(StartDatumFenster+FensterTage-1)), 0))</f>
        <v>12</v>
      </c>
      <c r="F19">
        <f t="shared" ca="1" si="0"/>
        <v>8</v>
      </c>
    </row>
    <row r="20" spans="1:35" x14ac:dyDescent="0.3">
      <c r="E20" t="e">
        <f t="array" ref="E20">INDEX(Aktivitäten[Id],MATCH(1, (Aktivitäten[Id]&gt;E19)*((Aktivitäten[ANFANG]&gt;=StartDatumFenster)+(Aktivitäten[ENDE]&gt;=StartDatumFenster)&gt;0)*(Aktivitäten[ANFANG]&lt;=(StartDatumFenster+FensterTage-1)), 0))</f>
        <v>#N/A</v>
      </c>
      <c r="F20">
        <f t="shared" ca="1" si="0"/>
        <v>9</v>
      </c>
    </row>
    <row r="21" spans="1:35" x14ac:dyDescent="0.3">
      <c r="E21" t="e">
        <f t="array" ref="E21">INDEX(Aktivitäten[Id],MATCH(1, (Aktivitäten[Id]&gt;E20)*((Aktivitäten[ANFANG]&gt;=StartDatumFenster)+(Aktivitäten[ENDE]&gt;=StartDatumFenster)&gt;0)*(Aktivitäten[ANFANG]&lt;=(StartDatumFenster+FensterTage-1)), 0))</f>
        <v>#N/A</v>
      </c>
      <c r="F21">
        <f t="shared" ca="1" si="0"/>
        <v>10</v>
      </c>
    </row>
    <row r="22" spans="1:35" x14ac:dyDescent="0.3">
      <c r="E22" t="e">
        <f t="array" ref="E22">INDEX(Aktivitäten[Id],MATCH(1, (Aktivitäten[Id]&gt;E21)*((Aktivitäten[ANFANG]&gt;=StartDatumFenster)+(Aktivitäten[ENDE]&gt;=StartDatumFenster)&gt;0)*(Aktivitäten[ANFANG]&lt;=(StartDatumFenster+FensterTage-1)), 0))</f>
        <v>#N/A</v>
      </c>
      <c r="F22">
        <f t="shared" ca="1" si="0"/>
        <v>11</v>
      </c>
    </row>
    <row r="23" spans="1:35" x14ac:dyDescent="0.3">
      <c r="E23" t="e">
        <f t="array" ref="E23">INDEX(Aktivitäten[Id],MATCH(1, (Aktivitäten[Id]&gt;E22)*((Aktivitäten[ANFANG]&gt;=StartDatumFenster)+(Aktivitäten[ENDE]&gt;=StartDatumFenster)&gt;0)*(Aktivitäten[ANFANG]&lt;=(StartDatumFenster+FensterTage-1)), 0))</f>
        <v>#N/A</v>
      </c>
      <c r="F23">
        <f t="shared" ca="1" si="0"/>
        <v>12</v>
      </c>
    </row>
    <row r="25" spans="1:35" x14ac:dyDescent="0.3">
      <c r="C25" t="s">
        <v>14</v>
      </c>
      <c r="D25" s="1">
        <f>Startdatum+FensterOffset</f>
        <v>42094</v>
      </c>
    </row>
    <row r="26" spans="1:35" x14ac:dyDescent="0.3">
      <c r="C26" t="s">
        <v>0</v>
      </c>
      <c r="D26">
        <v>42</v>
      </c>
    </row>
    <row r="28" spans="1:35" x14ac:dyDescent="0.3">
      <c r="C28" t="s">
        <v>15</v>
      </c>
      <c r="D28" s="2">
        <f>Projektzeitachse!D20</f>
        <v>42052</v>
      </c>
    </row>
    <row r="29" spans="1:35" x14ac:dyDescent="0.3">
      <c r="C29" t="s">
        <v>16</v>
      </c>
      <c r="D29">
        <v>30</v>
      </c>
    </row>
    <row r="31" spans="1:35" x14ac:dyDescent="0.3">
      <c r="A31" t="s">
        <v>2</v>
      </c>
      <c r="B31" t="s">
        <v>17</v>
      </c>
      <c r="C31" t="s">
        <v>18</v>
      </c>
      <c r="D31" t="s">
        <v>6</v>
      </c>
      <c r="E31" s="1">
        <f>StartDatumFenster</f>
        <v>42094</v>
      </c>
      <c r="F31" s="1">
        <f t="shared" ref="F31:AI31" si="1">E31+1</f>
        <v>42095</v>
      </c>
      <c r="G31" s="1">
        <f t="shared" si="1"/>
        <v>42096</v>
      </c>
      <c r="H31" s="1">
        <f t="shared" si="1"/>
        <v>42097</v>
      </c>
      <c r="I31" s="1">
        <f t="shared" si="1"/>
        <v>42098</v>
      </c>
      <c r="J31" s="1">
        <f t="shared" si="1"/>
        <v>42099</v>
      </c>
      <c r="K31" s="1">
        <f t="shared" si="1"/>
        <v>42100</v>
      </c>
      <c r="L31" s="1">
        <f t="shared" si="1"/>
        <v>42101</v>
      </c>
      <c r="M31" s="1">
        <f t="shared" si="1"/>
        <v>42102</v>
      </c>
      <c r="N31" s="1">
        <f t="shared" si="1"/>
        <v>42103</v>
      </c>
      <c r="O31" s="1">
        <f t="shared" si="1"/>
        <v>42104</v>
      </c>
      <c r="P31" s="1">
        <f t="shared" si="1"/>
        <v>42105</v>
      </c>
      <c r="Q31" s="1">
        <f t="shared" si="1"/>
        <v>42106</v>
      </c>
      <c r="R31" s="1">
        <f t="shared" si="1"/>
        <v>42107</v>
      </c>
      <c r="S31" s="1">
        <f t="shared" si="1"/>
        <v>42108</v>
      </c>
      <c r="T31" s="1">
        <f t="shared" si="1"/>
        <v>42109</v>
      </c>
      <c r="U31" s="1">
        <f t="shared" si="1"/>
        <v>42110</v>
      </c>
      <c r="V31" s="1">
        <f t="shared" si="1"/>
        <v>42111</v>
      </c>
      <c r="W31" s="1">
        <f t="shared" si="1"/>
        <v>42112</v>
      </c>
      <c r="X31" s="1">
        <f t="shared" si="1"/>
        <v>42113</v>
      </c>
      <c r="Y31" s="1">
        <f t="shared" si="1"/>
        <v>42114</v>
      </c>
      <c r="Z31" s="1">
        <f t="shared" si="1"/>
        <v>42115</v>
      </c>
      <c r="AA31" s="1">
        <f t="shared" si="1"/>
        <v>42116</v>
      </c>
      <c r="AB31" s="1">
        <f t="shared" si="1"/>
        <v>42117</v>
      </c>
      <c r="AC31" s="1">
        <f t="shared" si="1"/>
        <v>42118</v>
      </c>
      <c r="AD31" s="1">
        <f t="shared" si="1"/>
        <v>42119</v>
      </c>
      <c r="AE31" s="1">
        <f t="shared" si="1"/>
        <v>42120</v>
      </c>
      <c r="AF31" s="1">
        <f t="shared" si="1"/>
        <v>42121</v>
      </c>
      <c r="AG31" s="1">
        <f t="shared" si="1"/>
        <v>42122</v>
      </c>
      <c r="AH31" s="1">
        <f t="shared" si="1"/>
        <v>42123</v>
      </c>
      <c r="AI31" s="1">
        <f t="shared" si="1"/>
        <v>42124</v>
      </c>
    </row>
    <row r="32" spans="1:35" x14ac:dyDescent="0.3">
      <c r="A32">
        <v>11.3</v>
      </c>
      <c r="B32">
        <v>1</v>
      </c>
      <c r="C32" t="e">
        <f t="shared" ref="C32:C40" ca="1" si="2">F15</f>
        <v>#N/A</v>
      </c>
      <c r="D32" t="e">
        <f ca="1">INDEX(Aktivitäten[AKTIVITÄT],MATCH($C32,Aktivitäten[Id],0))</f>
        <v>#N/A</v>
      </c>
      <c r="E32" t="e">
        <f ca="1">Rasterberechnung</f>
        <v>#N/A</v>
      </c>
      <c r="F32" t="e">
        <f ca="1">Rasterberechnung</f>
        <v>#N/A</v>
      </c>
      <c r="G32" t="e">
        <f ca="1">Rasterberechnung</f>
        <v>#N/A</v>
      </c>
      <c r="H32" t="e">
        <f ca="1">Rasterberechnung</f>
        <v>#N/A</v>
      </c>
      <c r="I32" t="e">
        <f ca="1">Rasterberechnung</f>
        <v>#N/A</v>
      </c>
      <c r="J32" t="e">
        <f ca="1">Rasterberechnung</f>
        <v>#N/A</v>
      </c>
      <c r="K32" t="e">
        <f ca="1">Rasterberechnung</f>
        <v>#N/A</v>
      </c>
      <c r="L32" t="e">
        <f ca="1">Rasterberechnung</f>
        <v>#N/A</v>
      </c>
      <c r="M32" t="e">
        <f ca="1">Rasterberechnung</f>
        <v>#N/A</v>
      </c>
      <c r="N32" t="e">
        <f ca="1">Rasterberechnung</f>
        <v>#N/A</v>
      </c>
      <c r="O32" t="e">
        <f ca="1">Rasterberechnung</f>
        <v>#N/A</v>
      </c>
      <c r="P32" t="e">
        <f ca="1">Rasterberechnung</f>
        <v>#N/A</v>
      </c>
      <c r="Q32" t="e">
        <f ca="1">Rasterberechnung</f>
        <v>#N/A</v>
      </c>
      <c r="R32" t="e">
        <f ca="1">Rasterberechnung</f>
        <v>#N/A</v>
      </c>
      <c r="S32" t="e">
        <f ca="1">Rasterberechnung</f>
        <v>#N/A</v>
      </c>
      <c r="T32" t="e">
        <f ca="1">Rasterberechnung</f>
        <v>#N/A</v>
      </c>
      <c r="U32" t="e">
        <f ca="1">Rasterberechnung</f>
        <v>#N/A</v>
      </c>
      <c r="V32" t="e">
        <f ca="1">Rasterberechnung</f>
        <v>#N/A</v>
      </c>
      <c r="W32" t="e">
        <f ca="1">Rasterberechnung</f>
        <v>#N/A</v>
      </c>
      <c r="X32" t="e">
        <f ca="1">Rasterberechnung</f>
        <v>#N/A</v>
      </c>
      <c r="Y32" t="e">
        <f ca="1">Rasterberechnung</f>
        <v>#N/A</v>
      </c>
      <c r="Z32" t="e">
        <f ca="1">Rasterberechnung</f>
        <v>#N/A</v>
      </c>
      <c r="AA32" t="e">
        <f ca="1">Rasterberechnung</f>
        <v>#N/A</v>
      </c>
      <c r="AB32" t="e">
        <f ca="1">Rasterberechnung</f>
        <v>#N/A</v>
      </c>
      <c r="AC32" t="e">
        <f ca="1">Rasterberechnung</f>
        <v>#N/A</v>
      </c>
      <c r="AD32" t="e">
        <f ca="1">Rasterberechnung</f>
        <v>#N/A</v>
      </c>
      <c r="AE32" t="e">
        <f ca="1">Rasterberechnung</f>
        <v>#N/A</v>
      </c>
      <c r="AF32" t="e">
        <f ca="1">Rasterberechnung</f>
        <v>#N/A</v>
      </c>
      <c r="AG32" t="e">
        <f ca="1">Rasterberechnung</f>
        <v>#N/A</v>
      </c>
      <c r="AH32" t="e">
        <f ca="1">Rasterberechnung</f>
        <v>#N/A</v>
      </c>
      <c r="AI32" t="e">
        <f ca="1">Rasterberechnung</f>
        <v>#N/A</v>
      </c>
    </row>
    <row r="33" spans="1:35" x14ac:dyDescent="0.3">
      <c r="A33">
        <f>A32-1</f>
        <v>10.3</v>
      </c>
      <c r="B33">
        <v>2</v>
      </c>
      <c r="C33" t="e">
        <f t="shared" ca="1" si="2"/>
        <v>#N/A</v>
      </c>
      <c r="D33" t="e">
        <f ca="1">INDEX(Aktivitäten[AKTIVITÄT],MATCH($C33,Aktivitäten[Id],0))</f>
        <v>#N/A</v>
      </c>
      <c r="E33" t="e">
        <f ca="1">Rasterberechnung</f>
        <v>#N/A</v>
      </c>
      <c r="F33" t="e">
        <f ca="1">Rasterberechnung</f>
        <v>#N/A</v>
      </c>
      <c r="G33" t="e">
        <f ca="1">Rasterberechnung</f>
        <v>#N/A</v>
      </c>
      <c r="H33" t="e">
        <f ca="1">Rasterberechnung</f>
        <v>#N/A</v>
      </c>
      <c r="I33" t="e">
        <f ca="1">Rasterberechnung</f>
        <v>#N/A</v>
      </c>
      <c r="J33" t="e">
        <f ca="1">Rasterberechnung</f>
        <v>#N/A</v>
      </c>
      <c r="K33" t="e">
        <f ca="1">Rasterberechnung</f>
        <v>#N/A</v>
      </c>
      <c r="L33" t="e">
        <f ca="1">Rasterberechnung</f>
        <v>#N/A</v>
      </c>
      <c r="M33" t="e">
        <f ca="1">Rasterberechnung</f>
        <v>#N/A</v>
      </c>
      <c r="N33" t="e">
        <f ca="1">Rasterberechnung</f>
        <v>#N/A</v>
      </c>
      <c r="O33" t="e">
        <f ca="1">Rasterberechnung</f>
        <v>#N/A</v>
      </c>
      <c r="P33" t="e">
        <f ca="1">Rasterberechnung</f>
        <v>#N/A</v>
      </c>
      <c r="Q33" t="e">
        <f ca="1">Rasterberechnung</f>
        <v>#N/A</v>
      </c>
      <c r="R33" t="e">
        <f ca="1">Rasterberechnung</f>
        <v>#N/A</v>
      </c>
      <c r="S33" t="e">
        <f ca="1">Rasterberechnung</f>
        <v>#N/A</v>
      </c>
      <c r="T33" t="e">
        <f ca="1">Rasterberechnung</f>
        <v>#N/A</v>
      </c>
      <c r="U33" t="e">
        <f ca="1">Rasterberechnung</f>
        <v>#N/A</v>
      </c>
      <c r="V33" t="e">
        <f ca="1">Rasterberechnung</f>
        <v>#N/A</v>
      </c>
      <c r="W33" t="e">
        <f ca="1">Rasterberechnung</f>
        <v>#N/A</v>
      </c>
      <c r="X33" t="e">
        <f ca="1">Rasterberechnung</f>
        <v>#N/A</v>
      </c>
      <c r="Y33" t="e">
        <f ca="1">Rasterberechnung</f>
        <v>#N/A</v>
      </c>
      <c r="Z33" t="e">
        <f ca="1">Rasterberechnung</f>
        <v>#N/A</v>
      </c>
      <c r="AA33" t="e">
        <f ca="1">Rasterberechnung</f>
        <v>#N/A</v>
      </c>
      <c r="AB33" t="e">
        <f ca="1">Rasterberechnung</f>
        <v>#N/A</v>
      </c>
      <c r="AC33" t="e">
        <f ca="1">Rasterberechnung</f>
        <v>#N/A</v>
      </c>
      <c r="AD33" t="e">
        <f ca="1">Rasterberechnung</f>
        <v>#N/A</v>
      </c>
      <c r="AE33" t="e">
        <f ca="1">Rasterberechnung</f>
        <v>#N/A</v>
      </c>
      <c r="AF33" t="e">
        <f ca="1">Rasterberechnung</f>
        <v>#N/A</v>
      </c>
      <c r="AG33" t="e">
        <f ca="1">Rasterberechnung</f>
        <v>#N/A</v>
      </c>
      <c r="AH33" t="e">
        <f ca="1">Rasterberechnung</f>
        <v>#N/A</v>
      </c>
      <c r="AI33" t="e">
        <f ca="1">Rasterberechnung</f>
        <v>#N/A</v>
      </c>
    </row>
    <row r="34" spans="1:35" x14ac:dyDescent="0.3">
      <c r="A34">
        <f t="shared" ref="A34:A40" si="3">A33-1</f>
        <v>9.3000000000000007</v>
      </c>
      <c r="B34">
        <v>3</v>
      </c>
      <c r="C34" t="e">
        <f t="shared" ca="1" si="2"/>
        <v>#N/A</v>
      </c>
      <c r="D34" t="e">
        <f ca="1">INDEX(Aktivitäten[AKTIVITÄT],MATCH($C34,Aktivitäten[Id],0))</f>
        <v>#N/A</v>
      </c>
      <c r="E34" t="e">
        <f ca="1">Rasterberechnung</f>
        <v>#N/A</v>
      </c>
      <c r="F34" t="e">
        <f ca="1">Rasterberechnung</f>
        <v>#N/A</v>
      </c>
      <c r="G34" t="e">
        <f ca="1">Rasterberechnung</f>
        <v>#N/A</v>
      </c>
      <c r="H34" t="e">
        <f ca="1">Rasterberechnung</f>
        <v>#N/A</v>
      </c>
      <c r="I34" t="e">
        <f ca="1">Rasterberechnung</f>
        <v>#N/A</v>
      </c>
      <c r="J34" t="e">
        <f ca="1">Rasterberechnung</f>
        <v>#N/A</v>
      </c>
      <c r="K34" t="e">
        <f ca="1">Rasterberechnung</f>
        <v>#N/A</v>
      </c>
      <c r="L34" t="e">
        <f ca="1">Rasterberechnung</f>
        <v>#N/A</v>
      </c>
      <c r="M34" t="e">
        <f ca="1">Rasterberechnung</f>
        <v>#N/A</v>
      </c>
      <c r="N34" t="e">
        <f ca="1">Rasterberechnung</f>
        <v>#N/A</v>
      </c>
      <c r="O34" t="e">
        <f ca="1">Rasterberechnung</f>
        <v>#N/A</v>
      </c>
      <c r="P34" t="e">
        <f ca="1">Rasterberechnung</f>
        <v>#N/A</v>
      </c>
      <c r="Q34" t="e">
        <f ca="1">Rasterberechnung</f>
        <v>#N/A</v>
      </c>
      <c r="R34" t="e">
        <f ca="1">Rasterberechnung</f>
        <v>#N/A</v>
      </c>
      <c r="S34" t="e">
        <f ca="1">Rasterberechnung</f>
        <v>#N/A</v>
      </c>
      <c r="T34" t="e">
        <f ca="1">Rasterberechnung</f>
        <v>#N/A</v>
      </c>
      <c r="U34" t="e">
        <f ca="1">Rasterberechnung</f>
        <v>#N/A</v>
      </c>
      <c r="V34" t="e">
        <f ca="1">Rasterberechnung</f>
        <v>#N/A</v>
      </c>
      <c r="W34" t="e">
        <f ca="1">Rasterberechnung</f>
        <v>#N/A</v>
      </c>
      <c r="X34" t="e">
        <f ca="1">Rasterberechnung</f>
        <v>#N/A</v>
      </c>
      <c r="Y34" t="e">
        <f ca="1">Rasterberechnung</f>
        <v>#N/A</v>
      </c>
      <c r="Z34" t="e">
        <f ca="1">Rasterberechnung</f>
        <v>#N/A</v>
      </c>
      <c r="AA34" t="e">
        <f ca="1">Rasterberechnung</f>
        <v>#N/A</v>
      </c>
      <c r="AB34" t="e">
        <f ca="1">Rasterberechnung</f>
        <v>#N/A</v>
      </c>
      <c r="AC34" t="e">
        <f ca="1">Rasterberechnung</f>
        <v>#N/A</v>
      </c>
      <c r="AD34" t="e">
        <f ca="1">Rasterberechnung</f>
        <v>#N/A</v>
      </c>
      <c r="AE34" t="e">
        <f ca="1">Rasterberechnung</f>
        <v>#N/A</v>
      </c>
      <c r="AF34" t="e">
        <f ca="1">Rasterberechnung</f>
        <v>#N/A</v>
      </c>
      <c r="AG34" t="e">
        <f ca="1">Rasterberechnung</f>
        <v>#N/A</v>
      </c>
      <c r="AH34" t="e">
        <f ca="1">Rasterberechnung</f>
        <v>#N/A</v>
      </c>
      <c r="AI34" t="e">
        <f ca="1">Rasterberechnung</f>
        <v>#N/A</v>
      </c>
    </row>
    <row r="35" spans="1:35" x14ac:dyDescent="0.3">
      <c r="A35">
        <f t="shared" si="3"/>
        <v>8.3000000000000007</v>
      </c>
      <c r="B35">
        <v>4</v>
      </c>
      <c r="C35" t="e">
        <f t="shared" ca="1" si="2"/>
        <v>#N/A</v>
      </c>
      <c r="D35" t="e">
        <f ca="1">INDEX(Aktivitäten[AKTIVITÄT],MATCH($C35,Aktivitäten[Id],0))</f>
        <v>#N/A</v>
      </c>
      <c r="E35" t="e">
        <f ca="1">Rasterberechnung</f>
        <v>#N/A</v>
      </c>
      <c r="F35" t="e">
        <f ca="1">Rasterberechnung</f>
        <v>#N/A</v>
      </c>
      <c r="G35" t="e">
        <f ca="1">Rasterberechnung</f>
        <v>#N/A</v>
      </c>
      <c r="H35" t="e">
        <f ca="1">Rasterberechnung</f>
        <v>#N/A</v>
      </c>
      <c r="I35" t="e">
        <f ca="1">Rasterberechnung</f>
        <v>#N/A</v>
      </c>
      <c r="J35" t="e">
        <f ca="1">Rasterberechnung</f>
        <v>#N/A</v>
      </c>
      <c r="K35" t="e">
        <f ca="1">Rasterberechnung</f>
        <v>#N/A</v>
      </c>
      <c r="L35" t="e">
        <f ca="1">Rasterberechnung</f>
        <v>#N/A</v>
      </c>
      <c r="M35" t="e">
        <f ca="1">Rasterberechnung</f>
        <v>#N/A</v>
      </c>
      <c r="N35" t="e">
        <f ca="1">Rasterberechnung</f>
        <v>#N/A</v>
      </c>
      <c r="O35" t="e">
        <f ca="1">Rasterberechnung</f>
        <v>#N/A</v>
      </c>
      <c r="P35" t="e">
        <f ca="1">Rasterberechnung</f>
        <v>#N/A</v>
      </c>
      <c r="Q35" t="e">
        <f ca="1">Rasterberechnung</f>
        <v>#N/A</v>
      </c>
      <c r="R35" t="e">
        <f ca="1">Rasterberechnung</f>
        <v>#N/A</v>
      </c>
      <c r="S35" t="e">
        <f ca="1">Rasterberechnung</f>
        <v>#N/A</v>
      </c>
      <c r="T35" t="e">
        <f ca="1">Rasterberechnung</f>
        <v>#N/A</v>
      </c>
      <c r="U35" t="e">
        <f ca="1">Rasterberechnung</f>
        <v>#N/A</v>
      </c>
      <c r="V35" t="e">
        <f ca="1">Rasterberechnung</f>
        <v>#N/A</v>
      </c>
      <c r="W35" t="e">
        <f ca="1">Rasterberechnung</f>
        <v>#N/A</v>
      </c>
      <c r="X35" t="e">
        <f ca="1">Rasterberechnung</f>
        <v>#N/A</v>
      </c>
      <c r="Y35" t="e">
        <f ca="1">Rasterberechnung</f>
        <v>#N/A</v>
      </c>
      <c r="Z35" t="e">
        <f ca="1">Rasterberechnung</f>
        <v>#N/A</v>
      </c>
      <c r="AA35" t="e">
        <f ca="1">Rasterberechnung</f>
        <v>#N/A</v>
      </c>
      <c r="AB35" t="e">
        <f ca="1">Rasterberechnung</f>
        <v>#N/A</v>
      </c>
      <c r="AC35" t="e">
        <f ca="1">Rasterberechnung</f>
        <v>#N/A</v>
      </c>
      <c r="AD35" t="e">
        <f ca="1">Rasterberechnung</f>
        <v>#N/A</v>
      </c>
      <c r="AE35" t="e">
        <f ca="1">Rasterberechnung</f>
        <v>#N/A</v>
      </c>
      <c r="AF35" t="e">
        <f ca="1">Rasterberechnung</f>
        <v>#N/A</v>
      </c>
      <c r="AG35" t="e">
        <f ca="1">Rasterberechnung</f>
        <v>#N/A</v>
      </c>
      <c r="AH35" t="e">
        <f ca="1">Rasterberechnung</f>
        <v>#N/A</v>
      </c>
      <c r="AI35" t="e">
        <f ca="1">Rasterberechnung</f>
        <v>#N/A</v>
      </c>
    </row>
    <row r="36" spans="1:35" x14ac:dyDescent="0.3">
      <c r="A36">
        <f t="shared" si="3"/>
        <v>7.3000000000000007</v>
      </c>
      <c r="B36">
        <v>5</v>
      </c>
      <c r="C36">
        <f t="shared" ca="1" si="2"/>
        <v>8</v>
      </c>
      <c r="D36" t="str">
        <f ca="1">INDEX(Aktivitäten[AKTIVITÄT],MATCH($C36,Aktivitäten[Id],0))</f>
        <v>GUI Entwerfen</v>
      </c>
      <c r="E36">
        <f ca="1">Rasterberechnung</f>
        <v>7.3000000000000007</v>
      </c>
      <c r="F36">
        <f ca="1">Rasterberechnung</f>
        <v>7.3000000000000007</v>
      </c>
      <c r="G36">
        <f ca="1">Rasterberechnung</f>
        <v>7.3000000000000007</v>
      </c>
      <c r="H36">
        <f ca="1">Rasterberechnung</f>
        <v>7.3000000000000007</v>
      </c>
      <c r="I36">
        <f ca="1">Rasterberechnung</f>
        <v>7.3000000000000007</v>
      </c>
      <c r="J36">
        <f ca="1">Rasterberechnung</f>
        <v>7.3000000000000007</v>
      </c>
      <c r="K36">
        <f ca="1">Rasterberechnung</f>
        <v>7.3000000000000007</v>
      </c>
      <c r="L36">
        <f ca="1">Rasterberechnung</f>
        <v>7.3000000000000007</v>
      </c>
      <c r="M36">
        <f ca="1">Rasterberechnung</f>
        <v>7.3000000000000007</v>
      </c>
      <c r="N36" t="e">
        <f ca="1">Rasterberechnung</f>
        <v>#N/A</v>
      </c>
      <c r="O36" t="e">
        <f ca="1">Rasterberechnung</f>
        <v>#N/A</v>
      </c>
      <c r="P36" t="e">
        <f ca="1">Rasterberechnung</f>
        <v>#N/A</v>
      </c>
      <c r="Q36" t="e">
        <f ca="1">Rasterberechnung</f>
        <v>#N/A</v>
      </c>
      <c r="R36" t="e">
        <f ca="1">Rasterberechnung</f>
        <v>#N/A</v>
      </c>
      <c r="S36" t="e">
        <f ca="1">Rasterberechnung</f>
        <v>#N/A</v>
      </c>
      <c r="T36" t="e">
        <f ca="1">Rasterberechnung</f>
        <v>#N/A</v>
      </c>
      <c r="U36" t="e">
        <f ca="1">Rasterberechnung</f>
        <v>#N/A</v>
      </c>
      <c r="V36" t="e">
        <f ca="1">Rasterberechnung</f>
        <v>#N/A</v>
      </c>
      <c r="W36" t="e">
        <f ca="1">Rasterberechnung</f>
        <v>#N/A</v>
      </c>
      <c r="X36" t="e">
        <f ca="1">Rasterberechnung</f>
        <v>#N/A</v>
      </c>
      <c r="Y36" t="e">
        <f ca="1">Rasterberechnung</f>
        <v>#N/A</v>
      </c>
      <c r="Z36" t="e">
        <f ca="1">Rasterberechnung</f>
        <v>#N/A</v>
      </c>
      <c r="AA36" t="e">
        <f ca="1">Rasterberechnung</f>
        <v>#N/A</v>
      </c>
      <c r="AB36" t="e">
        <f ca="1">Rasterberechnung</f>
        <v>#N/A</v>
      </c>
      <c r="AC36" t="e">
        <f ca="1">Rasterberechnung</f>
        <v>#N/A</v>
      </c>
      <c r="AD36" t="e">
        <f ca="1">Rasterberechnung</f>
        <v>#N/A</v>
      </c>
      <c r="AE36" t="e">
        <f ca="1">Rasterberechnung</f>
        <v>#N/A</v>
      </c>
      <c r="AF36" t="e">
        <f ca="1">Rasterberechnung</f>
        <v>#N/A</v>
      </c>
      <c r="AG36" t="e">
        <f ca="1">Rasterberechnung</f>
        <v>#N/A</v>
      </c>
      <c r="AH36" t="e">
        <f ca="1">Rasterberechnung</f>
        <v>#N/A</v>
      </c>
      <c r="AI36" t="e">
        <f ca="1">Rasterberechnung</f>
        <v>#N/A</v>
      </c>
    </row>
    <row r="37" spans="1:35" x14ac:dyDescent="0.3">
      <c r="A37">
        <f t="shared" si="3"/>
        <v>6.3000000000000007</v>
      </c>
      <c r="B37">
        <v>6</v>
      </c>
      <c r="C37">
        <f t="shared" ca="1" si="2"/>
        <v>9</v>
      </c>
      <c r="D37" t="str">
        <f ca="1">INDEX(Aktivitäten[AKTIVITÄT],MATCH($C37,Aktivitäten[Id],0))</f>
        <v>Doku Aktuallisieren</v>
      </c>
      <c r="E37" t="e">
        <f ca="1">Rasterberechnung</f>
        <v>#N/A</v>
      </c>
      <c r="F37">
        <f ca="1">Rasterberechnung</f>
        <v>6.3000000000000007</v>
      </c>
      <c r="G37">
        <f ca="1">Rasterberechnung</f>
        <v>6.3000000000000007</v>
      </c>
      <c r="H37">
        <f ca="1">Rasterberechnung</f>
        <v>6.3000000000000007</v>
      </c>
      <c r="I37">
        <f ca="1">Rasterberechnung</f>
        <v>6.3000000000000007</v>
      </c>
      <c r="J37">
        <f ca="1">Rasterberechnung</f>
        <v>6.3000000000000007</v>
      </c>
      <c r="K37">
        <f ca="1">Rasterberechnung</f>
        <v>6.3000000000000007</v>
      </c>
      <c r="L37">
        <f ca="1">Rasterberechnung</f>
        <v>6.3000000000000007</v>
      </c>
      <c r="M37">
        <f ca="1">Rasterberechnung</f>
        <v>6.3000000000000007</v>
      </c>
      <c r="N37" t="e">
        <f ca="1">Rasterberechnung</f>
        <v>#N/A</v>
      </c>
      <c r="O37" t="e">
        <f ca="1">Rasterberechnung</f>
        <v>#N/A</v>
      </c>
      <c r="P37" t="e">
        <f ca="1">Rasterberechnung</f>
        <v>#N/A</v>
      </c>
      <c r="Q37" t="e">
        <f ca="1">Rasterberechnung</f>
        <v>#N/A</v>
      </c>
      <c r="R37" t="e">
        <f ca="1">Rasterberechnung</f>
        <v>#N/A</v>
      </c>
      <c r="S37" t="e">
        <f ca="1">Rasterberechnung</f>
        <v>#N/A</v>
      </c>
      <c r="T37" t="e">
        <f ca="1">Rasterberechnung</f>
        <v>#N/A</v>
      </c>
      <c r="U37" t="e">
        <f ca="1">Rasterberechnung</f>
        <v>#N/A</v>
      </c>
      <c r="V37" t="e">
        <f ca="1">Rasterberechnung</f>
        <v>#N/A</v>
      </c>
      <c r="W37" t="e">
        <f ca="1">Rasterberechnung</f>
        <v>#N/A</v>
      </c>
      <c r="X37" t="e">
        <f ca="1">Rasterberechnung</f>
        <v>#N/A</v>
      </c>
      <c r="Y37" t="e">
        <f ca="1">Rasterberechnung</f>
        <v>#N/A</v>
      </c>
      <c r="Z37" t="e">
        <f ca="1">Rasterberechnung</f>
        <v>#N/A</v>
      </c>
      <c r="AA37" t="e">
        <f ca="1">Rasterberechnung</f>
        <v>#N/A</v>
      </c>
      <c r="AB37" t="e">
        <f ca="1">Rasterberechnung</f>
        <v>#N/A</v>
      </c>
      <c r="AC37" t="e">
        <f ca="1">Rasterberechnung</f>
        <v>#N/A</v>
      </c>
      <c r="AD37" t="e">
        <f ca="1">Rasterberechnung</f>
        <v>#N/A</v>
      </c>
      <c r="AE37" t="e">
        <f ca="1">Rasterberechnung</f>
        <v>#N/A</v>
      </c>
      <c r="AF37" t="e">
        <f ca="1">Rasterberechnung</f>
        <v>#N/A</v>
      </c>
      <c r="AG37" t="e">
        <f ca="1">Rasterberechnung</f>
        <v>#N/A</v>
      </c>
      <c r="AH37" t="e">
        <f ca="1">Rasterberechnung</f>
        <v>#N/A</v>
      </c>
      <c r="AI37" t="e">
        <f ca="1">Rasterberechnung</f>
        <v>#N/A</v>
      </c>
    </row>
    <row r="38" spans="1:35" x14ac:dyDescent="0.3">
      <c r="A38">
        <f t="shared" si="3"/>
        <v>5.3000000000000007</v>
      </c>
      <c r="B38">
        <v>7</v>
      </c>
      <c r="C38">
        <f t="shared" ca="1" si="2"/>
        <v>10</v>
      </c>
      <c r="D38" t="str">
        <f ca="1">INDEX(Aktivitäten[AKTIVITÄT],MATCH($C38,Aktivitäten[Id],0))</f>
        <v>GUI in SceneBuilder</v>
      </c>
      <c r="E38" t="e">
        <f ca="1">Rasterberechnung</f>
        <v>#N/A</v>
      </c>
      <c r="F38" t="e">
        <f ca="1">Rasterberechnung</f>
        <v>#N/A</v>
      </c>
      <c r="G38" t="e">
        <f ca="1">Rasterberechnung</f>
        <v>#N/A</v>
      </c>
      <c r="H38" t="e">
        <f ca="1">Rasterberechnung</f>
        <v>#N/A</v>
      </c>
      <c r="I38" t="e">
        <f ca="1">Rasterberechnung</f>
        <v>#N/A</v>
      </c>
      <c r="J38" t="e">
        <f ca="1">Rasterberechnung</f>
        <v>#N/A</v>
      </c>
      <c r="K38" t="e">
        <f ca="1">Rasterberechnung</f>
        <v>#N/A</v>
      </c>
      <c r="L38" t="e">
        <f ca="1">Rasterberechnung</f>
        <v>#N/A</v>
      </c>
      <c r="M38">
        <f ca="1">Rasterberechnung</f>
        <v>5.3000000000000007</v>
      </c>
      <c r="N38">
        <f ca="1">Rasterberechnung</f>
        <v>5.3000000000000007</v>
      </c>
      <c r="O38">
        <f ca="1">Rasterberechnung</f>
        <v>5.3000000000000007</v>
      </c>
      <c r="P38">
        <f ca="1">Rasterberechnung</f>
        <v>5.3000000000000007</v>
      </c>
      <c r="Q38">
        <f ca="1">Rasterberechnung</f>
        <v>5.3000000000000007</v>
      </c>
      <c r="R38">
        <f ca="1">Rasterberechnung</f>
        <v>5.3000000000000007</v>
      </c>
      <c r="S38">
        <f ca="1">Rasterberechnung</f>
        <v>5.3000000000000007</v>
      </c>
      <c r="T38">
        <f ca="1">Rasterberechnung</f>
        <v>5.3000000000000007</v>
      </c>
      <c r="U38" t="e">
        <f ca="1">Rasterberechnung</f>
        <v>#N/A</v>
      </c>
      <c r="V38" t="e">
        <f ca="1">Rasterberechnung</f>
        <v>#N/A</v>
      </c>
      <c r="W38" t="e">
        <f ca="1">Rasterberechnung</f>
        <v>#N/A</v>
      </c>
      <c r="X38" t="e">
        <f ca="1">Rasterberechnung</f>
        <v>#N/A</v>
      </c>
      <c r="Y38" t="e">
        <f ca="1">Rasterberechnung</f>
        <v>#N/A</v>
      </c>
      <c r="Z38" t="e">
        <f ca="1">Rasterberechnung</f>
        <v>#N/A</v>
      </c>
      <c r="AA38" t="e">
        <f ca="1">Rasterberechnung</f>
        <v>#N/A</v>
      </c>
      <c r="AB38" t="e">
        <f ca="1">Rasterberechnung</f>
        <v>#N/A</v>
      </c>
      <c r="AC38" t="e">
        <f ca="1">Rasterberechnung</f>
        <v>#N/A</v>
      </c>
      <c r="AD38" t="e">
        <f ca="1">Rasterberechnung</f>
        <v>#N/A</v>
      </c>
      <c r="AE38" t="e">
        <f ca="1">Rasterberechnung</f>
        <v>#N/A</v>
      </c>
      <c r="AF38" t="e">
        <f ca="1">Rasterberechnung</f>
        <v>#N/A</v>
      </c>
      <c r="AG38" t="e">
        <f ca="1">Rasterberechnung</f>
        <v>#N/A</v>
      </c>
      <c r="AH38" t="e">
        <f ca="1">Rasterberechnung</f>
        <v>#N/A</v>
      </c>
      <c r="AI38" t="e">
        <f ca="1">Rasterberechnung</f>
        <v>#N/A</v>
      </c>
    </row>
    <row r="39" spans="1:35" x14ac:dyDescent="0.3">
      <c r="A39">
        <f t="shared" si="3"/>
        <v>4.3000000000000007</v>
      </c>
      <c r="B39">
        <v>8</v>
      </c>
      <c r="C39">
        <f t="shared" ca="1" si="2"/>
        <v>11</v>
      </c>
      <c r="D39" t="str">
        <f ca="1">INDEX(Aktivitäten[AKTIVITÄT],MATCH($C39,Aktivitäten[Id],0))</f>
        <v>Model in Java implementieren</v>
      </c>
      <c r="E39" t="e">
        <f ca="1">Rasterberechnung</f>
        <v>#N/A</v>
      </c>
      <c r="F39" t="e">
        <f ca="1">Rasterberechnung</f>
        <v>#N/A</v>
      </c>
      <c r="G39" t="e">
        <f ca="1">Rasterberechnung</f>
        <v>#N/A</v>
      </c>
      <c r="H39" t="e">
        <f ca="1">Rasterberechnung</f>
        <v>#N/A</v>
      </c>
      <c r="I39" t="e">
        <f ca="1">Rasterberechnung</f>
        <v>#N/A</v>
      </c>
      <c r="J39" t="e">
        <f ca="1">Rasterberechnung</f>
        <v>#N/A</v>
      </c>
      <c r="K39" t="e">
        <f ca="1">Rasterberechnung</f>
        <v>#N/A</v>
      </c>
      <c r="L39" t="e">
        <f ca="1">Rasterberechnung</f>
        <v>#N/A</v>
      </c>
      <c r="M39">
        <f ca="1">Rasterberechnung</f>
        <v>4.3000000000000007</v>
      </c>
      <c r="N39">
        <f ca="1">Rasterberechnung</f>
        <v>4.3000000000000007</v>
      </c>
      <c r="O39">
        <f ca="1">Rasterberechnung</f>
        <v>4.3000000000000007</v>
      </c>
      <c r="P39">
        <f ca="1">Rasterberechnung</f>
        <v>4.3000000000000007</v>
      </c>
      <c r="Q39">
        <f ca="1">Rasterberechnung</f>
        <v>4.3000000000000007</v>
      </c>
      <c r="R39">
        <f ca="1">Rasterberechnung</f>
        <v>4.3000000000000007</v>
      </c>
      <c r="S39">
        <f ca="1">Rasterberechnung</f>
        <v>4.3000000000000007</v>
      </c>
      <c r="T39">
        <f ca="1">Rasterberechnung</f>
        <v>4.3000000000000007</v>
      </c>
      <c r="U39" t="e">
        <f ca="1">Rasterberechnung</f>
        <v>#N/A</v>
      </c>
      <c r="V39" t="e">
        <f ca="1">Rasterberechnung</f>
        <v>#N/A</v>
      </c>
      <c r="W39" t="e">
        <f ca="1">Rasterberechnung</f>
        <v>#N/A</v>
      </c>
      <c r="X39" t="e">
        <f ca="1">Rasterberechnung</f>
        <v>#N/A</v>
      </c>
      <c r="Y39" t="e">
        <f ca="1">Rasterberechnung</f>
        <v>#N/A</v>
      </c>
      <c r="Z39" t="e">
        <f ca="1">Rasterberechnung</f>
        <v>#N/A</v>
      </c>
      <c r="AA39" t="e">
        <f ca="1">Rasterberechnung</f>
        <v>#N/A</v>
      </c>
      <c r="AB39" t="e">
        <f ca="1">Rasterberechnung</f>
        <v>#N/A</v>
      </c>
      <c r="AC39" t="e">
        <f ca="1">Rasterberechnung</f>
        <v>#N/A</v>
      </c>
      <c r="AD39" t="e">
        <f ca="1">Rasterberechnung</f>
        <v>#N/A</v>
      </c>
      <c r="AE39" t="e">
        <f ca="1">Rasterberechnung</f>
        <v>#N/A</v>
      </c>
      <c r="AF39" t="e">
        <f ca="1">Rasterberechnung</f>
        <v>#N/A</v>
      </c>
      <c r="AG39" t="e">
        <f ca="1">Rasterberechnung</f>
        <v>#N/A</v>
      </c>
      <c r="AH39" t="e">
        <f ca="1">Rasterberechnung</f>
        <v>#N/A</v>
      </c>
      <c r="AI39" t="e">
        <f ca="1">Rasterberechnung</f>
        <v>#N/A</v>
      </c>
    </row>
    <row r="40" spans="1:35" x14ac:dyDescent="0.3">
      <c r="A40">
        <f t="shared" si="3"/>
        <v>3.3000000000000007</v>
      </c>
      <c r="B40">
        <v>9</v>
      </c>
      <c r="C40">
        <f t="shared" ca="1" si="2"/>
        <v>12</v>
      </c>
      <c r="D40">
        <f ca="1">INDEX(Aktivitäten[AKTIVITÄT],MATCH($C40,Aktivitäten[Id],0))</f>
        <v>0</v>
      </c>
      <c r="E40" t="e">
        <f ca="1">Rasterberechnung</f>
        <v>#N/A</v>
      </c>
      <c r="F40" t="e">
        <f ca="1">Rasterberechnung</f>
        <v>#N/A</v>
      </c>
      <c r="G40" t="e">
        <f ca="1">Rasterberechnung</f>
        <v>#N/A</v>
      </c>
      <c r="H40" t="e">
        <f ca="1">Rasterberechnung</f>
        <v>#N/A</v>
      </c>
      <c r="I40" t="e">
        <f ca="1">Rasterberechnung</f>
        <v>#N/A</v>
      </c>
      <c r="J40" t="e">
        <f ca="1">Rasterberechnung</f>
        <v>#N/A</v>
      </c>
      <c r="K40" t="e">
        <f ca="1">Rasterberechnung</f>
        <v>#N/A</v>
      </c>
      <c r="L40" t="e">
        <f ca="1">Rasterberechnung</f>
        <v>#N/A</v>
      </c>
      <c r="M40" t="e">
        <f ca="1">Rasterberechnung</f>
        <v>#N/A</v>
      </c>
      <c r="N40" t="e">
        <f ca="1">Rasterberechnung</f>
        <v>#N/A</v>
      </c>
      <c r="O40" t="e">
        <f ca="1">Rasterberechnung</f>
        <v>#N/A</v>
      </c>
      <c r="P40" t="e">
        <f ca="1">Rasterberechnung</f>
        <v>#N/A</v>
      </c>
      <c r="Q40" t="e">
        <f ca="1">Rasterberechnung</f>
        <v>#N/A</v>
      </c>
      <c r="R40" t="e">
        <f ca="1">Rasterberechnung</f>
        <v>#N/A</v>
      </c>
      <c r="S40" t="e">
        <f ca="1">Rasterberechnung</f>
        <v>#N/A</v>
      </c>
      <c r="T40" t="e">
        <f ca="1">Rasterberechnung</f>
        <v>#N/A</v>
      </c>
      <c r="U40" t="e">
        <f ca="1">Rasterberechnung</f>
        <v>#N/A</v>
      </c>
      <c r="V40" t="e">
        <f ca="1">Rasterberechnung</f>
        <v>#N/A</v>
      </c>
      <c r="W40">
        <f ca="1">Rasterberechnung</f>
        <v>3.3000000000000007</v>
      </c>
      <c r="X40">
        <f ca="1">Rasterberechnung</f>
        <v>3.3000000000000007</v>
      </c>
      <c r="Y40">
        <f ca="1">Rasterberechnung</f>
        <v>3.3000000000000007</v>
      </c>
      <c r="Z40" t="e">
        <f ca="1">Rasterberechnung</f>
        <v>#N/A</v>
      </c>
      <c r="AA40" t="e">
        <f ca="1">Rasterberechnung</f>
        <v>#N/A</v>
      </c>
      <c r="AB40" t="e">
        <f ca="1">Rasterberechnung</f>
        <v>#N/A</v>
      </c>
      <c r="AC40" t="e">
        <f ca="1">Rasterberechnung</f>
        <v>#N/A</v>
      </c>
      <c r="AD40" t="e">
        <f ca="1">Rasterberechnung</f>
        <v>#N/A</v>
      </c>
      <c r="AE40" t="e">
        <f ca="1">Rasterberechnung</f>
        <v>#N/A</v>
      </c>
      <c r="AF40" t="e">
        <f ca="1">Rasterberechnung</f>
        <v>#N/A</v>
      </c>
      <c r="AG40" t="e">
        <f ca="1">Rasterberechnung</f>
        <v>#N/A</v>
      </c>
      <c r="AH40" t="e">
        <f ca="1">Rasterberechnung</f>
        <v>#N/A</v>
      </c>
      <c r="AI40" t="e">
        <f ca="1">Rasterberechnung</f>
        <v>#N/A</v>
      </c>
    </row>
    <row r="43" spans="1:35" x14ac:dyDescent="0.3">
      <c r="E43" s="1">
        <f>E31</f>
        <v>42094</v>
      </c>
      <c r="F43" s="1">
        <f t="shared" ref="F43:AH43" si="4">F31</f>
        <v>42095</v>
      </c>
      <c r="G43" s="1">
        <f t="shared" si="4"/>
        <v>42096</v>
      </c>
      <c r="H43" s="1">
        <f t="shared" si="4"/>
        <v>42097</v>
      </c>
      <c r="I43" s="1">
        <f t="shared" si="4"/>
        <v>42098</v>
      </c>
      <c r="J43" s="1">
        <f t="shared" si="4"/>
        <v>42099</v>
      </c>
      <c r="K43" s="1">
        <f t="shared" si="4"/>
        <v>42100</v>
      </c>
      <c r="L43" s="1">
        <f t="shared" si="4"/>
        <v>42101</v>
      </c>
      <c r="M43" s="1">
        <f t="shared" si="4"/>
        <v>42102</v>
      </c>
      <c r="N43" s="1">
        <f t="shared" si="4"/>
        <v>42103</v>
      </c>
      <c r="O43" s="1">
        <f t="shared" si="4"/>
        <v>42104</v>
      </c>
      <c r="P43" s="1">
        <f t="shared" si="4"/>
        <v>42105</v>
      </c>
      <c r="Q43" s="1">
        <f t="shared" si="4"/>
        <v>42106</v>
      </c>
      <c r="R43" s="1">
        <f t="shared" si="4"/>
        <v>42107</v>
      </c>
      <c r="S43" s="1">
        <f t="shared" si="4"/>
        <v>42108</v>
      </c>
      <c r="T43" s="1">
        <f t="shared" si="4"/>
        <v>42109</v>
      </c>
      <c r="U43" s="1">
        <f t="shared" si="4"/>
        <v>42110</v>
      </c>
      <c r="V43" s="1">
        <f t="shared" si="4"/>
        <v>42111</v>
      </c>
      <c r="W43" s="1">
        <f t="shared" si="4"/>
        <v>42112</v>
      </c>
      <c r="X43" s="1">
        <f t="shared" si="4"/>
        <v>42113</v>
      </c>
      <c r="Y43" s="1">
        <f t="shared" si="4"/>
        <v>42114</v>
      </c>
      <c r="Z43" s="1">
        <f t="shared" si="4"/>
        <v>42115</v>
      </c>
      <c r="AA43" s="1">
        <f t="shared" si="4"/>
        <v>42116</v>
      </c>
      <c r="AB43" s="1">
        <f t="shared" si="4"/>
        <v>42117</v>
      </c>
      <c r="AC43" s="1">
        <f t="shared" si="4"/>
        <v>42118</v>
      </c>
      <c r="AD43" s="1">
        <f t="shared" si="4"/>
        <v>42119</v>
      </c>
      <c r="AE43" s="1">
        <f t="shared" si="4"/>
        <v>42120</v>
      </c>
      <c r="AF43" s="1">
        <f t="shared" si="4"/>
        <v>42121</v>
      </c>
      <c r="AG43" s="1">
        <f t="shared" si="4"/>
        <v>42122</v>
      </c>
      <c r="AH43" s="1">
        <f t="shared" si="4"/>
        <v>42123</v>
      </c>
    </row>
    <row r="44" spans="1:35" x14ac:dyDescent="0.3">
      <c r="C44" t="e">
        <f ca="1">C32</f>
        <v>#N/A</v>
      </c>
      <c r="D44" t="e">
        <f ca="1">UPPER(INDEX(Aktivitäten[AKTIVITÄT],MATCH($C44,Aktivitäten[Id],0)))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t="e">
        <f t="shared" ref="C45:C52" ca="1" si="6">C33</f>
        <v>#N/A</v>
      </c>
      <c r="D45" t="e">
        <f ca="1">UPPER(INDEX(Aktivitäten[AKTIVITÄT],MATCH($C45,Aktivitäten[Id],0)))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t="e">
        <f t="shared" ca="1" si="6"/>
        <v>#N/A</v>
      </c>
      <c r="D46" t="e">
        <f ca="1">UPPER(INDEX(Aktivitäten[AKTIVITÄT],MATCH($C46,Aktivitäten[Id],0)))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t="e">
        <f t="shared" ca="1" si="6"/>
        <v>#N/A</v>
      </c>
      <c r="D47" t="e">
        <f ca="1">UPPER(INDEX(Aktivitäten[AKTIVITÄT],MATCH($C47,Aktivitäten[Id],0)))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8</v>
      </c>
      <c r="D48" t="str">
        <f ca="1">UPPER(INDEX(Aktivitäten[AKTIVITÄT],MATCH($C48,Aktivitäten[Id],0)))</f>
        <v>GUI ENTWERFEN</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f t="shared" ca="1" si="10"/>
        <v>7.3000000000000007</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9</v>
      </c>
      <c r="D49" t="str">
        <f ca="1">UPPER(INDEX(Aktivitäten[AKTIVITÄT],MATCH($C49,Aktivitäten[Id],0)))</f>
        <v>DOKU AKTUALLISIEREN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f t="shared" ca="1" si="11"/>
        <v>6.3000000000000007</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10</v>
      </c>
      <c r="D50" t="str">
        <f ca="1">UPPER(INDEX(Aktivitäten[AKTIVITÄT],MATCH($C50,Aktivitäten[Id],0)))</f>
        <v>GUI IN SCENEBUILDER</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f t="shared" ca="1" si="12"/>
        <v>5.3000000000000007</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11</v>
      </c>
      <c r="D51" t="str">
        <f ca="1">UPPER(INDEX(Aktivitäten[AKTIVITÄT],MATCH($C51,Aktivitäten[Id],0)))</f>
        <v>MODEL IN JAVA IMPLEMENTIEREN</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f t="shared" ca="1" si="13"/>
        <v>4.3000000000000007</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
      <c r="C52">
        <f t="shared" ca="1" si="6"/>
        <v>12</v>
      </c>
      <c r="D52" t="str">
        <f ca="1">UPPER(INDEX(Aktivitäten[AKTIVITÄT],MATCH($C52,Aktivitäten[Id],0)))</f>
        <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f t="shared" ca="1" si="14"/>
        <v>3.3000000000000007</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E31</f>
        <v>42094</v>
      </c>
      <c r="F55" s="1">
        <f t="shared" ref="F55:AH55" si="15">F31</f>
        <v>42095</v>
      </c>
      <c r="G55" s="1">
        <f t="shared" si="15"/>
        <v>42096</v>
      </c>
      <c r="H55" s="1">
        <f t="shared" si="15"/>
        <v>42097</v>
      </c>
      <c r="I55" s="1">
        <f t="shared" si="15"/>
        <v>42098</v>
      </c>
      <c r="J55" s="1">
        <f t="shared" si="15"/>
        <v>42099</v>
      </c>
      <c r="K55" s="1">
        <f t="shared" si="15"/>
        <v>42100</v>
      </c>
      <c r="L55" s="1">
        <f t="shared" si="15"/>
        <v>42101</v>
      </c>
      <c r="M55" s="1">
        <f t="shared" si="15"/>
        <v>42102</v>
      </c>
      <c r="N55" s="1">
        <f t="shared" si="15"/>
        <v>42103</v>
      </c>
      <c r="O55" s="1">
        <f t="shared" si="15"/>
        <v>42104</v>
      </c>
      <c r="P55" s="1">
        <f t="shared" si="15"/>
        <v>42105</v>
      </c>
      <c r="Q55" s="1">
        <f t="shared" si="15"/>
        <v>42106</v>
      </c>
      <c r="R55" s="1">
        <f t="shared" si="15"/>
        <v>42107</v>
      </c>
      <c r="S55" s="1">
        <f t="shared" si="15"/>
        <v>42108</v>
      </c>
      <c r="T55" s="1">
        <f t="shared" si="15"/>
        <v>42109</v>
      </c>
      <c r="U55" s="1">
        <f t="shared" si="15"/>
        <v>42110</v>
      </c>
      <c r="V55" s="1">
        <f t="shared" si="15"/>
        <v>42111</v>
      </c>
      <c r="W55" s="1">
        <f t="shared" si="15"/>
        <v>42112</v>
      </c>
      <c r="X55" s="1">
        <f t="shared" si="15"/>
        <v>42113</v>
      </c>
      <c r="Y55" s="1">
        <f t="shared" si="15"/>
        <v>42114</v>
      </c>
      <c r="Z55" s="1">
        <f t="shared" si="15"/>
        <v>42115</v>
      </c>
      <c r="AA55" s="1">
        <f t="shared" si="15"/>
        <v>42116</v>
      </c>
      <c r="AB55" s="1">
        <f t="shared" si="15"/>
        <v>42117</v>
      </c>
      <c r="AC55" s="1">
        <f t="shared" si="15"/>
        <v>42118</v>
      </c>
      <c r="AD55" s="1">
        <f t="shared" si="15"/>
        <v>42119</v>
      </c>
      <c r="AE55" s="1">
        <f t="shared" si="15"/>
        <v>42120</v>
      </c>
      <c r="AF55" s="1">
        <f t="shared" si="15"/>
        <v>42121</v>
      </c>
      <c r="AG55" s="1">
        <f t="shared" si="15"/>
        <v>42122</v>
      </c>
      <c r="AH55" s="1">
        <f t="shared" si="15"/>
        <v>42123</v>
      </c>
    </row>
    <row r="56" spans="3:34" x14ac:dyDescent="0.3">
      <c r="D56" t="s">
        <v>19</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f t="shared" ca="1" si="16"/>
        <v>5</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DATE(YEAR(MIN(E55:AH55)),MONTH(MIN(E55:AH55)),1)</f>
        <v>42064</v>
      </c>
      <c r="E58">
        <f>IF(MEDIAN($D58,E$55,EOMONTH($D58,0))=E$55,0.5,NA())</f>
        <v>0.5</v>
      </c>
      <c r="F58" t="e">
        <f t="shared" ref="F58:AH58" si="17">IF(MEDIAN($D58,F$55,EOMONTH($D58,0))=F$55,0.5,NA())</f>
        <v>#N/A</v>
      </c>
      <c r="G58" t="e">
        <f t="shared" si="17"/>
        <v>#N/A</v>
      </c>
      <c r="H58" t="e">
        <f t="shared" si="17"/>
        <v>#N/A</v>
      </c>
      <c r="I58" t="e">
        <f t="shared" si="17"/>
        <v>#N/A</v>
      </c>
      <c r="J58" t="e">
        <f t="shared" si="17"/>
        <v>#N/A</v>
      </c>
      <c r="K58" t="e">
        <f t="shared" si="17"/>
        <v>#N/A</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3">
      <c r="D59" s="3" t="str">
        <f>TEXT(D58,"MMM JJJJ") &amp; " - Top Band"</f>
        <v>Mrz 2015 - Top Band</v>
      </c>
      <c r="E59">
        <f>E58+12.5</f>
        <v>13</v>
      </c>
      <c r="F59" t="e">
        <f t="shared" ref="F59:AH59" si="18">F58+12.5</f>
        <v>#N/A</v>
      </c>
      <c r="G59" t="e">
        <f t="shared" si="18"/>
        <v>#N/A</v>
      </c>
      <c r="H59" t="e">
        <f t="shared" si="18"/>
        <v>#N/A</v>
      </c>
      <c r="I59" t="e">
        <f t="shared" si="18"/>
        <v>#N/A</v>
      </c>
      <c r="J59" t="e">
        <f t="shared" si="18"/>
        <v>#N/A</v>
      </c>
      <c r="K59" t="e">
        <f t="shared" si="18"/>
        <v>#N/A</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3">
      <c r="D60" s="3"/>
    </row>
    <row r="61" spans="3:34" x14ac:dyDescent="0.3">
      <c r="D61" s="3">
        <f>EOMONTH(D58,0)+1</f>
        <v>42095</v>
      </c>
      <c r="E61" t="e">
        <f>IF(MEDIAN($D61,E$55,EOMONTH($D61,0))=E$55,0.5,NA())</f>
        <v>#N/A</v>
      </c>
      <c r="F61">
        <f t="shared" ref="F61:AH61" si="19">IF(MEDIAN($D61,F$55,EOMONTH($D61,0))=F$55,0.5,NA())</f>
        <v>0.5</v>
      </c>
      <c r="G61">
        <f t="shared" si="19"/>
        <v>0.5</v>
      </c>
      <c r="H61">
        <f t="shared" si="19"/>
        <v>0.5</v>
      </c>
      <c r="I61">
        <f t="shared" si="19"/>
        <v>0.5</v>
      </c>
      <c r="J61">
        <f t="shared" si="19"/>
        <v>0.5</v>
      </c>
      <c r="K61">
        <f t="shared" si="19"/>
        <v>0.5</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3">
      <c r="D62" s="3" t="str">
        <f>TEXT(D61,"MMM JJJJ") &amp; " - Top Band"</f>
        <v>Apr 2015 - Top Band</v>
      </c>
      <c r="E62" t="e">
        <f>E61+12.5</f>
        <v>#N/A</v>
      </c>
      <c r="F62">
        <f t="shared" ref="F62:AH62" si="20">F61+12.5</f>
        <v>13</v>
      </c>
      <c r="G62">
        <f t="shared" si="20"/>
        <v>13</v>
      </c>
      <c r="H62">
        <f t="shared" si="20"/>
        <v>13</v>
      </c>
      <c r="I62">
        <f t="shared" si="20"/>
        <v>13</v>
      </c>
      <c r="J62">
        <f t="shared" si="20"/>
        <v>13</v>
      </c>
      <c r="K62">
        <f t="shared" si="20"/>
        <v>13</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3">
      <c r="D63" s="3"/>
    </row>
    <row r="65" spans="4:34" x14ac:dyDescent="0.3">
      <c r="D65" s="3">
        <f>D58+1</f>
        <v>42065</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3">
      <c r="D66" s="3">
        <f>D61+1</f>
        <v>42096</v>
      </c>
      <c r="E66" t="e">
        <f>IF(MEDIAN($D66,E$55)=E$55,0.5,NA())</f>
        <v>#N/A</v>
      </c>
      <c r="F66" t="e">
        <f t="shared" si="21"/>
        <v>#N/A</v>
      </c>
      <c r="G66">
        <f t="shared" si="21"/>
        <v>0.5</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 t="shared" ref="E70:AH70" si="23">LEFT(UPPER(TEXT(E55,"TTT")),$D70)</f>
        <v>DI</v>
      </c>
      <c r="F70" t="str">
        <f t="shared" si="23"/>
        <v>MI</v>
      </c>
      <c r="G70" t="str">
        <f t="shared" si="23"/>
        <v>DO</v>
      </c>
      <c r="H70" t="str">
        <f t="shared" si="23"/>
        <v>FR</v>
      </c>
      <c r="I70" t="str">
        <f t="shared" si="23"/>
        <v>SA</v>
      </c>
      <c r="J70" t="str">
        <f t="shared" si="23"/>
        <v>SO</v>
      </c>
      <c r="K70" t="str">
        <f t="shared" si="23"/>
        <v>MO</v>
      </c>
      <c r="L70" t="str">
        <f t="shared" si="23"/>
        <v>DI</v>
      </c>
      <c r="M70" t="str">
        <f t="shared" si="23"/>
        <v>MI</v>
      </c>
      <c r="N70" t="str">
        <f t="shared" si="23"/>
        <v>DO</v>
      </c>
      <c r="O70" t="str">
        <f t="shared" si="23"/>
        <v>FR</v>
      </c>
      <c r="P70" t="str">
        <f t="shared" si="23"/>
        <v>SA</v>
      </c>
      <c r="Q70" t="str">
        <f t="shared" si="23"/>
        <v>SO</v>
      </c>
      <c r="R70" t="str">
        <f t="shared" si="23"/>
        <v>MO</v>
      </c>
      <c r="S70" t="str">
        <f t="shared" si="23"/>
        <v>DI</v>
      </c>
      <c r="T70" t="str">
        <f t="shared" si="23"/>
        <v>MI</v>
      </c>
      <c r="U70" t="str">
        <f t="shared" si="23"/>
        <v>DO</v>
      </c>
      <c r="V70" t="str">
        <f t="shared" si="23"/>
        <v>FR</v>
      </c>
      <c r="W70" t="str">
        <f t="shared" si="23"/>
        <v>SA</v>
      </c>
      <c r="X70" t="str">
        <f t="shared" si="23"/>
        <v>SO</v>
      </c>
      <c r="Y70" t="str">
        <f t="shared" si="23"/>
        <v>MO</v>
      </c>
      <c r="Z70" t="str">
        <f t="shared" si="23"/>
        <v>DI</v>
      </c>
      <c r="AA70" t="str">
        <f t="shared" si="23"/>
        <v>MI</v>
      </c>
      <c r="AB70" t="str">
        <f t="shared" si="23"/>
        <v>DO</v>
      </c>
      <c r="AC70" t="str">
        <f t="shared" si="23"/>
        <v>FR</v>
      </c>
      <c r="AD70" t="str">
        <f t="shared" si="23"/>
        <v>SA</v>
      </c>
      <c r="AE70" t="str">
        <f t="shared" si="23"/>
        <v>SO</v>
      </c>
      <c r="AF70" t="str">
        <f t="shared" si="23"/>
        <v>MO</v>
      </c>
      <c r="AG70" t="str">
        <f t="shared" si="23"/>
        <v>DI</v>
      </c>
      <c r="AH70" t="str">
        <f t="shared" si="23"/>
        <v>MI</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TEXT(E55,"TT")</f>
        <v>31</v>
      </c>
      <c r="F72" t="str">
        <f>TEXT(F55,"TT")</f>
        <v>01</v>
      </c>
      <c r="G72" t="str">
        <f>TEXT(G55,"TT")</f>
        <v>02</v>
      </c>
      <c r="H72" t="str">
        <f>TEXT(H55,"TT")</f>
        <v>03</v>
      </c>
      <c r="I72" t="str">
        <f t="shared" ref="I72:AH72" si="24">TEXT(I55,"TT")</f>
        <v>04</v>
      </c>
      <c r="J72" t="str">
        <f t="shared" si="24"/>
        <v>05</v>
      </c>
      <c r="K72" t="str">
        <f t="shared" si="24"/>
        <v>06</v>
      </c>
      <c r="L72" t="str">
        <f t="shared" si="24"/>
        <v>07</v>
      </c>
      <c r="M72" t="str">
        <f t="shared" si="24"/>
        <v>08</v>
      </c>
      <c r="N72" t="str">
        <f t="shared" si="24"/>
        <v>09</v>
      </c>
      <c r="O72" t="str">
        <f t="shared" si="24"/>
        <v>10</v>
      </c>
      <c r="P72" t="str">
        <f t="shared" si="24"/>
        <v>11</v>
      </c>
      <c r="Q72" t="str">
        <f t="shared" si="24"/>
        <v>12</v>
      </c>
      <c r="R72" t="str">
        <f t="shared" si="24"/>
        <v>13</v>
      </c>
      <c r="S72" t="str">
        <f t="shared" si="24"/>
        <v>14</v>
      </c>
      <c r="T72" t="str">
        <f t="shared" si="24"/>
        <v>15</v>
      </c>
      <c r="U72" t="str">
        <f t="shared" si="24"/>
        <v>16</v>
      </c>
      <c r="V72" t="str">
        <f t="shared" si="24"/>
        <v>17</v>
      </c>
      <c r="W72" t="str">
        <f t="shared" si="24"/>
        <v>18</v>
      </c>
      <c r="X72" t="str">
        <f t="shared" si="24"/>
        <v>19</v>
      </c>
      <c r="Y72" t="str">
        <f t="shared" si="24"/>
        <v>20</v>
      </c>
      <c r="Z72" t="str">
        <f t="shared" si="24"/>
        <v>21</v>
      </c>
      <c r="AA72" t="str">
        <f t="shared" si="24"/>
        <v>22</v>
      </c>
      <c r="AB72" t="str">
        <f t="shared" si="24"/>
        <v>23</v>
      </c>
      <c r="AC72" t="str">
        <f t="shared" si="24"/>
        <v>24</v>
      </c>
      <c r="AD72" t="str">
        <f t="shared" si="24"/>
        <v>25</v>
      </c>
      <c r="AE72" t="str">
        <f t="shared" si="24"/>
        <v>26</v>
      </c>
      <c r="AF72" t="str">
        <f t="shared" si="24"/>
        <v>27</v>
      </c>
      <c r="AG72" t="str">
        <f t="shared" si="24"/>
        <v>28</v>
      </c>
      <c r="AH72" t="str">
        <f t="shared" si="24"/>
        <v>29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Projektzeitachse</vt:lpstr>
      <vt:lpstr>calcs</vt:lpstr>
      <vt:lpstr>FensterOffset</vt:lpstr>
      <vt:lpstr>FensterTage</vt:lpstr>
      <vt:lpstr>Startdatum</vt:lpstr>
      <vt:lpstr>StartDatumFenster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2015-04-06T12:12:55Z</dcterms:created>
  <dcterms:modified xsi:type="dcterms:W3CDTF">2015-04-22T14:17:51Z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