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170"/>
  </bookViews>
  <sheets>
    <sheet name="Projektzeitachse" sheetId="1" r:id="rId1"/>
    <sheet name="calcs" sheetId="2" state="hidden" r:id="rId2"/>
  </sheets>
  <definedNames>
    <definedName name="FensterOffset">calcs!$D$26</definedName>
    <definedName name="FensterTage">calcs!$D$29</definedName>
    <definedName name="Rasterberechnung">IFERROR(calcs!$A1/SUMPRODUCT( (Aktivitäten[Id]=calcs!$C1)*(Aktivitäten[ANFANG]&lt;=calcs!A$31)*((Aktivitäten[ENDE]&gt;=calcs!A$31)+(LEN(Aktivitäten[ENDE])=0)*(Aktivitäten[ANFANG]=calcs!A$31)) ),NA())</definedName>
    <definedName name="Startdatum">calcs!$D$28</definedName>
    <definedName name="StartDatumFenster">calcs!$D$25</definedName>
    <definedName name="TagSchienen">StartDatumFenster+ROW(Projektzeitachse!$1:$25)-1</definedName>
  </definedNames>
  <calcPr calcId="152511"/>
</workbook>
</file>

<file path=xl/calcChain.xml><?xml version="1.0" encoding="utf-8"?>
<calcChain xmlns="http://schemas.openxmlformats.org/spreadsheetml/2006/main">
  <c r="E27" i="1" l="1"/>
  <c r="E25" i="1"/>
  <c r="E24" i="1"/>
  <c r="D23" i="1" l="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0" i="2" l="1"/>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C70" i="2" l="1"/>
  <c r="AC72" i="2"/>
  <c r="K70" i="2"/>
  <c r="K72" i="2"/>
  <c r="Q70" i="2"/>
  <c r="Q72" i="2"/>
  <c r="AA70" i="2"/>
  <c r="AA72" i="2"/>
  <c r="AG70" i="2"/>
  <c r="AG72" i="2"/>
  <c r="S70" i="2"/>
  <c r="S72" i="2"/>
  <c r="O70" i="2"/>
  <c r="O72" i="2"/>
  <c r="V70" i="2"/>
  <c r="V72" i="2"/>
  <c r="X70" i="2"/>
  <c r="X72" i="2"/>
  <c r="L70" i="2"/>
  <c r="L72" i="2"/>
  <c r="T70" i="2"/>
  <c r="T72" i="2"/>
  <c r="Z70" i="2"/>
  <c r="Z72" i="2"/>
  <c r="AF70" i="2"/>
  <c r="AF72" i="2"/>
  <c r="M70" i="2"/>
  <c r="M72" i="2"/>
  <c r="P70" i="2"/>
  <c r="P72" i="2"/>
  <c r="U70" i="2"/>
  <c r="U72" i="2"/>
  <c r="J70" i="2"/>
  <c r="J72" i="2"/>
  <c r="W70" i="2"/>
  <c r="W72" i="2"/>
  <c r="AE70" i="2"/>
  <c r="AE72" i="2"/>
  <c r="N70" i="2"/>
  <c r="N72" i="2"/>
  <c r="Y70" i="2"/>
  <c r="Y72" i="2"/>
  <c r="R70" i="2"/>
  <c r="R72" i="2"/>
  <c r="AD70" i="2"/>
  <c r="AD72" i="2"/>
  <c r="AB70" i="2"/>
  <c r="AB72" i="2"/>
  <c r="I70" i="2"/>
  <c r="I72" i="2"/>
  <c r="H70" i="2"/>
  <c r="H72" i="2"/>
  <c r="G70" i="2"/>
  <c r="G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D61" i="2" l="1"/>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P35" i="2"/>
  <c r="U35" i="2"/>
  <c r="AE35" i="2"/>
  <c r="L35" i="2"/>
  <c r="Q35" i="2"/>
  <c r="AB35" i="2"/>
  <c r="AG35" i="2"/>
  <c r="AF35" i="2"/>
  <c r="F19" i="2"/>
  <c r="C36" i="2" s="1"/>
  <c r="AI36" i="2" s="1"/>
  <c r="Y35" i="2"/>
  <c r="M35" i="2"/>
  <c r="AD35" i="2"/>
  <c r="R35" i="2"/>
  <c r="F35" i="2"/>
  <c r="W35" i="2"/>
  <c r="K35" i="2"/>
  <c r="AH35" i="2"/>
  <c r="V35" i="2"/>
  <c r="J35" i="2"/>
  <c r="AA35" i="2"/>
  <c r="O35" i="2"/>
  <c r="T35" i="2"/>
  <c r="H35" i="2"/>
  <c r="I35" i="2"/>
  <c r="Z35" i="2"/>
  <c r="N35" i="2"/>
  <c r="F16" i="2"/>
  <c r="C33" i="2" s="1"/>
  <c r="AI33" i="2" s="1"/>
  <c r="F17" i="2"/>
  <c r="C34" i="2" s="1"/>
  <c r="I34" i="2" s="1"/>
  <c r="F15" i="2"/>
  <c r="C32" i="2" s="1"/>
  <c r="F20" i="2"/>
  <c r="C37" i="2" s="1"/>
  <c r="D37" i="2" s="1"/>
  <c r="F22" i="2"/>
  <c r="C39" i="2" s="1"/>
  <c r="F21" i="2"/>
  <c r="C38" i="2" s="1"/>
  <c r="F23" i="2"/>
  <c r="C40" i="2" s="1"/>
  <c r="D35" i="2" l="1"/>
  <c r="E35" i="2"/>
  <c r="S35" i="2"/>
  <c r="R47" i="2" s="1"/>
  <c r="G35" i="2"/>
  <c r="F47" i="2" s="1"/>
  <c r="X35" i="2"/>
  <c r="X47" i="2" s="1"/>
  <c r="AC35" i="2"/>
  <c r="AB47" i="2" s="1"/>
  <c r="C47" i="2"/>
  <c r="D47" i="2" s="1"/>
  <c r="D32" i="2"/>
  <c r="E32" i="2"/>
  <c r="AG47" i="2"/>
  <c r="O47" i="2"/>
  <c r="AA47" i="2"/>
  <c r="AE47" i="2"/>
  <c r="AD47" i="2"/>
  <c r="E47" i="2"/>
  <c r="P47" i="2"/>
  <c r="AH36" i="2"/>
  <c r="AH48" i="2" s="1"/>
  <c r="Y36" i="2"/>
  <c r="R36" i="2"/>
  <c r="O36" i="2"/>
  <c r="I33" i="2"/>
  <c r="T47" i="2"/>
  <c r="U47" i="2"/>
  <c r="S47" i="2"/>
  <c r="F34" i="2"/>
  <c r="AC34" i="2"/>
  <c r="C44" i="2"/>
  <c r="D44" i="2" s="1"/>
  <c r="D34" i="2"/>
  <c r="C46" i="2"/>
  <c r="D46" i="2" s="1"/>
  <c r="AI34" i="2"/>
  <c r="L47" i="2"/>
  <c r="AF47" i="2"/>
  <c r="D36" i="2"/>
  <c r="Q47" i="2"/>
  <c r="W36" i="2"/>
  <c r="J36" i="2"/>
  <c r="T36" i="2"/>
  <c r="J33" i="2"/>
  <c r="AH47" i="2"/>
  <c r="AD36" i="2"/>
  <c r="F36" i="2"/>
  <c r="K36" i="2"/>
  <c r="V36" i="2"/>
  <c r="AA36" i="2"/>
  <c r="AF36" i="2"/>
  <c r="H36" i="2"/>
  <c r="M36" i="2"/>
  <c r="C48" i="2"/>
  <c r="D48" i="2" s="1"/>
  <c r="M33" i="2"/>
  <c r="X33" i="2"/>
  <c r="V47" i="2"/>
  <c r="J47" i="2"/>
  <c r="K47" i="2"/>
  <c r="AC47" i="2"/>
  <c r="Y34" i="2"/>
  <c r="V34" i="2"/>
  <c r="S34" i="2"/>
  <c r="P34" i="2"/>
  <c r="Y47" i="2"/>
  <c r="H47" i="2"/>
  <c r="M47" i="2"/>
  <c r="X36" i="2"/>
  <c r="L36" i="2"/>
  <c r="AC36" i="2"/>
  <c r="Q36" i="2"/>
  <c r="E36" i="2"/>
  <c r="AB36" i="2"/>
  <c r="P36" i="2"/>
  <c r="AG36" i="2"/>
  <c r="U36" i="2"/>
  <c r="I36" i="2"/>
  <c r="Z36" i="2"/>
  <c r="N36" i="2"/>
  <c r="AE36" i="2"/>
  <c r="S36" i="2"/>
  <c r="G36" i="2"/>
  <c r="R32" i="2"/>
  <c r="AF33" i="2"/>
  <c r="W33" i="2"/>
  <c r="Z33" i="2"/>
  <c r="E33" i="2"/>
  <c r="N47" i="2"/>
  <c r="I47"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Z47"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40" i="2"/>
  <c r="D39" i="2"/>
  <c r="G47" i="2" l="1"/>
  <c r="W47" i="2"/>
  <c r="F48" i="2"/>
  <c r="T48" i="2"/>
  <c r="S46"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<sst xmlns="http://schemas.openxmlformats.org/spreadsheetml/2006/main" count="35" uniqueCount="33">
  <si>
    <t>Offset</t>
  </si>
  <si>
    <t>Id</t>
  </si>
  <si>
    <t>Position</t>
  </si>
  <si>
    <t>PROJEKTZEITACHSE</t>
  </si>
  <si>
    <t>Projektanfang</t>
  </si>
  <si>
    <t>Projektende</t>
  </si>
  <si>
    <t>AKTIVITÄT</t>
  </si>
  <si>
    <t>ANFANG</t>
  </si>
  <si>
    <t>ENDE</t>
  </si>
  <si>
    <t>NOTIZEN</t>
  </si>
  <si>
    <t>ANFANGSDATUM EINGEBEN:</t>
  </si>
  <si>
    <t>*** Dieses Arbeitsblatt sollte ausgeblendet bleiben ***</t>
  </si>
  <si>
    <t>Heute:</t>
  </si>
  <si>
    <t>Fenster 'Aktivitäten':</t>
  </si>
  <si>
    <t>Berechnungsfenster Start</t>
  </si>
  <si>
    <t>BEGINN</t>
  </si>
  <si>
    <t>Fenster</t>
  </si>
  <si>
    <t>Datenreihen</t>
  </si>
  <si>
    <t>Aktivitäts-ID</t>
  </si>
  <si>
    <t>Aktueller Tag</t>
  </si>
  <si>
    <t>Requirements Definieren</t>
  </si>
  <si>
    <t>UseCase Beschrieb</t>
  </si>
  <si>
    <t>UseCase Definieren</t>
  </si>
  <si>
    <t>UseCase Diagramm</t>
  </si>
  <si>
    <t>Aktivitätsdiagramme</t>
  </si>
  <si>
    <t>ERD Erstellen</t>
  </si>
  <si>
    <t>GUI Entwerfen</t>
  </si>
  <si>
    <t>Doku Aktuallisieren</t>
  </si>
  <si>
    <t>GUI in SceneBuilder</t>
  </si>
  <si>
    <t>Luca Kündig, Sandro Ritz</t>
  </si>
  <si>
    <t>Mike Monticoli, Mike Iten</t>
  </si>
  <si>
    <t>Mike Iten, Cihan Demir</t>
  </si>
  <si>
    <t>Model in Java implementieren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</si>
</sst>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Standard"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42081</c:v>
                </c:pt>
                <c:pt idx="1">
                  <c:v>42082</c:v>
                </c:pt>
                <c:pt idx="2">
                  <c:v>42083</c:v>
                </c:pt>
                <c:pt idx="3">
                  <c:v>42084</c:v>
                </c:pt>
                <c:pt idx="4">
                  <c:v>42085</c:v>
                </c:pt>
                <c:pt idx="5">
                  <c:v>42086</c:v>
                </c:pt>
                <c:pt idx="6">
                  <c:v>42087</c:v>
                </c:pt>
                <c:pt idx="7">
                  <c:v>42088</c:v>
                </c:pt>
                <c:pt idx="8">
                  <c:v>42089</c:v>
                </c:pt>
                <c:pt idx="9">
                  <c:v>42090</c:v>
                </c:pt>
                <c:pt idx="10">
                  <c:v>42091</c:v>
                </c:pt>
                <c:pt idx="11">
                  <c:v>42092</c:v>
                </c:pt>
                <c:pt idx="12">
                  <c:v>42093</c:v>
                </c:pt>
                <c:pt idx="13">
                  <c:v>42094</c:v>
                </c:pt>
                <c:pt idx="14">
                  <c:v>42095</c:v>
                </c:pt>
                <c:pt idx="15">
                  <c:v>42096</c:v>
                </c:pt>
                <c:pt idx="16">
                  <c:v>42097</c:v>
                </c:pt>
                <c:pt idx="17">
                  <c:v>42098</c:v>
                </c:pt>
                <c:pt idx="18">
                  <c:v>42099</c:v>
                </c:pt>
                <c:pt idx="19">
                  <c:v>42100</c:v>
                </c:pt>
                <c:pt idx="20">
                  <c:v>42101</c:v>
                </c:pt>
                <c:pt idx="21">
                  <c:v>42102</c:v>
                </c:pt>
                <c:pt idx="22">
                  <c:v>42103</c:v>
                </c:pt>
                <c:pt idx="23">
                  <c:v>42104</c:v>
                </c:pt>
                <c:pt idx="24">
                  <c:v>42105</c:v>
                </c:pt>
                <c:pt idx="25">
                  <c:v>42106</c:v>
                </c:pt>
                <c:pt idx="26">
                  <c:v>42107</c:v>
                </c:pt>
                <c:pt idx="27">
                  <c:v>42108</c:v>
                </c:pt>
                <c:pt idx="28">
                  <c:v>42109</c:v>
                </c:pt>
                <c:pt idx="29">
                  <c:v>42110</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#NV</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42081</c:v>
                </c:pt>
                <c:pt idx="1">
                  <c:v>42082</c:v>
                </c:pt>
                <c:pt idx="2">
                  <c:v>42083</c:v>
                </c:pt>
                <c:pt idx="3">
                  <c:v>42084</c:v>
                </c:pt>
                <c:pt idx="4">
                  <c:v>42085</c:v>
                </c:pt>
                <c:pt idx="5">
                  <c:v>42086</c:v>
                </c:pt>
                <c:pt idx="6">
                  <c:v>42087</c:v>
                </c:pt>
                <c:pt idx="7">
                  <c:v>42088</c:v>
                </c:pt>
                <c:pt idx="8">
                  <c:v>42089</c:v>
                </c:pt>
                <c:pt idx="9">
                  <c:v>42090</c:v>
                </c:pt>
                <c:pt idx="10">
                  <c:v>42091</c:v>
                </c:pt>
                <c:pt idx="11">
                  <c:v>42092</c:v>
                </c:pt>
                <c:pt idx="12">
                  <c:v>42093</c:v>
                </c:pt>
                <c:pt idx="13">
                  <c:v>42094</c:v>
                </c:pt>
                <c:pt idx="14">
                  <c:v>42095</c:v>
                </c:pt>
                <c:pt idx="15">
                  <c:v>42096</c:v>
                </c:pt>
                <c:pt idx="16">
                  <c:v>42097</c:v>
                </c:pt>
                <c:pt idx="17">
                  <c:v>42098</c:v>
                </c:pt>
                <c:pt idx="18">
                  <c:v>42099</c:v>
                </c:pt>
                <c:pt idx="19">
                  <c:v>42100</c:v>
                </c:pt>
                <c:pt idx="20">
                  <c:v>42101</c:v>
                </c:pt>
                <c:pt idx="21">
                  <c:v>42102</c:v>
                </c:pt>
                <c:pt idx="22">
                  <c:v>42103</c:v>
                </c:pt>
                <c:pt idx="23">
                  <c:v>42104</c:v>
                </c:pt>
                <c:pt idx="24">
                  <c:v>42105</c:v>
                </c:pt>
                <c:pt idx="25">
                  <c:v>42106</c:v>
                </c:pt>
                <c:pt idx="26">
                  <c:v>42107</c:v>
                </c:pt>
                <c:pt idx="27">
                  <c:v>42108</c:v>
                </c:pt>
                <c:pt idx="28">
                  <c:v>42109</c:v>
                </c:pt>
                <c:pt idx="29">
                  <c:v>42110</c:v>
                </c:pt>
              </c:numCache>
            </c:numRef>
          </c:cat>
          <c:val>
            <c:numRef>
              <c:f>calcs!$E$33:$AH$33</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USECASE BESCHRIEB</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42081</c:v>
                </c:pt>
                <c:pt idx="1">
                  <c:v>42082</c:v>
                </c:pt>
                <c:pt idx="2">
                  <c:v>42083</c:v>
                </c:pt>
                <c:pt idx="3">
                  <c:v>42084</c:v>
                </c:pt>
                <c:pt idx="4">
                  <c:v>42085</c:v>
                </c:pt>
                <c:pt idx="5">
                  <c:v>42086</c:v>
                </c:pt>
                <c:pt idx="6">
                  <c:v>42087</c:v>
                </c:pt>
                <c:pt idx="7">
                  <c:v>42088</c:v>
                </c:pt>
                <c:pt idx="8">
                  <c:v>42089</c:v>
                </c:pt>
                <c:pt idx="9">
                  <c:v>42090</c:v>
                </c:pt>
                <c:pt idx="10">
                  <c:v>42091</c:v>
                </c:pt>
                <c:pt idx="11">
                  <c:v>42092</c:v>
                </c:pt>
                <c:pt idx="12">
                  <c:v>42093</c:v>
                </c:pt>
                <c:pt idx="13">
                  <c:v>42094</c:v>
                </c:pt>
                <c:pt idx="14">
                  <c:v>42095</c:v>
                </c:pt>
                <c:pt idx="15">
                  <c:v>42096</c:v>
                </c:pt>
                <c:pt idx="16">
                  <c:v>42097</c:v>
                </c:pt>
                <c:pt idx="17">
                  <c:v>42098</c:v>
                </c:pt>
                <c:pt idx="18">
                  <c:v>42099</c:v>
                </c:pt>
                <c:pt idx="19">
                  <c:v>42100</c:v>
                </c:pt>
                <c:pt idx="20">
                  <c:v>42101</c:v>
                </c:pt>
                <c:pt idx="21">
                  <c:v>42102</c:v>
                </c:pt>
                <c:pt idx="22">
                  <c:v>42103</c:v>
                </c:pt>
                <c:pt idx="23">
                  <c:v>42104</c:v>
                </c:pt>
                <c:pt idx="24">
                  <c:v>42105</c:v>
                </c:pt>
                <c:pt idx="25">
                  <c:v>42106</c:v>
                </c:pt>
                <c:pt idx="26">
                  <c:v>42107</c:v>
                </c:pt>
                <c:pt idx="27">
                  <c:v>42108</c:v>
                </c:pt>
                <c:pt idx="28">
                  <c:v>42109</c:v>
                </c:pt>
                <c:pt idx="29">
                  <c:v>42110</c:v>
                </c:pt>
              </c:numCache>
            </c:numRef>
          </c:cat>
          <c:val>
            <c:numRef>
              <c:f>calcs!$E$34:$AH$34</c:f>
              <c:numCache>
                <c:formatCode>General</c:formatCode>
                <c:ptCount val="30"/>
                <c:pt idx="0">
                  <c:v>9.3000000000000007</c:v>
                </c:pt>
                <c:pt idx="1">
                  <c:v>9.3000000000000007</c:v>
                </c:pt>
                <c:pt idx="2">
                  <c:v>9.3000000000000007</c:v>
                </c:pt>
                <c:pt idx="3">
                  <c:v>9.3000000000000007</c:v>
                </c:pt>
                <c:pt idx="4">
                  <c:v>9.3000000000000007</c:v>
                </c:pt>
                <c:pt idx="5">
                  <c:v>9.3000000000000007</c:v>
                </c:pt>
                <c:pt idx="6">
                  <c:v>9.3000000000000007</c:v>
                </c:pt>
                <c:pt idx="7">
                  <c:v>9.3000000000000007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USECASE DIAGRAMM</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9.3000000000000007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42081</c:v>
                </c:pt>
                <c:pt idx="1">
                  <c:v>42082</c:v>
                </c:pt>
                <c:pt idx="2">
                  <c:v>42083</c:v>
                </c:pt>
                <c:pt idx="3">
                  <c:v>42084</c:v>
                </c:pt>
                <c:pt idx="4">
                  <c:v>42085</c:v>
                </c:pt>
                <c:pt idx="5">
                  <c:v>42086</c:v>
                </c:pt>
                <c:pt idx="6">
                  <c:v>42087</c:v>
                </c:pt>
                <c:pt idx="7">
                  <c:v>42088</c:v>
                </c:pt>
                <c:pt idx="8">
                  <c:v>42089</c:v>
                </c:pt>
                <c:pt idx="9">
                  <c:v>42090</c:v>
                </c:pt>
                <c:pt idx="10">
                  <c:v>42091</c:v>
                </c:pt>
                <c:pt idx="11">
                  <c:v>42092</c:v>
                </c:pt>
                <c:pt idx="12">
                  <c:v>42093</c:v>
                </c:pt>
                <c:pt idx="13">
                  <c:v>42094</c:v>
                </c:pt>
                <c:pt idx="14">
                  <c:v>42095</c:v>
                </c:pt>
                <c:pt idx="15">
                  <c:v>42096</c:v>
                </c:pt>
                <c:pt idx="16">
                  <c:v>42097</c:v>
                </c:pt>
                <c:pt idx="17">
                  <c:v>42098</c:v>
                </c:pt>
                <c:pt idx="18">
                  <c:v>42099</c:v>
                </c:pt>
                <c:pt idx="19">
                  <c:v>42100</c:v>
                </c:pt>
                <c:pt idx="20">
                  <c:v>42101</c:v>
                </c:pt>
                <c:pt idx="21">
                  <c:v>42102</c:v>
                </c:pt>
                <c:pt idx="22">
                  <c:v>42103</c:v>
                </c:pt>
                <c:pt idx="23">
                  <c:v>42104</c:v>
                </c:pt>
                <c:pt idx="24">
                  <c:v>42105</c:v>
                </c:pt>
                <c:pt idx="25">
                  <c:v>42106</c:v>
                </c:pt>
                <c:pt idx="26">
                  <c:v>42107</c:v>
                </c:pt>
                <c:pt idx="27">
                  <c:v>42108</c:v>
                </c:pt>
                <c:pt idx="28">
                  <c:v>42109</c:v>
                </c:pt>
                <c:pt idx="29">
                  <c:v>42110</c:v>
                </c:pt>
              </c:numCache>
            </c:numRef>
          </c:cat>
          <c:val>
            <c:numRef>
              <c:f>calcs!$E$35:$AH$35</c:f>
              <c:numCache>
                <c:formatCode>General</c:formatCode>
                <c:ptCount val="30"/>
                <c:pt idx="0">
                  <c:v>8.3000000000000007</c:v>
                </c:pt>
                <c:pt idx="1">
                  <c:v>8.3000000000000007</c:v>
                </c:pt>
                <c:pt idx="2">
                  <c:v>8.3000000000000007</c:v>
                </c:pt>
                <c:pt idx="3">
                  <c:v>8.3000000000000007</c:v>
                </c:pt>
                <c:pt idx="4">
                  <c:v>8.3000000000000007</c:v>
                </c:pt>
                <c:pt idx="5">
                  <c:v>8.3000000000000007</c:v>
                </c:pt>
                <c:pt idx="6">
                  <c:v>8.3000000000000007</c:v>
                </c:pt>
                <c:pt idx="7">
                  <c:v>8.3000000000000007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AKTIVITÄTSDIAGRAMME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8.3000000000000007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42081</c:v>
                </c:pt>
                <c:pt idx="1">
                  <c:v>42082</c:v>
                </c:pt>
                <c:pt idx="2">
                  <c:v>42083</c:v>
                </c:pt>
                <c:pt idx="3">
                  <c:v>42084</c:v>
                </c:pt>
                <c:pt idx="4">
                  <c:v>42085</c:v>
                </c:pt>
                <c:pt idx="5">
                  <c:v>42086</c:v>
                </c:pt>
                <c:pt idx="6">
                  <c:v>42087</c:v>
                </c:pt>
                <c:pt idx="7">
                  <c:v>42088</c:v>
                </c:pt>
                <c:pt idx="8">
                  <c:v>42089</c:v>
                </c:pt>
                <c:pt idx="9">
                  <c:v>42090</c:v>
                </c:pt>
                <c:pt idx="10">
                  <c:v>42091</c:v>
                </c:pt>
                <c:pt idx="11">
                  <c:v>42092</c:v>
                </c:pt>
                <c:pt idx="12">
                  <c:v>42093</c:v>
                </c:pt>
                <c:pt idx="13">
                  <c:v>42094</c:v>
                </c:pt>
                <c:pt idx="14">
                  <c:v>42095</c:v>
                </c:pt>
                <c:pt idx="15">
                  <c:v>42096</c:v>
                </c:pt>
                <c:pt idx="16">
                  <c:v>42097</c:v>
                </c:pt>
                <c:pt idx="17">
                  <c:v>42098</c:v>
                </c:pt>
                <c:pt idx="18">
                  <c:v>42099</c:v>
                </c:pt>
                <c:pt idx="19">
                  <c:v>42100</c:v>
                </c:pt>
                <c:pt idx="20">
                  <c:v>42101</c:v>
                </c:pt>
                <c:pt idx="21">
                  <c:v>42102</c:v>
                </c:pt>
                <c:pt idx="22">
                  <c:v>42103</c:v>
                </c:pt>
                <c:pt idx="23">
                  <c:v>42104</c:v>
                </c:pt>
                <c:pt idx="24">
                  <c:v>42105</c:v>
                </c:pt>
                <c:pt idx="25">
                  <c:v>42106</c:v>
                </c:pt>
                <c:pt idx="26">
                  <c:v>42107</c:v>
                </c:pt>
                <c:pt idx="27">
                  <c:v>42108</c:v>
                </c:pt>
                <c:pt idx="28">
                  <c:v>42109</c:v>
                </c:pt>
                <c:pt idx="29">
                  <c:v>42110</c:v>
                </c:pt>
              </c:numCache>
            </c:numRef>
          </c:cat>
          <c:val>
            <c:numRef>
              <c:f>calcs!$E$36:$AH$36</c:f>
              <c:numCache>
                <c:formatCode>General</c:formatCode>
                <c:ptCount val="30"/>
                <c:pt idx="0">
                  <c:v>7.3000000000000007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ERD ERSTELLEN</c:v>
                </c:pt>
              </c:strCache>
            </c:strRef>
          </c:tx>
          <c:marker>
            <c:symbol val="circle"/>
            <c:size val="9"/>
            <c:spPr>
              <a:solidFill>
                <a:schemeClr val="accent1"/>
              </a:solidFill>
              <a:ln>
                <a:solidFill>
                  <a:schemeClr val="accent1"/>
                </a:solidFill>
              </a:ln>
            </c:spPr>
          </c:marker>
          <c:dLbls>
            <c:dLbl>
              <c:idx val="3"/>
              <c:layout/>
              <c:tx>
                <c:rich>
                  <a:bodyPr/>
                  <a:lstStyle/>
                  <a:p>
                    <a:fld id="{BE3E0439-EEBA-469E-912B-C7937C6D2FA2}" type="SERIESNAME">
                      <a:rPr lang="en-US" sz="1000"/>
                      <a:pPr/>
                      <a:t>[DATENREIHENNAME]</a:t>
                    </a:fld>
                    <a:endParaRPr lang="de-CH"/>
                  </a:p>
                </c:rich>
              </c:tx>
              <c:dLblPos val="l"/>
              <c:showLegendKey val="0"/>
              <c:showVal val="0"/>
              <c:showCatName val="0"/>
              <c:showSerName val="1"/>
              <c:showPercent val="0"/>
              <c:showBubbleSize val="0"/>
              <c:extLst>
                <c:ext xmlns:c15="http://schemas.microsoft.com/office/drawing/2012/chart" uri="{CE6537A1-D6FC-4f65-9D91-7224C49458BB}">
                  <c15:layout/>
                  <c15:dlblFieldTable/>
                  <c15:showDataLabelsRange val="0"/>
                </c:ext>
              </c:extLst>
            </c:dLbl>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7.3000000000000007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6.3000000000000007</c:v>
                </c:pt>
                <c:pt idx="8">
                  <c:v>6.3000000000000007</c:v>
                </c:pt>
                <c:pt idx="9">
                  <c:v>6.3000000000000007</c:v>
                </c:pt>
                <c:pt idx="10">
                  <c:v>6.3000000000000007</c:v>
                </c:pt>
                <c:pt idx="11">
                  <c:v>6.3000000000000007</c:v>
                </c:pt>
                <c:pt idx="12">
                  <c:v>6.3000000000000007</c:v>
                </c:pt>
                <c:pt idx="13">
                  <c:v>6.3000000000000007</c:v>
                </c:pt>
                <c:pt idx="14">
                  <c:v>6.3000000000000007</c:v>
                </c:pt>
                <c:pt idx="15">
                  <c:v>6.3000000000000007</c:v>
                </c:pt>
                <c:pt idx="16">
                  <c:v>6.3000000000000007</c:v>
                </c:pt>
                <c:pt idx="17">
                  <c:v>6.3000000000000007</c:v>
                </c:pt>
                <c:pt idx="18">
                  <c:v>6.3000000000000007</c:v>
                </c:pt>
                <c:pt idx="19">
                  <c:v>6.3000000000000007</c:v>
                </c:pt>
                <c:pt idx="20">
                  <c:v>6.3000000000000007</c:v>
                </c:pt>
                <c:pt idx="21">
                  <c:v>6.3000000000000007</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GUI ENTWERFEN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6.3000000000000007</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5.3000000000000007</c:v>
                </c:pt>
                <c:pt idx="15">
                  <c:v>5.3000000000000007</c:v>
                </c:pt>
                <c:pt idx="16">
                  <c:v>5.3000000000000007</c:v>
                </c:pt>
                <c:pt idx="17">
                  <c:v>5.3000000000000007</c:v>
                </c:pt>
                <c:pt idx="18">
                  <c:v>5.3000000000000007</c:v>
                </c:pt>
                <c:pt idx="19">
                  <c:v>5.3000000000000007</c:v>
                </c:pt>
                <c:pt idx="20">
                  <c:v>5.3000000000000007</c:v>
                </c:pt>
                <c:pt idx="21">
                  <c:v>5.3000000000000007</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DOKU AKTUALLISIEREN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5.3000000000000007</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4.3000000000000007</c:v>
                </c:pt>
                <c:pt idx="22">
                  <c:v>4.3000000000000007</c:v>
                </c:pt>
                <c:pt idx="23">
                  <c:v>4.3000000000000007</c:v>
                </c:pt>
                <c:pt idx="24">
                  <c:v>4.3000000000000007</c:v>
                </c:pt>
                <c:pt idx="25">
                  <c:v>4.3000000000000007</c:v>
                </c:pt>
                <c:pt idx="26">
                  <c:v>4.3000000000000007</c:v>
                </c:pt>
                <c:pt idx="27">
                  <c:v>4.3000000000000007</c:v>
                </c:pt>
                <c:pt idx="28">
                  <c:v>4.3000000000000007</c:v>
                </c:pt>
                <c:pt idx="29">
                  <c:v>#N/A</c:v>
                </c:pt>
              </c:numCache>
            </c:numRef>
          </c:val>
          <c:smooth val="0"/>
        </c:ser>
        <c:ser>
          <c:idx val="15"/>
          <c:order val="15"/>
          <c:tx>
            <c:strRef>
              <c:f>calcs!$D$51</c:f>
              <c:strCache>
                <c:ptCount val="1"/>
                <c:pt idx="0">
                  <c:v>GUI IN SCENEBUILDER</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4.3000000000000007</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3.3000000000000007</c:v>
                </c:pt>
                <c:pt idx="22">
                  <c:v>3.3000000000000007</c:v>
                </c:pt>
                <c:pt idx="23">
                  <c:v>3.3000000000000007</c:v>
                </c:pt>
                <c:pt idx="24">
                  <c:v>3.3000000000000007</c:v>
                </c:pt>
                <c:pt idx="25">
                  <c:v>3.3000000000000007</c:v>
                </c:pt>
                <c:pt idx="26">
                  <c:v>3.3000000000000007</c:v>
                </c:pt>
                <c:pt idx="27">
                  <c:v>3.3000000000000007</c:v>
                </c:pt>
                <c:pt idx="28">
                  <c:v>3.3000000000000007</c:v>
                </c:pt>
                <c:pt idx="29">
                  <c:v>#N/A</c:v>
                </c:pt>
              </c:numCache>
            </c:numRef>
          </c:val>
          <c:smooth val="0"/>
        </c:ser>
        <c:ser>
          <c:idx val="17"/>
          <c:order val="17"/>
          <c:tx>
            <c:strRef>
              <c:f>calcs!$D$52</c:f>
              <c:strCache>
                <c:ptCount val="1"/>
                <c:pt idx="0">
                  <c:v>MODEL IN JAVA IMPLEMENTIEREN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3.3000000000000007</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Mrz 2015</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Apr 2015</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Apr 2015</c:v>
                </c:pt>
              </c:strCache>
            </c:strRef>
          </c:tx>
          <c:marker>
            <c:symbol val="none"/>
          </c:marker>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0.5</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Mrz 2015</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{BC90F681-F5E4-4D70-9000-236FA52A816A}</c15:txfldGUID>
                      <c15:f>calcs!$E$72</c15:f>
                      <c15:dlblFieldTableCache>
                        <c:ptCount val="1"/>
                        <c:pt idx="0">
                          <c:v>18</c:v>
                        </c:pt>
                      </c15:dlblFieldTableCache>
                    </c15:dlblFTEntry>
                  </c15:dlblFieldTable>
                  <c15:showDataLabelsRange val="0"/>
                </c:ext>
              </c:extLst>
            </c:dLbl>
            <c:dLbl>
              <c:idx val="1"/>
              <c:layout/>
              <c:tx>
                <c:strRef>
                  <c:f>calcs!$F$72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{CFB85CA6-6B34-45CF-BD61-731C6F07C41E}</c15:txfldGUID>
                      <c15:f>calcs!$F$72</c15:f>
                      <c15:dlblFieldTableCache>
                        <c:ptCount val="1"/>
                        <c:pt idx="0">
                          <c:v>19</c:v>
                        </c:pt>
                      </c15:dlblFieldTableCache>
                    </c15:dlblFTEntry>
                  </c15:dlblFieldTable>
                  <c15:showDataLabelsRange val="0"/>
                </c:ext>
              </c:extLst>
            </c:dLbl>
            <c:dLbl>
              <c:idx val="2"/>
              <c:layout/>
              <c:tx>
                <c:strRef>
                  <c:f>calcs!$G$72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{5839D9D3-C600-4077-A2B2-46A8942BA94B}</c15:txfldGUID>
                      <c15:f>calcs!$G$72</c15:f>
                      <c15:dlblFieldTableCache>
                        <c:ptCount val="1"/>
                        <c:pt idx="0">
                          <c:v>20</c:v>
                        </c:pt>
                      </c15:dlblFieldTableCache>
                    </c15:dlblFTEntry>
                  </c15:dlblFieldTable>
                  <c15:showDataLabelsRange val="0"/>
                </c:ext>
              </c:extLst>
            </c:dLbl>
            <c:dLbl>
              <c:idx val="3"/>
              <c:layout/>
              <c:tx>
                <c:strRef>
                  <c:f>calcs!$H$72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{D608428B-BB5E-4032-B22F-0C1428184775}</c15:txfldGUID>
                      <c15:f>calcs!$H$72</c15:f>
                      <c15:dlblFieldTableCache>
                        <c:ptCount val="1"/>
                        <c:pt idx="0">
                          <c:v>21</c:v>
                        </c:pt>
                      </c15:dlblFieldTableCache>
                    </c15:dlblFTEntry>
                  </c15:dlblFieldTable>
                  <c15:showDataLabelsRange val="0"/>
                </c:ext>
              </c:extLst>
            </c:dLbl>
            <c:dLbl>
              <c:idx val="4"/>
              <c:layout/>
              <c:tx>
                <c:strRef>
                  <c:f>calcs!$I$72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{BEDB02E7-9074-4972-8CFC-352DBB4CC7FA}</c15:txfldGUID>
                      <c15:f>calcs!$I$72</c15:f>
                      <c15:dlblFieldTableCache>
                        <c:ptCount val="1"/>
                        <c:pt idx="0">
                          <c:v>22</c:v>
                        </c:pt>
                      </c15:dlblFieldTableCache>
                    </c15:dlblFTEntry>
                  </c15:dlblFieldTable>
                  <c15:showDataLabelsRange val="0"/>
                </c:ext>
              </c:extLst>
            </c:dLbl>
            <c:dLbl>
              <c:idx val="5"/>
              <c:layout/>
              <c:tx>
                <c:strRef>
                  <c:f>calcs!$J$72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{CD0C3B6D-4E5D-4994-9568-78470C3AD9DE}</c15:txfldGUID>
                      <c15:f>calcs!$J$72</c15:f>
                      <c15:dlblFieldTableCache>
                        <c:ptCount val="1"/>
                        <c:pt idx="0">
                          <c:v>23</c:v>
                        </c:pt>
                      </c15:dlblFieldTableCache>
                    </c15:dlblFTEntry>
                  </c15:dlblFieldTable>
                  <c15:showDataLabelsRange val="0"/>
                </c:ext>
              </c:extLst>
            </c:dLbl>
            <c:dLbl>
              <c:idx val="6"/>
              <c:layout/>
              <c:tx>
                <c:strRef>
                  <c:f>calcs!$K$72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{E58758B6-2194-49B9-82B7-E1A7C7EAB837}</c15:txfldGUID>
                      <c15:f>calcs!$K$72</c15:f>
                      <c15:dlblFieldTableCache>
                        <c:ptCount val="1"/>
                        <c:pt idx="0">
                          <c:v>24</c:v>
                        </c:pt>
                      </c15:dlblFieldTableCache>
                    </c15:dlblFTEntry>
                  </c15:dlblFieldTable>
                  <c15:showDataLabelsRange val="0"/>
                </c:ext>
              </c:extLst>
            </c:dLbl>
            <c:dLbl>
              <c:idx val="7"/>
              <c:layout/>
              <c:tx>
                <c:strRef>
                  <c:f>calcs!$L$72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{CCD26EE7-74F6-4FE5-87DA-EC42332F3358}</c15:txfldGUID>
                      <c15:f>calcs!$L$72</c15:f>
                      <c15:dlblFieldTableCache>
                        <c:ptCount val="1"/>
                        <c:pt idx="0">
                          <c:v>25</c:v>
                        </c:pt>
                      </c15:dlblFieldTableCache>
                    </c15:dlblFTEntry>
                  </c15:dlblFieldTable>
                  <c15:showDataLabelsRange val="0"/>
                </c:ext>
              </c:extLst>
            </c:dLbl>
            <c:dLbl>
              <c:idx val="8"/>
              <c:layout/>
              <c:tx>
                <c:strRef>
                  <c:f>calcs!$M$72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{4FC5E2A9-922E-41D5-9673-C243D5B8A977}</c15:txfldGUID>
                      <c15:f>calcs!$M$72</c15:f>
                      <c15:dlblFieldTableCache>
                        <c:ptCount val="1"/>
                        <c:pt idx="0">
                          <c:v>26</c:v>
                        </c:pt>
                      </c15:dlblFieldTableCache>
                    </c15:dlblFTEntry>
                  </c15:dlblFieldTable>
                  <c15:showDataLabelsRange val="0"/>
                </c:ext>
              </c:extLst>
            </c:dLbl>
            <c:dLbl>
              <c:idx val="9"/>
              <c:layout/>
              <c:tx>
                <c:strRef>
                  <c:f>calcs!$N$72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{F9740504-AE45-4293-9C8C-3A48D258CB71}</c15:txfldGUID>
                      <c15:f>calcs!$N$72</c15:f>
                      <c15:dlblFieldTableCache>
                        <c:ptCount val="1"/>
                        <c:pt idx="0">
                          <c:v>27</c:v>
                        </c:pt>
                      </c15:dlblFieldTableCache>
                    </c15:dlblFTEntry>
                  </c15:dlblFieldTable>
                  <c15:showDataLabelsRange val="0"/>
                </c:ext>
              </c:extLst>
            </c:dLbl>
            <c:dLbl>
              <c:idx val="10"/>
              <c:layout/>
              <c:tx>
                <c:strRef>
                  <c:f>calcs!$O$72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{6A8D0808-3FE1-4C83-BDB0-A675FFD30F4D}</c15:txfldGUID>
                      <c15:f>calcs!$O$72</c15:f>
                      <c15:dlblFieldTableCache>
                        <c:ptCount val="1"/>
                        <c:pt idx="0">
                          <c:v>28</c:v>
                        </c:pt>
                      </c15:dlblFieldTableCache>
                    </c15:dlblFTEntry>
                  </c15:dlblFieldTable>
                  <c15:showDataLabelsRange val="0"/>
                </c:ext>
              </c:extLst>
            </c:dLbl>
            <c:dLbl>
              <c:idx val="11"/>
              <c:layout/>
              <c:tx>
                <c:strRef>
                  <c:f>calcs!$P$72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{D631FE1A-E8E8-4E96-8DFD-6559A55E2F71}</c15:txfldGUID>
                      <c15:f>calcs!$P$72</c15:f>
                      <c15:dlblFieldTableCache>
                        <c:ptCount val="1"/>
                        <c:pt idx="0">
                          <c:v>29</c:v>
                        </c:pt>
                      </c15:dlblFieldTableCache>
                    </c15:dlblFTEntry>
                  </c15:dlblFieldTable>
                  <c15:showDataLabelsRange val="0"/>
                </c:ext>
              </c:extLst>
            </c:dLbl>
            <c:dLbl>
              <c:idx val="12"/>
              <c:layout/>
              <c:tx>
                <c:strRef>
                  <c:f>calcs!$Q$72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{89CF4C45-47C1-4CCA-B894-4550A8055AB9}</c15:txfldGUID>
                      <c15:f>calcs!$Q$72</c15:f>
                      <c15:dlblFieldTableCache>
                        <c:ptCount val="1"/>
                        <c:pt idx="0">
                          <c:v>30</c:v>
                        </c:pt>
                      </c15:dlblFieldTableCache>
                    </c15:dlblFTEntry>
                  </c15:dlblFieldTable>
                  <c15:showDataLabelsRange val="0"/>
                </c:ext>
              </c:extLst>
            </c:dLbl>
            <c:dLbl>
              <c:idx val="13"/>
              <c:layout/>
              <c:tx>
                <c:strRef>
                  <c:f>calcs!$R$72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{A200A54F-4CA0-4950-9E96-B6DF1BE7A57F}</c15:txfldGUID>
                      <c15:f>calcs!$R$72</c15:f>
                      <c15:dlblFieldTableCache>
                        <c:ptCount val="1"/>
                        <c:pt idx="0">
                          <c:v>31</c:v>
                        </c:pt>
                      </c15:dlblFieldTableCache>
                    </c15:dlblFTEntry>
                  </c15:dlblFieldTable>
                  <c15:showDataLabelsRange val="0"/>
                </c:ext>
              </c:extLst>
            </c:dLbl>
            <c:dLbl>
              <c:idx val="14"/>
              <c:layout/>
              <c:tx>
                <c:strRef>
                  <c:f>calcs!$S$72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{6D2B76A4-1DCA-4F4E-ADCF-5B2008C5F3B6}</c15:txfldGUID>
                      <c15:f>calcs!$S$72</c15:f>
                      <c15:dlblFieldTableCache>
                        <c:ptCount val="1"/>
                        <c:pt idx="0">
                          <c:v>01</c:v>
                        </c:pt>
                      </c15:dlblFieldTableCache>
                    </c15:dlblFTEntry>
                  </c15:dlblFieldTable>
                  <c15:showDataLabelsRange val="0"/>
                </c:ext>
              </c:extLst>
            </c:dLbl>
            <c:dLbl>
              <c:idx val="15"/>
              <c:layout/>
              <c:tx>
                <c:strRef>
                  <c:f>calcs!$T$72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{53498652-A16D-4E4D-8D59-29602A1CCFBE}</c15:txfldGUID>
                      <c15:f>calcs!$T$72</c15:f>
                      <c15:dlblFieldTableCache>
                        <c:ptCount val="1"/>
                        <c:pt idx="0">
                          <c:v>02</c:v>
                        </c:pt>
                      </c15:dlblFieldTableCache>
                    </c15:dlblFTEntry>
                  </c15:dlblFieldTable>
                  <c15:showDataLabelsRange val="0"/>
                </c:ext>
              </c:extLst>
            </c:dLbl>
            <c:dLbl>
              <c:idx val="16"/>
              <c:layout/>
              <c:tx>
                <c:strRef>
                  <c:f>calcs!$U$72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{B28BE9E6-1B02-4B25-A136-B6EEE4584F47}</c15:txfldGUID>
                      <c15:f>calcs!$U$72</c15:f>
                      <c15:dlblFieldTableCache>
                        <c:ptCount val="1"/>
                        <c:pt idx="0">
                          <c:v>03</c:v>
                        </c:pt>
                      </c15:dlblFieldTableCache>
                    </c15:dlblFTEntry>
                  </c15:dlblFieldTable>
                  <c15:showDataLabelsRange val="0"/>
                </c:ext>
              </c:extLst>
            </c:dLbl>
            <c:dLbl>
              <c:idx val="17"/>
              <c:layout/>
              <c:tx>
                <c:strRef>
                  <c:f>calcs!$V$72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{D54EF92B-3A87-424E-BA27-03A0214A5BD7}</c15:txfldGUID>
                      <c15:f>calcs!$V$72</c15:f>
                      <c15:dlblFieldTableCache>
                        <c:ptCount val="1"/>
                        <c:pt idx="0">
                          <c:v>04</c:v>
                        </c:pt>
                      </c15:dlblFieldTableCache>
                    </c15:dlblFTEntry>
                  </c15:dlblFieldTable>
                  <c15:showDataLabelsRange val="0"/>
                </c:ext>
              </c:extLst>
            </c:dLbl>
            <c:dLbl>
              <c:idx val="18"/>
              <c:layout/>
              <c:tx>
                <c:strRef>
                  <c:f>calcs!$W$72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{6F87E670-1028-4542-8C69-165924075997}</c15:txfldGUID>
                      <c15:f>calcs!$W$72</c15:f>
                      <c15:dlblFieldTableCache>
                        <c:ptCount val="1"/>
                        <c:pt idx="0">
                          <c:v>05</c:v>
                        </c:pt>
                      </c15:dlblFieldTableCache>
                    </c15:dlblFTEntry>
                  </c15:dlblFieldTable>
                  <c15:showDataLabelsRange val="0"/>
                </c:ext>
              </c:extLst>
            </c:dLbl>
            <c:dLbl>
              <c:idx val="19"/>
              <c:layout/>
              <c:tx>
                <c:strRef>
                  <c:f>calcs!$X$72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{E9102AAA-24CA-4DBF-A4C2-3AF578A332F8}</c15:txfldGUID>
                      <c15:f>calcs!$X$72</c15:f>
                      <c15:dlblFieldTableCache>
                        <c:ptCount val="1"/>
                        <c:pt idx="0">
                          <c:v>06</c:v>
                        </c:pt>
                      </c15:dlblFieldTableCache>
                    </c15:dlblFTEntry>
                  </c15:dlblFieldTable>
                  <c15:showDataLabelsRange val="0"/>
                </c:ext>
              </c:extLst>
            </c:dLbl>
            <c:dLbl>
              <c:idx val="20"/>
              <c:layout/>
              <c:tx>
                <c:strRef>
                  <c:f>calcs!$Y$72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{C9995E84-6844-41ED-AB79-759E73897A72}</c15:txfldGUID>
                      <c15:f>calcs!$Y$72</c15:f>
                      <c15:dlblFieldTableCache>
                        <c:ptCount val="1"/>
                        <c:pt idx="0">
                          <c:v>07</c:v>
                        </c:pt>
                      </c15:dlblFieldTableCache>
                    </c15:dlblFTEntry>
                  </c15:dlblFieldTable>
                  <c15:showDataLabelsRange val="0"/>
                </c:ext>
              </c:extLst>
            </c:dLbl>
            <c:dLbl>
              <c:idx val="21"/>
              <c:layout/>
              <c:tx>
                <c:strRef>
                  <c:f>calcs!$Z$72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{2955F403-BE40-4D9A-84B3-42DE9054E4A3}</c15:txfldGUID>
                      <c15:f>calcs!$Z$72</c15:f>
                      <c15:dlblFieldTableCache>
                        <c:ptCount val="1"/>
                        <c:pt idx="0">
                          <c:v>08</c:v>
                        </c:pt>
                      </c15:dlblFieldTableCache>
                    </c15:dlblFTEntry>
                  </c15:dlblFieldTable>
                  <c15:showDataLabelsRange val="0"/>
                </c:ext>
              </c:extLst>
            </c:dLbl>
            <c:dLbl>
              <c:idx val="22"/>
              <c:layout/>
              <c:tx>
                <c:strRef>
                  <c:f>calcs!$AA$72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{14A51F8F-D20F-4270-97FE-EAF9D01B8D6B}</c15:txfldGUID>
                      <c15:f>calcs!$AA$72</c15:f>
                      <c15:dlblFieldTableCache>
                        <c:ptCount val="1"/>
                        <c:pt idx="0">
                          <c:v>09</c:v>
                        </c:pt>
                      </c15:dlblFieldTableCache>
                    </c15:dlblFTEntry>
                  </c15:dlblFieldTable>
                  <c15:showDataLabelsRange val="0"/>
                </c:ext>
              </c:extLst>
            </c:dLbl>
            <c:dLbl>
              <c:idx val="23"/>
              <c:layout/>
              <c:tx>
                <c:strRef>
                  <c:f>calcs!$AB$72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{BEE113BA-BA11-47BA-A02C-002C37F67ECE}</c15:txfldGUID>
                      <c15:f>calcs!$AB$72</c15:f>
                      <c15:dlblFieldTableCache>
                        <c:ptCount val="1"/>
                        <c:pt idx="0">
                          <c:v>10</c:v>
                        </c:pt>
                      </c15:dlblFieldTableCache>
                    </c15:dlblFTEntry>
                  </c15:dlblFieldTable>
                  <c15:showDataLabelsRange val="0"/>
                </c:ext>
              </c:extLst>
            </c:dLbl>
            <c:dLbl>
              <c:idx val="24"/>
              <c:layout/>
              <c:tx>
                <c:strRef>
                  <c:f>calcs!$AC$72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{586613B1-EC05-4966-AA76-FE0FCAEC90D0}</c15:txfldGUID>
                      <c15:f>calcs!$AC$72</c15:f>
                      <c15:dlblFieldTableCache>
                        <c:ptCount val="1"/>
                        <c:pt idx="0">
                          <c:v>11</c:v>
                        </c:pt>
                      </c15:dlblFieldTableCache>
                    </c15:dlblFTEntry>
                  </c15:dlblFieldTable>
                  <c15:showDataLabelsRange val="0"/>
                </c:ext>
              </c:extLst>
            </c:dLbl>
            <c:dLbl>
              <c:idx val="25"/>
              <c:layout/>
              <c:tx>
                <c:strRef>
                  <c:f>calcs!$AD$72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{A169107A-5C6A-4AA9-87A3-AC82226FCD98}</c15:txfldGUID>
                      <c15:f>calcs!$AD$72</c15:f>
                      <c15:dlblFieldTableCache>
                        <c:ptCount val="1"/>
                        <c:pt idx="0">
                          <c:v>12</c:v>
                        </c:pt>
                      </c15:dlblFieldTableCache>
                    </c15:dlblFTEntry>
                  </c15:dlblFieldTable>
                  <c15:showDataLabelsRange val="0"/>
                </c:ext>
              </c:extLst>
            </c:dLbl>
            <c:dLbl>
              <c:idx val="26"/>
              <c:layout/>
              <c:tx>
                <c:strRef>
                  <c:f>calcs!$AE$72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{F2B9EEF4-BA6E-4490-A04B-A0CDFC75C25F}</c15:txfldGUID>
                      <c15:f>calcs!$AE$72</c15:f>
                      <c15:dlblFieldTableCache>
                        <c:ptCount val="1"/>
                        <c:pt idx="0">
                          <c:v>13</c:v>
                        </c:pt>
                      </c15:dlblFieldTableCache>
                    </c15:dlblFTEntry>
                  </c15:dlblFieldTable>
                  <c15:showDataLabelsRange val="0"/>
                </c:ext>
              </c:extLst>
            </c:dLbl>
            <c:dLbl>
              <c:idx val="27"/>
              <c:layout/>
              <c:tx>
                <c:strRef>
                  <c:f>calcs!$AF$72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{923AE48D-C75E-4D6A-885F-DE73835B254B}</c15:txfldGUID>
                      <c15:f>calcs!$AF$72</c15:f>
                      <c15:dlblFieldTableCache>
                        <c:ptCount val="1"/>
                        <c:pt idx="0">
                          <c:v>14</c:v>
                        </c:pt>
                      </c15:dlblFieldTableCache>
                    </c15:dlblFTEntry>
                  </c15:dlblFieldTable>
                  <c15:showDataLabelsRange val="0"/>
                </c:ext>
              </c:extLst>
            </c:dLbl>
            <c:dLbl>
              <c:idx val="28"/>
              <c:layout/>
              <c:tx>
                <c:strRef>
                  <c:f>calcs!$AG$72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{8C2C2C83-5E44-4F72-BB3A-501694789AFF}</c15:txfldGUID>
                      <c15:f>calcs!$AG$72</c15:f>
                      <c15:dlblFieldTableCache>
                        <c:ptCount val="1"/>
                        <c:pt idx="0">
                          <c:v>15</c:v>
                        </c:pt>
                      </c15:dlblFieldTableCache>
                    </c15:dlblFTEntry>
                  </c15:dlblFieldTable>
                  <c15:showDataLabelsRange val="0"/>
                </c:ext>
              </c:extLst>
            </c:dLbl>
            <c:dLbl>
              <c:idx val="29"/>
              <c:layout/>
              <c:tx>
                <c:strRef>
                  <c:f>calcs!$AH$72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{DC60198C-87AA-43C3-B587-AEA75DE71770}</c15:txfldGUID>
                      <c15:f>calcs!$AH$72</c15:f>
                      <c15:dlblFieldTableCache>
                        <c:ptCount val="1"/>
                        <c:pt idx="0">
                          <c:v>16</c:v>
                        </c:pt>
                      </c15:dlblFieldTableCache>
                    </c15:dlblFTEntry>
                  </c15:dlblFieldTable>
                  <c15:showDataLabelsRange val="0"/>
                </c:ext>
              </c:extLst>
            </c:dLbl>
            <c:spPr>
              <a:noFill/>
              <a:ln>
                <a:noFill/>
              </a:ln>
              <a:effectLst/>
            </c:spPr>
            <c:txPr>
              <a:bodyPr/>
              <a:lstStyle/>
              <a:p>
                <a:pPr>
                  <a:defRPr sz="750"/>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{A9F6E32B-8DEC-4E65-92EA-8D2ADF60E843}</c15:txfldGUID>
                      <c15:f>calcs!$E$70</c15:f>
                      <c15:dlblFieldTableCache>
                        <c:ptCount val="1"/>
                        <c:pt idx="0">
                          <c:v>MI</c:v>
                        </c:pt>
                      </c15:dlblFieldTableCache>
                    </c15:dlblFTEntry>
                  </c15:dlblFieldTable>
                  <c15:showDataLabelsRange val="0"/>
                </c:ext>
              </c:extLst>
            </c:dLbl>
            <c:dLbl>
              <c:idx val="1"/>
              <c:layout/>
              <c:tx>
                <c:strRef>
                  <c:f>calcs!$F$70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{FD0CCDF1-0260-420E-B3F1-C560CD5265CC}</c15:txfldGUID>
                      <c15:f>calcs!$F$70</c15:f>
                      <c15:dlblFieldTableCache>
                        <c:ptCount val="1"/>
                        <c:pt idx="0">
                          <c:v>DO</c:v>
                        </c:pt>
                      </c15:dlblFieldTableCache>
                    </c15:dlblFTEntry>
                  </c15:dlblFieldTable>
                  <c15:showDataLabelsRange val="0"/>
                </c:ext>
              </c:extLst>
            </c:dLbl>
            <c:dLbl>
              <c:idx val="2"/>
              <c:layout/>
              <c:tx>
                <c:strRef>
                  <c:f>calcs!$G$70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{6850BD89-82CC-45CF-B006-8B52AFB254C7}</c15:txfldGUID>
                      <c15:f>calcs!$G$70</c15:f>
                      <c15:dlblFieldTableCache>
                        <c:ptCount val="1"/>
                        <c:pt idx="0">
                          <c:v>FR</c:v>
                        </c:pt>
                      </c15:dlblFieldTableCache>
                    </c15:dlblFTEntry>
                  </c15:dlblFieldTable>
                  <c15:showDataLabelsRange val="0"/>
                </c:ext>
              </c:extLst>
            </c:dLbl>
            <c:dLbl>
              <c:idx val="3"/>
              <c:layout/>
              <c:tx>
                <c:strRef>
                  <c:f>calcs!$H$70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{F81C8341-6476-4803-B66D-DF28E060D38B}</c15:txfldGUID>
                      <c15:f>calcs!$H$70</c15:f>
                      <c15:dlblFieldTableCache>
                        <c:ptCount val="1"/>
                        <c:pt idx="0">
                          <c:v>SA</c:v>
                        </c:pt>
                      </c15:dlblFieldTableCache>
                    </c15:dlblFTEntry>
                  </c15:dlblFieldTable>
                  <c15:showDataLabelsRange val="0"/>
                </c:ext>
              </c:extLst>
            </c:dLbl>
            <c:dLbl>
              <c:idx val="4"/>
              <c:layout/>
              <c:tx>
                <c:strRef>
                  <c:f>calcs!$I$70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{06C97D7B-30CC-45A1-A908-33DC12AEE6B2}</c15:txfldGUID>
                      <c15:f>calcs!$I$70</c15:f>
                      <c15:dlblFieldTableCache>
                        <c:ptCount val="1"/>
                        <c:pt idx="0">
                          <c:v>SO</c:v>
                        </c:pt>
                      </c15:dlblFieldTableCache>
                    </c15:dlblFTEntry>
                  </c15:dlblFieldTable>
                  <c15:showDataLabelsRange val="0"/>
                </c:ext>
              </c:extLst>
            </c:dLbl>
            <c:dLbl>
              <c:idx val="5"/>
              <c:layout/>
              <c:tx>
                <c:strRef>
                  <c:f>calcs!$J$70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{317B8607-A660-4F96-858F-2D9F60395143}</c15:txfldGUID>
                      <c15:f>calcs!$J$70</c15:f>
                      <c15:dlblFieldTableCache>
                        <c:ptCount val="1"/>
                        <c:pt idx="0">
                          <c:v>MO</c:v>
                        </c:pt>
                      </c15:dlblFieldTableCache>
                    </c15:dlblFTEntry>
                  </c15:dlblFieldTable>
                  <c15:showDataLabelsRange val="0"/>
                </c:ext>
              </c:extLst>
            </c:dLbl>
            <c:dLbl>
              <c:idx val="6"/>
              <c:layout/>
              <c:tx>
                <c:strRef>
                  <c:f>calcs!$K$70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{876C231E-EC20-4511-BC7E-7F5CCBB79B14}</c15:txfldGUID>
                      <c15:f>calcs!$K$70</c15:f>
                      <c15:dlblFieldTableCache>
                        <c:ptCount val="1"/>
                        <c:pt idx="0">
                          <c:v>DI</c:v>
                        </c:pt>
                      </c15:dlblFieldTableCache>
                    </c15:dlblFTEntry>
                  </c15:dlblFieldTable>
                  <c15:showDataLabelsRange val="0"/>
                </c:ext>
              </c:extLst>
            </c:dLbl>
            <c:dLbl>
              <c:idx val="7"/>
              <c:layout/>
              <c:tx>
                <c:strRef>
                  <c:f>calcs!$L$70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{8B0CC3D8-E642-4355-A478-ED5AEE5FBD68}</c15:txfldGUID>
                      <c15:f>calcs!$L$70</c15:f>
                      <c15:dlblFieldTableCache>
                        <c:ptCount val="1"/>
                        <c:pt idx="0">
                          <c:v>MI</c:v>
                        </c:pt>
                      </c15:dlblFieldTableCache>
                    </c15:dlblFTEntry>
                  </c15:dlblFieldTable>
                  <c15:showDataLabelsRange val="0"/>
                </c:ext>
              </c:extLst>
            </c:dLbl>
            <c:dLbl>
              <c:idx val="8"/>
              <c:layout/>
              <c:tx>
                <c:strRef>
                  <c:f>calcs!$M$70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{559ED387-C042-4D9C-9255-AF885ED74056}</c15:txfldGUID>
                      <c15:f>calcs!$M$70</c15:f>
                      <c15:dlblFieldTableCache>
                        <c:ptCount val="1"/>
                        <c:pt idx="0">
                          <c:v>DO</c:v>
                        </c:pt>
                      </c15:dlblFieldTableCache>
                    </c15:dlblFTEntry>
                  </c15:dlblFieldTable>
                  <c15:showDataLabelsRange val="0"/>
                </c:ext>
              </c:extLst>
            </c:dLbl>
            <c:dLbl>
              <c:idx val="9"/>
              <c:layout/>
              <c:tx>
                <c:strRef>
                  <c:f>calcs!$N$70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{D10AAA77-C992-4EFD-8DEE-E215CF8E840C}</c15:txfldGUID>
                      <c15:f>calcs!$N$70</c15:f>
                      <c15:dlblFieldTableCache>
                        <c:ptCount val="1"/>
                        <c:pt idx="0">
                          <c:v>FR</c:v>
                        </c:pt>
                      </c15:dlblFieldTableCache>
                    </c15:dlblFTEntry>
                  </c15:dlblFieldTable>
                  <c15:showDataLabelsRange val="0"/>
                </c:ext>
              </c:extLst>
            </c:dLbl>
            <c:dLbl>
              <c:idx val="10"/>
              <c:layout/>
              <c:tx>
                <c:strRef>
                  <c:f>calcs!$O$70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{21DA09EB-F2AB-4554-8CEB-DA837231D256}</c15:txfldGUID>
                      <c15:f>calcs!$O$70</c15:f>
                      <c15:dlblFieldTableCache>
                        <c:ptCount val="1"/>
                        <c:pt idx="0">
                          <c:v>SA</c:v>
                        </c:pt>
                      </c15:dlblFieldTableCache>
                    </c15:dlblFTEntry>
                  </c15:dlblFieldTable>
                  <c15:showDataLabelsRange val="0"/>
                </c:ext>
              </c:extLst>
            </c:dLbl>
            <c:dLbl>
              <c:idx val="11"/>
              <c:layout/>
              <c:tx>
                <c:strRef>
                  <c:f>calcs!$P$70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{37435261-55BA-4F0D-AE3C-9479D7F6CBF2}</c15:txfldGUID>
                      <c15:f>calcs!$P$70</c15:f>
                      <c15:dlblFieldTableCache>
                        <c:ptCount val="1"/>
                        <c:pt idx="0">
                          <c:v>SO</c:v>
                        </c:pt>
                      </c15:dlblFieldTableCache>
                    </c15:dlblFTEntry>
                  </c15:dlblFieldTable>
                  <c15:showDataLabelsRange val="0"/>
                </c:ext>
              </c:extLst>
            </c:dLbl>
            <c:dLbl>
              <c:idx val="12"/>
              <c:layout/>
              <c:tx>
                <c:strRef>
                  <c:f>calcs!$Q$70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{79A40BAC-5842-45EC-A70B-ECFF467AD47E}</c15:txfldGUID>
                      <c15:f>calcs!$Q$70</c15:f>
                      <c15:dlblFieldTableCache>
                        <c:ptCount val="1"/>
                        <c:pt idx="0">
                          <c:v>MO</c:v>
                        </c:pt>
                      </c15:dlblFieldTableCache>
                    </c15:dlblFTEntry>
                  </c15:dlblFieldTable>
                  <c15:showDataLabelsRange val="0"/>
                </c:ext>
              </c:extLst>
            </c:dLbl>
            <c:dLbl>
              <c:idx val="13"/>
              <c:layout/>
              <c:tx>
                <c:strRef>
                  <c:f>calcs!$R$70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{CAE1EE4F-D377-4955-BE9B-53C397D99D6F}</c15:txfldGUID>
                      <c15:f>calcs!$R$70</c15:f>
                      <c15:dlblFieldTableCache>
                        <c:ptCount val="1"/>
                        <c:pt idx="0">
                          <c:v>DI</c:v>
                        </c:pt>
                      </c15:dlblFieldTableCache>
                    </c15:dlblFTEntry>
                  </c15:dlblFieldTable>
                  <c15:showDataLabelsRange val="0"/>
                </c:ext>
              </c:extLst>
            </c:dLbl>
            <c:dLbl>
              <c:idx val="14"/>
              <c:layout/>
              <c:tx>
                <c:strRef>
                  <c:f>calcs!$S$70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{C894E004-6201-4C71-AF5D-72EF92FED957}</c15:txfldGUID>
                      <c15:f>calcs!$S$70</c15:f>
                      <c15:dlblFieldTableCache>
                        <c:ptCount val="1"/>
                        <c:pt idx="0">
                          <c:v>MI</c:v>
                        </c:pt>
                      </c15:dlblFieldTableCache>
                    </c15:dlblFTEntry>
                  </c15:dlblFieldTable>
                  <c15:showDataLabelsRange val="0"/>
                </c:ext>
              </c:extLst>
            </c:dLbl>
            <c:dLbl>
              <c:idx val="15"/>
              <c:layout/>
              <c:tx>
                <c:strRef>
                  <c:f>calcs!$T$70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{7D69F40B-13A3-4028-97E1-150474F85BBC}</c15:txfldGUID>
                      <c15:f>calcs!$T$70</c15:f>
                      <c15:dlblFieldTableCache>
                        <c:ptCount val="1"/>
                        <c:pt idx="0">
                          <c:v>DO</c:v>
                        </c:pt>
                      </c15:dlblFieldTableCache>
                    </c15:dlblFTEntry>
                  </c15:dlblFieldTable>
                  <c15:showDataLabelsRange val="0"/>
                </c:ext>
              </c:extLst>
            </c:dLbl>
            <c:dLbl>
              <c:idx val="16"/>
              <c:layout/>
              <c:tx>
                <c:strRef>
                  <c:f>calcs!$U$70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{75EE6A9C-014B-4E03-995E-3B021AF140BB}</c15:txfldGUID>
                      <c15:f>calcs!$U$70</c15:f>
                      <c15:dlblFieldTableCache>
                        <c:ptCount val="1"/>
                        <c:pt idx="0">
                          <c:v>FR</c:v>
                        </c:pt>
                      </c15:dlblFieldTableCache>
                    </c15:dlblFTEntry>
                  </c15:dlblFieldTable>
                  <c15:showDataLabelsRange val="0"/>
                </c:ext>
              </c:extLst>
            </c:dLbl>
            <c:dLbl>
              <c:idx val="17"/>
              <c:layout/>
              <c:tx>
                <c:strRef>
                  <c:f>calcs!$V$70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{5A950661-7EDF-42A7-9932-04C57489BEA5}</c15:txfldGUID>
                      <c15:f>calcs!$V$70</c15:f>
                      <c15:dlblFieldTableCache>
                        <c:ptCount val="1"/>
                        <c:pt idx="0">
                          <c:v>SA</c:v>
                        </c:pt>
                      </c15:dlblFieldTableCache>
                    </c15:dlblFTEntry>
                  </c15:dlblFieldTable>
                  <c15:showDataLabelsRange val="0"/>
                </c:ext>
              </c:extLst>
            </c:dLbl>
            <c:dLbl>
              <c:idx val="18"/>
              <c:layout/>
              <c:tx>
                <c:strRef>
                  <c:f>calcs!$W$70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{A45BC186-B1E9-4404-8CBA-9E96D2623E56}</c15:txfldGUID>
                      <c15:f>calcs!$W$70</c15:f>
                      <c15:dlblFieldTableCache>
                        <c:ptCount val="1"/>
                        <c:pt idx="0">
                          <c:v>SO</c:v>
                        </c:pt>
                      </c15:dlblFieldTableCache>
                    </c15:dlblFTEntry>
                  </c15:dlblFieldTable>
                  <c15:showDataLabelsRange val="0"/>
                </c:ext>
              </c:extLst>
            </c:dLbl>
            <c:dLbl>
              <c:idx val="19"/>
              <c:layout/>
              <c:tx>
                <c:strRef>
                  <c:f>calcs!$X$70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{8DD47DDD-B254-48BA-ADF8-F34F00E9C3D8}</c15:txfldGUID>
                      <c15:f>calcs!$X$70</c15:f>
                      <c15:dlblFieldTableCache>
                        <c:ptCount val="1"/>
                        <c:pt idx="0">
                          <c:v>MO</c:v>
                        </c:pt>
                      </c15:dlblFieldTableCache>
                    </c15:dlblFTEntry>
                  </c15:dlblFieldTable>
                  <c15:showDataLabelsRange val="0"/>
                </c:ext>
              </c:extLst>
            </c:dLbl>
            <c:dLbl>
              <c:idx val="20"/>
              <c:layout/>
              <c:tx>
                <c:strRef>
                  <c:f>calcs!$Y$70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{EB92FD16-D8EA-4269-9CEA-C5DD268B4BA3}</c15:txfldGUID>
                      <c15:f>calcs!$Y$70</c15:f>
                      <c15:dlblFieldTableCache>
                        <c:ptCount val="1"/>
                        <c:pt idx="0">
                          <c:v>DI</c:v>
                        </c:pt>
                      </c15:dlblFieldTableCache>
                    </c15:dlblFTEntry>
                  </c15:dlblFieldTable>
                  <c15:showDataLabelsRange val="0"/>
                </c:ext>
              </c:extLst>
            </c:dLbl>
            <c:dLbl>
              <c:idx val="21"/>
              <c:layout/>
              <c:tx>
                <c:strRef>
                  <c:f>calcs!$Z$70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{7F60E9A5-A304-4162-A9B4-2487A168788A}</c15:txfldGUID>
                      <c15:f>calcs!$Z$70</c15:f>
                      <c15:dlblFieldTableCache>
                        <c:ptCount val="1"/>
                        <c:pt idx="0">
                          <c:v>MI</c:v>
                        </c:pt>
                      </c15:dlblFieldTableCache>
                    </c15:dlblFTEntry>
                  </c15:dlblFieldTable>
                  <c15:showDataLabelsRange val="0"/>
                </c:ext>
              </c:extLst>
            </c:dLbl>
            <c:dLbl>
              <c:idx val="22"/>
              <c:layout/>
              <c:tx>
                <c:strRef>
                  <c:f>calcs!$AA$70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{93FF1D6B-6F72-4822-BF02-0FFFAFF8AD61}</c15:txfldGUID>
                      <c15:f>calcs!$AA$70</c15:f>
                      <c15:dlblFieldTableCache>
                        <c:ptCount val="1"/>
                        <c:pt idx="0">
                          <c:v>DO</c:v>
                        </c:pt>
                      </c15:dlblFieldTableCache>
                    </c15:dlblFTEntry>
                  </c15:dlblFieldTable>
                  <c15:showDataLabelsRange val="0"/>
                </c:ext>
              </c:extLst>
            </c:dLbl>
            <c:dLbl>
              <c:idx val="23"/>
              <c:layout/>
              <c:tx>
                <c:strRef>
                  <c:f>calcs!$AB$70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{16527CE4-A711-49C0-94B7-DE8B3909FE57}</c15:txfldGUID>
                      <c15:f>calcs!$AB$70</c15:f>
                      <c15:dlblFieldTableCache>
                        <c:ptCount val="1"/>
                        <c:pt idx="0">
                          <c:v>FR</c:v>
                        </c:pt>
                      </c15:dlblFieldTableCache>
                    </c15:dlblFTEntry>
                  </c15:dlblFieldTable>
                  <c15:showDataLabelsRange val="0"/>
                </c:ext>
              </c:extLst>
            </c:dLbl>
            <c:dLbl>
              <c:idx val="24"/>
              <c:layout/>
              <c:tx>
                <c:strRef>
                  <c:f>calcs!$AC$70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{D19BF2D2-852E-41B4-AEF4-AC873516952B}</c15:txfldGUID>
                      <c15:f>calcs!$AC$70</c15:f>
                      <c15:dlblFieldTableCache>
                        <c:ptCount val="1"/>
                        <c:pt idx="0">
                          <c:v>SA</c:v>
                        </c:pt>
                      </c15:dlblFieldTableCache>
                    </c15:dlblFTEntry>
                  </c15:dlblFieldTable>
                  <c15:showDataLabelsRange val="0"/>
                </c:ext>
              </c:extLst>
            </c:dLbl>
            <c:dLbl>
              <c:idx val="25"/>
              <c:layout/>
              <c:tx>
                <c:strRef>
                  <c:f>calcs!$AD$70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{9E5D0A9E-13B0-4669-B876-D90FD61C0AC0}</c15:txfldGUID>
                      <c15:f>calcs!$AD$70</c15:f>
                      <c15:dlblFieldTableCache>
                        <c:ptCount val="1"/>
                        <c:pt idx="0">
                          <c:v>SO</c:v>
                        </c:pt>
                      </c15:dlblFieldTableCache>
                    </c15:dlblFTEntry>
                  </c15:dlblFieldTable>
                  <c15:showDataLabelsRange val="0"/>
                </c:ext>
              </c:extLst>
            </c:dLbl>
            <c:dLbl>
              <c:idx val="26"/>
              <c:layout/>
              <c:tx>
                <c:strRef>
                  <c:f>calcs!$AE$70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{0721921E-B676-4B91-A387-617C2B52F092}</c15:txfldGUID>
                      <c15:f>calcs!$AE$70</c15:f>
                      <c15:dlblFieldTableCache>
                        <c:ptCount val="1"/>
                        <c:pt idx="0">
                          <c:v>MO</c:v>
                        </c:pt>
                      </c15:dlblFieldTableCache>
                    </c15:dlblFTEntry>
                  </c15:dlblFieldTable>
                  <c15:showDataLabelsRange val="0"/>
                </c:ext>
              </c:extLst>
            </c:dLbl>
            <c:dLbl>
              <c:idx val="27"/>
              <c:layout/>
              <c:tx>
                <c:strRef>
                  <c:f>calcs!$AF$70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{6C512479-BA8F-4056-BADC-9F7F604F5CBF}</c15:txfldGUID>
                      <c15:f>calcs!$AF$70</c15:f>
                      <c15:dlblFieldTableCache>
                        <c:ptCount val="1"/>
                        <c:pt idx="0">
                          <c:v>DI</c:v>
                        </c:pt>
                      </c15:dlblFieldTableCache>
                    </c15:dlblFTEntry>
                  </c15:dlblFieldTable>
                  <c15:showDataLabelsRange val="0"/>
                </c:ext>
              </c:extLst>
            </c:dLbl>
            <c:dLbl>
              <c:idx val="28"/>
              <c:layout/>
              <c:tx>
                <c:strRef>
                  <c:f>calcs!$AG$70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{EF77DF6D-B6F3-4242-842F-BFDEE5F714C5}</c15:txfldGUID>
                      <c15:f>calcs!$AG$70</c15:f>
                      <c15:dlblFieldTableCache>
                        <c:ptCount val="1"/>
                        <c:pt idx="0">
                          <c:v>MI</c:v>
                        </c:pt>
                      </c15:dlblFieldTableCache>
                    </c15:dlblFTEntry>
                  </c15:dlblFieldTable>
                  <c15:showDataLabelsRange val="0"/>
                </c:ext>
              </c:extLst>
            </c:dLbl>
            <c:dLbl>
              <c:idx val="29"/>
              <c:layout/>
              <c:tx>
                <c:strRef>
                  <c:f>calcs!$AH$70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{DE4EC032-A849-457D-847B-A70BDB73E641}</c15:txfldGUID>
                      <c15:f>calcs!$AH$70</c15:f>
                      <c15:dlblFieldTableCache>
                        <c:ptCount val="1"/>
                        <c:pt idx="0">
                          <c:v>DO</c:v>
                        </c:pt>
                      </c15:dlblFieldTableCache>
                    </c15:dlblFTEntry>
                  </c15:dlblFieldTable>
                  <c15:showDataLabelsRange val="0"/>
                </c:ext>
              </c:extLst>
            </c:dLbl>
            <c:spPr>
              <a:noFill/>
              <a:ln>
                <a:noFill/>
              </a:ln>
              <a:effectLst/>
            </c:spPr>
            <c:txPr>
              <a:bodyPr/>
              <a:lstStyle/>
              <a:p>
                <a:pPr>
                  <a:defRPr sz="75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Mrz 2015 -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Apr 2015 -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342401968"/>
        <c:axId val="342402360"/>
      </c:lineChart>
      <c:dateAx>
        <c:axId val="34240196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342402360"/>
        <c:crosses val="autoZero"/>
        <c:auto val="1"/>
        <c:lblOffset val="100"/>
        <c:baseTimeUnit val="days"/>
      </c:dateAx>
      <c:valAx>
        <c:axId val="342402360"/>
        <c:scaling>
          <c:orientation val="minMax"/>
          <c:max val="13.5"/>
          <c:min val="0"/>
        </c:scaling>
        <c:delete val="1"/>
        <c:axPos val="l"/>
        <c:numFmt formatCode="General" sourceLinked="1"/>
        <c:majorTickMark val="out"/>
        <c:minorTickMark val="none"/>
        <c:tickLblPos val="nextTo"/>
        <c:crossAx val="342401968"/>
        <c:crosses val="autoZero"/>
        <c:crossBetween val="between"/>
        <c:majorUnit val="1"/>
      </c:valAx>
    </c:plotArea>
    <c:plotVisOnly val="1"/>
    <c:dispBlanksAs val="gap"/>
    <c:showDLblsOverMax val="0"/>
  </c:chart>
  <c:spPr>
    <a:noFill/>
    <a:ln>
      <a:noFill/>
    </a:ln>
  </c:spPr>
  <c:txPr>
    <a:bodyPr/>
    <a:lstStyle/>
    <a:p>
      <a:pPr>
        <a:defRPr sz="1000"/>
      </a:pPr>
      <a:endParaRPr lang="de-DE"/>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sterOffset" horiz="1" max="100" noThreeD="1" page="7" val="2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Zeitachsendiagramm"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50800</xdr:colOff>
          <xdr:row>18</xdr:row>
          <xdr:rowOff>209550</xdr:rowOff>
        </xdr:from>
        <xdr:to>
          <xdr:col>6</xdr:col>
          <xdr:colOff>0</xdr:colOff>
          <xdr:row>20</xdr:row>
          <xdr:rowOff>0</xdr:rowOff>
        </xdr:to>
        <xdr:sp macro="" textlink="">
          <xdr:nvSpPr>
            <xdr:cNvPr id="1025" name="Bildlaufleiste"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ktivitäten" displayName="Aktivitäten" ref="B22:F34" totalsRowShown="0" headerRowDxfId="6" dataDxfId="5">
  <autoFilter ref="B22:F34"/>
  <sortState ref="C20:F25">
    <sortCondition ref="D19:D25"/>
  </sortState>
  <tableColumns count="5">
    <tableColumn id="5" name="Id" dataDxfId="4">
      <calculatedColumnFormula>N(B22)+1</calculatedColumnFormula>
    </tableColumn>
    <tableColumn id="1" name="AKTIVITÄT" dataDxfId="3"/>
    <tableColumn id="2" name="ANFANG" dataDxfId="2">
      <calculatedColumnFormula>D22+10</calculatedColumnFormula>
    </tableColumn>
    <tableColumn id="3" name="ENDE" dataDxfId="1">
      <calculatedColumnFormula>Aktivitäten[[#This Row],[ANFANG]]+2</calculatedColumnFormula>
    </tableColumn>
    <tableColumn id="4" name="NOTIZEN" dataDxfId="0"/>
  </tableColumns>
  <tableStyleInfo name="Project Timeline" showFirstColumn="0" showLastColumn="0" showRowStripes="1" showColumnStripes="0"/>
  <extLst>
    <ext xmlns:x14="http://schemas.microsoft.com/office/spreadsheetml/2009/9/main" uri="{504A1905-F514-4f6f-8877-14C23A59335A}">
      <x14:table altText="Aktivitäten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topLeftCell="A6" zoomScaleNormal="100" workbookViewId="0">
      <selection activeCell="J11" sqref="J11"/>
    </sheetView>
  </sheetViews>
  <sheetFormatPr baseColWidth="10" defaultColWidth="9.09765625" defaultRowHeight="17.25" customHeight="1" x14ac:dyDescent="0.3"/>
  <cols>
    <col min="1" max="1" width="5.59765625" style="8" customWidth="1"/>
    <col min="2" max="2" width="0" style="8" hidden="1" customWidth="1"/>
    <col min="3" max="3" width="31" style="8" customWidth="1"/>
    <col min="4" max="5" width="18.3984375" style="8" customWidth="1"/>
    <col min="6" max="6" width="56.8984375" style="8" customWidth="1"/>
    <col min="7" max="7" width="5.59765625" style="8" customWidth="1"/>
    <col min="8" max="16384" width="9.09765625" style="8"/>
  </cols>
  <sheetData>
    <row r="1" spans="1:7" s="7" customFormat="1" ht="47.25" customHeight="1" thickBot="1" x14ac:dyDescent="0.35">
      <c r="A1" s="4"/>
      <c r="B1" s="5"/>
      <c r="C1" s="19" t="s">
        <v>3</v>
      </c>
      <c r="D1" s="4"/>
      <c r="E1" s="4"/>
      <c r="F1" s="4"/>
      <c r="G1" s="6"/>
    </row>
    <row r="2" spans="1:7" ht="17.25" customHeight="1" thickTop="1" x14ac:dyDescent="0.3">
      <c r="C2" s="9"/>
    </row>
    <row r="18" spans="2:6" ht="17.25" customHeight="1" thickBot="1" x14ac:dyDescent="0.35">
      <c r="C18" s="10"/>
      <c r="D18" s="10"/>
      <c r="E18" s="10"/>
      <c r="F18" s="10"/>
    </row>
    <row r="19" spans="2:6" ht="17.25" customHeight="1" thickTop="1" x14ac:dyDescent="0.3">
      <c r="C19" s="11"/>
      <c r="D19" s="11"/>
      <c r="E19" s="11"/>
      <c r="F19" s="11"/>
    </row>
    <row r="20" spans="2:6" ht="17.25" customHeight="1" x14ac:dyDescent="0.45">
      <c r="C20" s="17" t="s">
        <v>10</v>
      </c>
      <c r="D20" s="18">
        <v>42052</v>
      </c>
      <c r="E20" s="11"/>
      <c r="F20" s="11"/>
    </row>
    <row r="21" spans="2:6" ht="17.25" customHeight="1" x14ac:dyDescent="0.3">
      <c r="C21" s="11"/>
      <c r="D21" s="11"/>
      <c r="E21" s="11"/>
      <c r="F21" s="11"/>
    </row>
    <row r="22" spans="2:6" ht="17.25" customHeight="1" x14ac:dyDescent="0.3">
      <c r="B22" s="12" t="s">
        <v>1</v>
      </c>
      <c r="C22" s="13" t="s">
        <v>6</v>
      </c>
      <c r="D22" s="13" t="s">
        <v>7</v>
      </c>
      <c r="E22" s="13" t="s">
        <v>8</v>
      </c>
      <c r="F22" s="13" t="s">
        <v>9</v>
      </c>
    </row>
    <row r="23" spans="2:6" ht="17.25" customHeight="1" x14ac:dyDescent="0.3">
      <c r="B23" s="12">
        <f t="shared" ref="B23:B28" si="0">N(B22)+1</f>
        <v>1</v>
      </c>
      <c r="C23" s="14" t="s">
        <v>4</v>
      </c>
      <c r="D23" s="15">
        <f>D20+3</f>
        <v>42055</v>
      </c>
      <c r="E23" s="15"/>
      <c r="F23" s="14"/>
    </row>
    <row r="24" spans="2:6" ht="17.25" customHeight="1" x14ac:dyDescent="0.3">
      <c r="B24" s="12">
        <f t="shared" si="0"/>
        <v>2</v>
      </c>
      <c r="C24" s="14" t="s">
        <v>20</v>
      </c>
      <c r="D24" s="15">
        <v>42067</v>
      </c>
      <c r="E24" s="15">
        <f>Aktivitäten[[#This Row],[ANFANG]]</f>
        <v>42067</v>
      </c>
      <c r="F24" s="14"/>
    </row>
    <row r="25" spans="2:6" ht="17.25" customHeight="1" x14ac:dyDescent="0.3">
      <c r="B25" s="12">
        <f t="shared" si="0"/>
        <v>3</v>
      </c>
      <c r="C25" s="14" t="s">
        <v>22</v>
      </c>
      <c r="D25" s="15">
        <v>42074</v>
      </c>
      <c r="E25" s="15">
        <f>Aktivitäten[[#This Row],[ANFANG]]</f>
        <v>42074</v>
      </c>
      <c r="F25" s="14"/>
    </row>
    <row r="26" spans="2:6" ht="17.25" customHeight="1" x14ac:dyDescent="0.3">
      <c r="B26" s="12">
        <f t="shared" si="0"/>
        <v>4</v>
      </c>
      <c r="C26" s="14" t="s">
        <v>21</v>
      </c>
      <c r="D26" s="15">
        <v>42074</v>
      </c>
      <c r="E26" s="15">
        <v>42081</v>
      </c>
      <c r="F26" s="14"/>
    </row>
    <row r="27" spans="2:6" ht="17.25" customHeight="1" x14ac:dyDescent="0.3">
      <c r="B27" s="12">
        <f t="shared" si="0"/>
        <v>5</v>
      </c>
      <c r="C27" s="14" t="s">
        <v>23</v>
      </c>
      <c r="D27" s="15">
        <v>42081</v>
      </c>
      <c r="E27" s="15">
        <f>Aktivitäten[[#This Row],[ANFANG]]+7</f>
        <v>42088</v>
      </c>
      <c r="F27" s="14"/>
    </row>
    <row r="28" spans="2:6" ht="17.25" customHeight="1" x14ac:dyDescent="0.3">
      <c r="B28" s="12">
        <f t="shared" si="0"/>
        <v>6</v>
      </c>
      <c r="C28" s="14" t="s">
        <v>24</v>
      </c>
      <c r="D28" s="15">
        <v>42081</v>
      </c>
      <c r="E28" s="15">
        <v>42088</v>
      </c>
      <c r="F28" s="14"/>
    </row>
    <row r="29" spans="2:6" ht="17.25" customHeight="1" x14ac:dyDescent="0.3">
      <c r="B29" s="16">
        <f t="shared" ref="B29:B34" si="1">N(B28)+1</f>
        <v>7</v>
      </c>
      <c r="C29" s="14" t="s">
        <v>25</v>
      </c>
      <c r="D29" s="15">
        <v>42074</v>
      </c>
      <c r="E29" s="15">
        <v>42081</v>
      </c>
      <c r="F29" s="14" t="s">
        <v>29</v>
      </c>
    </row>
    <row r="30" spans="2:6" ht="17.25" customHeight="1" x14ac:dyDescent="0.3">
      <c r="B30" s="16">
        <f t="shared" si="1"/>
        <v>8</v>
      </c>
      <c r="C30" s="14" t="s">
        <v>26</v>
      </c>
      <c r="D30" s="15">
        <v>42088</v>
      </c>
      <c r="E30" s="15">
        <v>42102</v>
      </c>
      <c r="F30" s="14" t="s">
        <v>30</v>
      </c>
    </row>
    <row r="31" spans="2:6" ht="17.25" customHeight="1" x14ac:dyDescent="0.3">
      <c r="B31" s="16">
        <f t="shared" si="1"/>
        <v>9</v>
      </c>
      <c r="C31" s="14" t="s">
        <v>27</v>
      </c>
      <c r="D31" s="15">
        <v>42095</v>
      </c>
      <c r="E31" s="15">
        <v>42102</v>
      </c>
      <c r="F31" s="14" t="s">
        <v>31</v>
      </c>
    </row>
    <row r="32" spans="2:6" ht="17.25" customHeight="1" x14ac:dyDescent="0.3">
      <c r="B32" s="16">
        <f t="shared" si="1"/>
        <v>10</v>
      </c>
      <c r="C32" s="14" t="s">
        <v>28</v>
      </c>
      <c r="D32" s="15">
        <v>42102</v>
      </c>
      <c r="E32" s="15">
        <v>42109</v>
      </c>
      <c r="F32" s="14" t="s">
        <v>30</v>
      </c>
    </row>
    <row r="33" spans="2:6" ht="17.25" customHeight="1" x14ac:dyDescent="0.3">
      <c r="B33" s="16">
        <f t="shared" si="1"/>
        <v>11</v>
      </c>
      <c r="C33" s="14" t="s">
        <v>32</v>
      </c>
      <c r="D33" s="15">
        <v>42102</v>
      </c>
      <c r="E33" s="15">
        <v>42109</v>
      </c>
      <c r="F33" s="14"/>
    </row>
    <row r="34" spans="2:6" ht="17.25" customHeight="1" x14ac:dyDescent="0.3">
      <c r="B34" s="16">
        <f t="shared" si="1"/>
        <v>12</v>
      </c>
      <c r="C34" s="14" t="s">
        <v>5</v>
      </c>
      <c r="D34" s="15">
        <v>42145</v>
      </c>
      <c r="E34" s="15"/>
      <c r="F34" s="14"/>
    </row>
  </sheetData>
  <sheetProtection selectLockedCells="1"/>
  <printOptions horizontalCentered="1"/>
  <pageMargins left="0.25" right="0.25" top="0.5" bottom="0.5" header="0.3" footer="0.3"/>
  <pageSetup paperSize="9"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ildlaufleiste">
              <controlPr defaultSize="0" autoPict="0" altText="Click the scroll bar to modify the project time frame shown on the Timeline Chart or enter the start date for the display of project activities in cell D20.">
                <anchor moveWithCells="1">
                  <from>
                    <xdr:col>4</xdr:col>
                    <xdr:colOff>50800</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heetViews>
  <sheetFormatPr baseColWidth="10" defaultColWidth="9.09765625" defaultRowHeight="13" x14ac:dyDescent="0.3"/>
  <cols>
    <col min="2" max="2" width="10.59765625" customWidth="1"/>
    <col min="3" max="3" width="20.8984375" customWidth="1"/>
    <col min="4" max="4" width="17.59765625" customWidth="1"/>
    <col min="5" max="34" width="10.8984375" customWidth="1"/>
    <col min="35" max="35" width="17.59765625" customWidth="1"/>
  </cols>
  <sheetData>
    <row r="1" spans="1:6" x14ac:dyDescent="0.3">
      <c r="A1" t="s">
        <v>11</v>
      </c>
    </row>
    <row r="3" spans="1:6" x14ac:dyDescent="0.3">
      <c r="C3" t="s">
        <v>12</v>
      </c>
      <c r="D3" s="1">
        <f ca="1">TODAY()</f>
        <v>42100</v>
      </c>
      <c r="E3" s="1"/>
    </row>
    <row r="4" spans="1:6" x14ac:dyDescent="0.3">
      <c r="D4">
        <v>5</v>
      </c>
    </row>
    <row r="6" spans="1:6" x14ac:dyDescent="0.3">
      <c r="E6" t="e">
        <f>NA()</f>
        <v>#N/A</v>
      </c>
    </row>
    <row r="7" spans="1:6" x14ac:dyDescent="0.3">
      <c r="E7" t="e">
        <f>NA()</f>
        <v>#N/A</v>
      </c>
    </row>
    <row r="8" spans="1:6" x14ac:dyDescent="0.3">
      <c r="E8" t="e">
        <f>NA()</f>
        <v>#N/A</v>
      </c>
    </row>
    <row r="9" spans="1:6" x14ac:dyDescent="0.3">
      <c r="C9" s="2" t="s">
        <v>13</v>
      </c>
      <c r="D9">
        <f>SUMPRODUCT( ((Aktivitäten[ANFANG]&gt;=StartDatumFenster)+(Aktivitäten[ENDE]&gt;=StartDatumFenster)&gt;0)*(Aktivitäten[ANFANG]&lt;=(StartDatumFenster+FensterTage-1)) )</f>
        <v>8</v>
      </c>
      <c r="E9" t="e">
        <f>NA()</f>
        <v>#N/A</v>
      </c>
    </row>
    <row r="10" spans="1:6" x14ac:dyDescent="0.3">
      <c r="D10">
        <v>9</v>
      </c>
      <c r="E10" t="e">
        <f>NA()</f>
        <v>#N/A</v>
      </c>
    </row>
    <row r="11" spans="1:6" x14ac:dyDescent="0.3">
      <c r="D11">
        <f>D10-MIN(D10,D9)</f>
        <v>1</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ref="E15">INDEX(Aktivitäten[Id],MATCH(1, ((Aktivitäten[ANFANG]&gt;=StartDatumFenster)+(Aktivitäten[ENDE]&gt;=StartDatumFenster)&gt;0)*(Aktivitäten[ANFANG]&lt;=(StartDatumFenster+FensterTage-1)), 0))</f>
        <v>4</v>
      </c>
      <c r="F15" t="e">
        <f t="shared" ref="F15:F23" ca="1" si="0">OFFSET(E15,-$D$11,)</f>
        <v>#N/A</v>
      </c>
    </row>
    <row r="16" spans="1:6" x14ac:dyDescent="0.3">
      <c r="C16" s="2"/>
      <c r="E16">
        <f t="array" ref="E16">INDEX(Aktivitäten[Id],MATCH(1, (Aktivitäten[Id]&gt;E15)*((Aktivitäten[ANFANG]&gt;=StartDatumFenster)+(Aktivitäten[ENDE]&gt;=StartDatumFenster)&gt;0)*(Aktivitäten[ANFANG]&lt;=(StartDatumFenster+FensterTage-1)), 0))</f>
        <v>5</v>
      </c>
      <c r="F16">
        <f t="shared" ca="1" si="0"/>
        <v>4</v>
      </c>
    </row>
    <row r="17" spans="1:35" x14ac:dyDescent="0.3">
      <c r="C17" s="2"/>
      <c r="E17">
        <f t="array" ref="E17">INDEX(Aktivitäten[Id],MATCH(1, (Aktivitäten[Id]&gt;E16)*((Aktivitäten[ANFANG]&gt;=StartDatumFenster)+(Aktivitäten[ENDE]&gt;=StartDatumFenster)&gt;0)*(Aktivitäten[ANFANG]&lt;=(StartDatumFenster+FensterTage-1)), 0))</f>
        <v>6</v>
      </c>
      <c r="F17">
        <f t="shared" ca="1" si="0"/>
        <v>5</v>
      </c>
    </row>
    <row r="18" spans="1:35" x14ac:dyDescent="0.3">
      <c r="E18">
        <f t="array" ref="E18">INDEX(Aktivitäten[Id],MATCH(1, (Aktivitäten[Id]&gt;E17)*((Aktivitäten[ANFANG]&gt;=StartDatumFenster)+(Aktivitäten[ENDE]&gt;=StartDatumFenster)&gt;0)*(Aktivitäten[ANFANG]&lt;=(StartDatumFenster+FensterTage-1)), 0))</f>
        <v>7</v>
      </c>
      <c r="F18">
        <f t="shared" ca="1" si="0"/>
        <v>6</v>
      </c>
    </row>
    <row r="19" spans="1:35" x14ac:dyDescent="0.3">
      <c r="E19">
        <f t="array" ref="E19">INDEX(Aktivitäten[Id],MATCH(1, (Aktivitäten[Id]&gt;E18)*((Aktivitäten[ANFANG]&gt;=StartDatumFenster)+(Aktivitäten[ENDE]&gt;=StartDatumFenster)&gt;0)*(Aktivitäten[ANFANG]&lt;=(StartDatumFenster+FensterTage-1)), 0))</f>
        <v>8</v>
      </c>
      <c r="F19">
        <f t="shared" ca="1" si="0"/>
        <v>7</v>
      </c>
    </row>
    <row r="20" spans="1:35" x14ac:dyDescent="0.3">
      <c r="E20">
        <f t="array" ref="E20">INDEX(Aktivitäten[Id],MATCH(1, (Aktivitäten[Id]&gt;E19)*((Aktivitäten[ANFANG]&gt;=StartDatumFenster)+(Aktivitäten[ENDE]&gt;=StartDatumFenster)&gt;0)*(Aktivitäten[ANFANG]&lt;=(StartDatumFenster+FensterTage-1)), 0))</f>
        <v>9</v>
      </c>
      <c r="F20">
        <f t="shared" ca="1" si="0"/>
        <v>8</v>
      </c>
    </row>
    <row r="21" spans="1:35" x14ac:dyDescent="0.3">
      <c r="E21">
        <f t="array" ref="E21">INDEX(Aktivitäten[Id],MATCH(1, (Aktivitäten[Id]&gt;E20)*((Aktivitäten[ANFANG]&gt;=StartDatumFenster)+(Aktivitäten[ENDE]&gt;=StartDatumFenster)&gt;0)*(Aktivitäten[ANFANG]&lt;=(StartDatumFenster+FensterTage-1)), 0))</f>
        <v>10</v>
      </c>
      <c r="F21">
        <f t="shared" ca="1" si="0"/>
        <v>9</v>
      </c>
    </row>
    <row r="22" spans="1:35" x14ac:dyDescent="0.3">
      <c r="E22">
        <f t="array" ref="E22">INDEX(Aktivitäten[Id],MATCH(1, (Aktivitäten[Id]&gt;E21)*((Aktivitäten[ANFANG]&gt;=StartDatumFenster)+(Aktivitäten[ENDE]&gt;=StartDatumFenster)&gt;0)*(Aktivitäten[ANFANG]&lt;=(StartDatumFenster+FensterTage-1)), 0))</f>
        <v>11</v>
      </c>
      <c r="F22">
        <f t="shared" ca="1" si="0"/>
        <v>10</v>
      </c>
    </row>
    <row r="23" spans="1:35" x14ac:dyDescent="0.3">
      <c r="E23" t="e">
        <f t="array" ref="E23">INDEX(Aktivitäten[Id],MATCH(1, (Aktivitäten[Id]&gt;E22)*((Aktivitäten[ANFANG]&gt;=StartDatumFenster)+(Aktivitäten[ENDE]&gt;=StartDatumFenster)&gt;0)*(Aktivitäten[ANFANG]&lt;=(StartDatumFenster+FensterTage-1)), 0))</f>
        <v>#N/A</v>
      </c>
      <c r="F23">
        <f t="shared" ca="1" si="0"/>
        <v>11</v>
      </c>
    </row>
    <row r="25" spans="1:35" x14ac:dyDescent="0.3">
      <c r="C25" t="s">
        <v>14</v>
      </c>
      <c r="D25" s="1">
        <f>Startdatum+FensterOffset</f>
        <v>42081</v>
      </c>
    </row>
    <row r="26" spans="1:35" x14ac:dyDescent="0.3">
      <c r="C26" t="s">
        <v>0</v>
      </c>
      <c r="D26">
        <v>29</v>
      </c>
    </row>
    <row r="28" spans="1:35" x14ac:dyDescent="0.3">
      <c r="C28" t="s">
        <v>15</v>
      </c>
      <c r="D28" s="2">
        <f>Projektzeitachse!D20</f>
        <v>42052</v>
      </c>
    </row>
    <row r="29" spans="1:35" x14ac:dyDescent="0.3">
      <c r="C29" t="s">
        <v>16</v>
      </c>
      <c r="D29">
        <v>30</v>
      </c>
    </row>
    <row r="31" spans="1:35" x14ac:dyDescent="0.3">
      <c r="A31" t="s">
        <v>2</v>
      </c>
      <c r="B31" t="s">
        <v>17</v>
      </c>
      <c r="C31" t="s">
        <v>18</v>
      </c>
      <c r="D31" t="s">
        <v>6</v>
      </c>
      <c r="E31" s="1">
        <f>StartDatumFenster</f>
        <v>42081</v>
      </c>
      <c r="F31" s="1">
        <f t="shared" ref="F31:AI31" si="1">E31+1</f>
        <v>42082</v>
      </c>
      <c r="G31" s="1">
        <f t="shared" si="1"/>
        <v>42083</v>
      </c>
      <c r="H31" s="1">
        <f t="shared" si="1"/>
        <v>42084</v>
      </c>
      <c r="I31" s="1">
        <f t="shared" si="1"/>
        <v>42085</v>
      </c>
      <c r="J31" s="1">
        <f t="shared" si="1"/>
        <v>42086</v>
      </c>
      <c r="K31" s="1">
        <f t="shared" si="1"/>
        <v>42087</v>
      </c>
      <c r="L31" s="1">
        <f t="shared" si="1"/>
        <v>42088</v>
      </c>
      <c r="M31" s="1">
        <f t="shared" si="1"/>
        <v>42089</v>
      </c>
      <c r="N31" s="1">
        <f t="shared" si="1"/>
        <v>42090</v>
      </c>
      <c r="O31" s="1">
        <f t="shared" si="1"/>
        <v>42091</v>
      </c>
      <c r="P31" s="1">
        <f t="shared" si="1"/>
        <v>42092</v>
      </c>
      <c r="Q31" s="1">
        <f t="shared" si="1"/>
        <v>42093</v>
      </c>
      <c r="R31" s="1">
        <f t="shared" si="1"/>
        <v>42094</v>
      </c>
      <c r="S31" s="1">
        <f t="shared" si="1"/>
        <v>42095</v>
      </c>
      <c r="T31" s="1">
        <f t="shared" si="1"/>
        <v>42096</v>
      </c>
      <c r="U31" s="1">
        <f t="shared" si="1"/>
        <v>42097</v>
      </c>
      <c r="V31" s="1">
        <f t="shared" si="1"/>
        <v>42098</v>
      </c>
      <c r="W31" s="1">
        <f t="shared" si="1"/>
        <v>42099</v>
      </c>
      <c r="X31" s="1">
        <f t="shared" si="1"/>
        <v>42100</v>
      </c>
      <c r="Y31" s="1">
        <f t="shared" si="1"/>
        <v>42101</v>
      </c>
      <c r="Z31" s="1">
        <f t="shared" si="1"/>
        <v>42102</v>
      </c>
      <c r="AA31" s="1">
        <f t="shared" si="1"/>
        <v>42103</v>
      </c>
      <c r="AB31" s="1">
        <f t="shared" si="1"/>
        <v>42104</v>
      </c>
      <c r="AC31" s="1">
        <f t="shared" si="1"/>
        <v>42105</v>
      </c>
      <c r="AD31" s="1">
        <f t="shared" si="1"/>
        <v>42106</v>
      </c>
      <c r="AE31" s="1">
        <f t="shared" si="1"/>
        <v>42107</v>
      </c>
      <c r="AF31" s="1">
        <f t="shared" si="1"/>
        <v>42108</v>
      </c>
      <c r="AG31" s="1">
        <f t="shared" si="1"/>
        <v>42109</v>
      </c>
      <c r="AH31" s="1">
        <f t="shared" si="1"/>
        <v>42110</v>
      </c>
      <c r="AI31" s="1">
        <f t="shared" si="1"/>
        <v>42111</v>
      </c>
    </row>
    <row r="32" spans="1:35" x14ac:dyDescent="0.3">
      <c r="A32">
        <v>11.3</v>
      </c>
      <c r="B32">
        <v>1</v>
      </c>
      <c r="C32" t="e">
        <f t="shared" ref="C32:C40" ca="1" si="2">F15</f>
        <v>#N/A</v>
      </c>
      <c r="D32" t="e">
        <f ca="1">INDEX(Aktivitäten[AKTIVITÄT],MATCH($C32,Aktivitäten[Id],0))</f>
        <v>#N/A</v>
      </c>
      <c r="E32" t="e">
        <f ca="1">Rasterberechnung</f>
        <v>#N/A</v>
      </c>
      <c r="F32" t="e">
        <f ca="1">Rasterberechnung</f>
        <v>#N/A</v>
      </c>
      <c r="G32" t="e">
        <f ca="1">Rasterberechnung</f>
        <v>#N/A</v>
      </c>
      <c r="H32" t="e">
        <f ca="1">Rasterberechnung</f>
        <v>#N/A</v>
      </c>
      <c r="I32" t="e">
        <f ca="1">Rasterberechnung</f>
        <v>#N/A</v>
      </c>
      <c r="J32" t="e">
        <f ca="1">Rasterberechnung</f>
        <v>#N/A</v>
      </c>
      <c r="K32" t="e">
        <f ca="1">Rasterberechnung</f>
        <v>#N/A</v>
      </c>
      <c r="L32" t="e">
        <f ca="1">Rasterberechnung</f>
        <v>#N/A</v>
      </c>
      <c r="M32" t="e">
        <f ca="1">Rasterberechnung</f>
        <v>#N/A</v>
      </c>
      <c r="N32" t="e">
        <f ca="1">Rasterberechnung</f>
        <v>#N/A</v>
      </c>
      <c r="O32" t="e">
        <f ca="1">Rasterberechnung</f>
        <v>#N/A</v>
      </c>
      <c r="P32" t="e">
        <f ca="1">Rasterberechnung</f>
        <v>#N/A</v>
      </c>
      <c r="Q32" t="e">
        <f ca="1">Rasterberechnung</f>
        <v>#N/A</v>
      </c>
      <c r="R32" t="e">
        <f ca="1">Rasterberechnung</f>
        <v>#N/A</v>
      </c>
      <c r="S32" t="e">
        <f ca="1">Rasterberechnung</f>
        <v>#N/A</v>
      </c>
      <c r="T32" t="e">
        <f ca="1">Rasterberechnung</f>
        <v>#N/A</v>
      </c>
      <c r="U32" t="e">
        <f ca="1">Rasterberechnung</f>
        <v>#N/A</v>
      </c>
      <c r="V32" t="e">
        <f ca="1">Rasterberechnung</f>
        <v>#N/A</v>
      </c>
      <c r="W32" t="e">
        <f ca="1">Rasterberechnung</f>
        <v>#N/A</v>
      </c>
      <c r="X32" t="e">
        <f ca="1">Rasterberechnung</f>
        <v>#N/A</v>
      </c>
      <c r="Y32" t="e">
        <f ca="1">Rasterberechnung</f>
        <v>#N/A</v>
      </c>
      <c r="Z32" t="e">
        <f ca="1">Rasterberechnung</f>
        <v>#N/A</v>
      </c>
      <c r="AA32" t="e">
        <f ca="1">Rasterberechnung</f>
        <v>#N/A</v>
      </c>
      <c r="AB32" t="e">
        <f ca="1">Rasterberechnung</f>
        <v>#N/A</v>
      </c>
      <c r="AC32" t="e">
        <f ca="1">Rasterberechnung</f>
        <v>#N/A</v>
      </c>
      <c r="AD32" t="e">
        <f ca="1">Rasterberechnung</f>
        <v>#N/A</v>
      </c>
      <c r="AE32" t="e">
        <f ca="1">Rasterberechnung</f>
        <v>#N/A</v>
      </c>
      <c r="AF32" t="e">
        <f ca="1">Rasterberechnung</f>
        <v>#N/A</v>
      </c>
      <c r="AG32" t="e">
        <f ca="1">Rasterberechnung</f>
        <v>#N/A</v>
      </c>
      <c r="AH32" t="e">
        <f ca="1">Rasterberechnung</f>
        <v>#N/A</v>
      </c>
      <c r="AI32" t="e">
        <f ca="1">Rasterberechnung</f>
        <v>#N/A</v>
      </c>
    </row>
    <row r="33" spans="1:35" x14ac:dyDescent="0.3">
      <c r="A33">
        <f>A32-1</f>
        <v>10.3</v>
      </c>
      <c r="B33">
        <v>2</v>
      </c>
      <c r="C33">
        <f t="shared" ca="1" si="2"/>
        <v>4</v>
      </c>
      <c r="D33" t="str">
        <f ca="1">INDEX(Aktivitäten[AKTIVITÄT],MATCH($C33,Aktivitäten[Id],0))</f>
        <v>UseCase Beschrieb</v>
      </c>
      <c r="E33">
        <f ca="1">Rasterberechnung</f>
        <v>10.3</v>
      </c>
      <c r="F33" t="e">
        <f ca="1">Rasterberechnung</f>
        <v>#N/A</v>
      </c>
      <c r="G33" t="e">
        <f ca="1">Rasterberechnung</f>
        <v>#N/A</v>
      </c>
      <c r="H33" t="e">
        <f ca="1">Rasterberechnung</f>
        <v>#N/A</v>
      </c>
      <c r="I33" t="e">
        <f ca="1">Rasterberechnung</f>
        <v>#N/A</v>
      </c>
      <c r="J33" t="e">
        <f ca="1">Rasterberechnung</f>
        <v>#N/A</v>
      </c>
      <c r="K33" t="e">
        <f ca="1">Rasterberechnung</f>
        <v>#N/A</v>
      </c>
      <c r="L33" t="e">
        <f ca="1">Rasterberechnung</f>
        <v>#N/A</v>
      </c>
      <c r="M33" t="e">
        <f ca="1">Rasterberechnung</f>
        <v>#N/A</v>
      </c>
      <c r="N33" t="e">
        <f ca="1">Rasterberechnung</f>
        <v>#N/A</v>
      </c>
      <c r="O33" t="e">
        <f ca="1">Rasterberechnung</f>
        <v>#N/A</v>
      </c>
      <c r="P33" t="e">
        <f ca="1">Rasterberechnung</f>
        <v>#N/A</v>
      </c>
      <c r="Q33" t="e">
        <f ca="1">Rasterberechnung</f>
        <v>#N/A</v>
      </c>
      <c r="R33" t="e">
        <f ca="1">Rasterberechnung</f>
        <v>#N/A</v>
      </c>
      <c r="S33" t="e">
        <f ca="1">Rasterberechnung</f>
        <v>#N/A</v>
      </c>
      <c r="T33" t="e">
        <f ca="1">Rasterberechnung</f>
        <v>#N/A</v>
      </c>
      <c r="U33" t="e">
        <f ca="1">Rasterberechnung</f>
        <v>#N/A</v>
      </c>
      <c r="V33" t="e">
        <f ca="1">Rasterberechnung</f>
        <v>#N/A</v>
      </c>
      <c r="W33" t="e">
        <f ca="1">Rasterberechnung</f>
        <v>#N/A</v>
      </c>
      <c r="X33" t="e">
        <f ca="1">Rasterberechnung</f>
        <v>#N/A</v>
      </c>
      <c r="Y33" t="e">
        <f ca="1">Rasterberechnung</f>
        <v>#N/A</v>
      </c>
      <c r="Z33" t="e">
        <f ca="1">Rasterberechnung</f>
        <v>#N/A</v>
      </c>
      <c r="AA33" t="e">
        <f ca="1">Rasterberechnung</f>
        <v>#N/A</v>
      </c>
      <c r="AB33" t="e">
        <f ca="1">Rasterberechnung</f>
        <v>#N/A</v>
      </c>
      <c r="AC33" t="e">
        <f ca="1">Rasterberechnung</f>
        <v>#N/A</v>
      </c>
      <c r="AD33" t="e">
        <f ca="1">Rasterberechnung</f>
        <v>#N/A</v>
      </c>
      <c r="AE33" t="e">
        <f ca="1">Rasterberechnung</f>
        <v>#N/A</v>
      </c>
      <c r="AF33" t="e">
        <f ca="1">Rasterberechnung</f>
        <v>#N/A</v>
      </c>
      <c r="AG33" t="e">
        <f ca="1">Rasterberechnung</f>
        <v>#N/A</v>
      </c>
      <c r="AH33" t="e">
        <f ca="1">Rasterberechnung</f>
        <v>#N/A</v>
      </c>
      <c r="AI33" t="e">
        <f ca="1">Rasterberechnung</f>
        <v>#N/A</v>
      </c>
    </row>
    <row r="34" spans="1:35" x14ac:dyDescent="0.3">
      <c r="A34">
        <f t="shared" ref="A34:A40" si="3">A33-1</f>
        <v>9.3000000000000007</v>
      </c>
      <c r="B34">
        <v>3</v>
      </c>
      <c r="C34">
        <f t="shared" ca="1" si="2"/>
        <v>5</v>
      </c>
      <c r="D34" t="str">
        <f ca="1">INDEX(Aktivitäten[AKTIVITÄT],MATCH($C34,Aktivitäten[Id],0))</f>
        <v>UseCase Diagramm</v>
      </c>
      <c r="E34">
        <f ca="1">Rasterberechnung</f>
        <v>9.3000000000000007</v>
      </c>
      <c r="F34">
        <f ca="1">Rasterberechnung</f>
        <v>9.3000000000000007</v>
      </c>
      <c r="G34">
        <f ca="1">Rasterberechnung</f>
        <v>9.3000000000000007</v>
      </c>
      <c r="H34">
        <f ca="1">Rasterberechnung</f>
        <v>9.3000000000000007</v>
      </c>
      <c r="I34">
        <f ca="1">Rasterberechnung</f>
        <v>9.3000000000000007</v>
      </c>
      <c r="J34">
        <f ca="1">Rasterberechnung</f>
        <v>9.3000000000000007</v>
      </c>
      <c r="K34">
        <f ca="1">Rasterberechnung</f>
        <v>9.3000000000000007</v>
      </c>
      <c r="L34">
        <f ca="1">Rasterberechnung</f>
        <v>9.3000000000000007</v>
      </c>
      <c r="M34" t="e">
        <f ca="1">Rasterberechnung</f>
        <v>#N/A</v>
      </c>
      <c r="N34" t="e">
        <f ca="1">Rasterberechnung</f>
        <v>#N/A</v>
      </c>
      <c r="O34" t="e">
        <f ca="1">Rasterberechnung</f>
        <v>#N/A</v>
      </c>
      <c r="P34" t="e">
        <f ca="1">Rasterberechnung</f>
        <v>#N/A</v>
      </c>
      <c r="Q34" t="e">
        <f ca="1">Rasterberechnung</f>
        <v>#N/A</v>
      </c>
      <c r="R34" t="e">
        <f ca="1">Rasterberechnung</f>
        <v>#N/A</v>
      </c>
      <c r="S34" t="e">
        <f ca="1">Rasterberechnung</f>
        <v>#N/A</v>
      </c>
      <c r="T34" t="e">
        <f ca="1">Rasterberechnung</f>
        <v>#N/A</v>
      </c>
      <c r="U34" t="e">
        <f ca="1">Rasterberechnung</f>
        <v>#N/A</v>
      </c>
      <c r="V34" t="e">
        <f ca="1">Rasterberechnung</f>
        <v>#N/A</v>
      </c>
      <c r="W34" t="e">
        <f ca="1">Rasterberechnung</f>
        <v>#N/A</v>
      </c>
      <c r="X34" t="e">
        <f ca="1">Rasterberechnung</f>
        <v>#N/A</v>
      </c>
      <c r="Y34" t="e">
        <f ca="1">Rasterberechnung</f>
        <v>#N/A</v>
      </c>
      <c r="Z34" t="e">
        <f ca="1">Rasterberechnung</f>
        <v>#N/A</v>
      </c>
      <c r="AA34" t="e">
        <f ca="1">Rasterberechnung</f>
        <v>#N/A</v>
      </c>
      <c r="AB34" t="e">
        <f ca="1">Rasterberechnung</f>
        <v>#N/A</v>
      </c>
      <c r="AC34" t="e">
        <f ca="1">Rasterberechnung</f>
        <v>#N/A</v>
      </c>
      <c r="AD34" t="e">
        <f ca="1">Rasterberechnung</f>
        <v>#N/A</v>
      </c>
      <c r="AE34" t="e">
        <f ca="1">Rasterberechnung</f>
        <v>#N/A</v>
      </c>
      <c r="AF34" t="e">
        <f ca="1">Rasterberechnung</f>
        <v>#N/A</v>
      </c>
      <c r="AG34" t="e">
        <f ca="1">Rasterberechnung</f>
        <v>#N/A</v>
      </c>
      <c r="AH34" t="e">
        <f ca="1">Rasterberechnung</f>
        <v>#N/A</v>
      </c>
      <c r="AI34" t="e">
        <f ca="1">Rasterberechnung</f>
        <v>#N/A</v>
      </c>
    </row>
    <row r="35" spans="1:35" x14ac:dyDescent="0.3">
      <c r="A35">
        <f t="shared" si="3"/>
        <v>8.3000000000000007</v>
      </c>
      <c r="B35">
        <v>4</v>
      </c>
      <c r="C35">
        <f t="shared" ca="1" si="2"/>
        <v>6</v>
      </c>
      <c r="D35" t="str">
        <f ca="1">INDEX(Aktivitäten[AKTIVITÄT],MATCH($C35,Aktivitäten[Id],0))</f>
        <v>Aktivitätsdiagramme</v>
      </c>
      <c r="E35">
        <f ca="1">Rasterberechnung</f>
        <v>8.3000000000000007</v>
      </c>
      <c r="F35">
        <f ca="1">Rasterberechnung</f>
        <v>8.3000000000000007</v>
      </c>
      <c r="G35">
        <f ca="1">Rasterberechnung</f>
        <v>8.3000000000000007</v>
      </c>
      <c r="H35">
        <f ca="1">Rasterberechnung</f>
        <v>8.3000000000000007</v>
      </c>
      <c r="I35">
        <f ca="1">Rasterberechnung</f>
        <v>8.3000000000000007</v>
      </c>
      <c r="J35">
        <f ca="1">Rasterberechnung</f>
        <v>8.3000000000000007</v>
      </c>
      <c r="K35">
        <f ca="1">Rasterberechnung</f>
        <v>8.3000000000000007</v>
      </c>
      <c r="L35">
        <f ca="1">Rasterberechnung</f>
        <v>8.3000000000000007</v>
      </c>
      <c r="M35" t="e">
        <f ca="1">Rasterberechnung</f>
        <v>#N/A</v>
      </c>
      <c r="N35" t="e">
        <f ca="1">Rasterberechnung</f>
        <v>#N/A</v>
      </c>
      <c r="O35" t="e">
        <f ca="1">Rasterberechnung</f>
        <v>#N/A</v>
      </c>
      <c r="P35" t="e">
        <f ca="1">Rasterberechnung</f>
        <v>#N/A</v>
      </c>
      <c r="Q35" t="e">
        <f ca="1">Rasterberechnung</f>
        <v>#N/A</v>
      </c>
      <c r="R35" t="e">
        <f ca="1">Rasterberechnung</f>
        <v>#N/A</v>
      </c>
      <c r="S35" t="e">
        <f ca="1">Rasterberechnung</f>
        <v>#N/A</v>
      </c>
      <c r="T35" t="e">
        <f ca="1">Rasterberechnung</f>
        <v>#N/A</v>
      </c>
      <c r="U35" t="e">
        <f ca="1">Rasterberechnung</f>
        <v>#N/A</v>
      </c>
      <c r="V35" t="e">
        <f ca="1">Rasterberechnung</f>
        <v>#N/A</v>
      </c>
      <c r="W35" t="e">
        <f ca="1">Rasterberechnung</f>
        <v>#N/A</v>
      </c>
      <c r="X35" t="e">
        <f ca="1">Rasterberechnung</f>
        <v>#N/A</v>
      </c>
      <c r="Y35" t="e">
        <f ca="1">Rasterberechnung</f>
        <v>#N/A</v>
      </c>
      <c r="Z35" t="e">
        <f ca="1">Rasterberechnung</f>
        <v>#N/A</v>
      </c>
      <c r="AA35" t="e">
        <f ca="1">Rasterberechnung</f>
        <v>#N/A</v>
      </c>
      <c r="AB35" t="e">
        <f ca="1">Rasterberechnung</f>
        <v>#N/A</v>
      </c>
      <c r="AC35" t="e">
        <f ca="1">Rasterberechnung</f>
        <v>#N/A</v>
      </c>
      <c r="AD35" t="e">
        <f ca="1">Rasterberechnung</f>
        <v>#N/A</v>
      </c>
      <c r="AE35" t="e">
        <f ca="1">Rasterberechnung</f>
        <v>#N/A</v>
      </c>
      <c r="AF35" t="e">
        <f ca="1">Rasterberechnung</f>
        <v>#N/A</v>
      </c>
      <c r="AG35" t="e">
        <f ca="1">Rasterberechnung</f>
        <v>#N/A</v>
      </c>
      <c r="AH35" t="e">
        <f ca="1">Rasterberechnung</f>
        <v>#N/A</v>
      </c>
      <c r="AI35" t="e">
        <f ca="1">Rasterberechnung</f>
        <v>#N/A</v>
      </c>
    </row>
    <row r="36" spans="1:35" x14ac:dyDescent="0.3">
      <c r="A36">
        <f t="shared" si="3"/>
        <v>7.3000000000000007</v>
      </c>
      <c r="B36">
        <v>5</v>
      </c>
      <c r="C36">
        <f t="shared" ca="1" si="2"/>
        <v>7</v>
      </c>
      <c r="D36" t="str">
        <f ca="1">INDEX(Aktivitäten[AKTIVITÄT],MATCH($C36,Aktivitäten[Id],0))</f>
        <v>ERD Erstellen</v>
      </c>
      <c r="E36">
        <f ca="1">Rasterberechnung</f>
        <v>7.3000000000000007</v>
      </c>
      <c r="F36" t="e">
        <f ca="1">Rasterberechnung</f>
        <v>#N/A</v>
      </c>
      <c r="G36" t="e">
        <f ca="1">Rasterberechnung</f>
        <v>#N/A</v>
      </c>
      <c r="H36" t="e">
        <f ca="1">Rasterberechnung</f>
        <v>#N/A</v>
      </c>
      <c r="I36" t="e">
        <f ca="1">Rasterberechnung</f>
        <v>#N/A</v>
      </c>
      <c r="J36" t="e">
        <f ca="1">Rasterberechnung</f>
        <v>#N/A</v>
      </c>
      <c r="K36" t="e">
        <f ca="1">Rasterberechnung</f>
        <v>#N/A</v>
      </c>
      <c r="L36" t="e">
        <f ca="1">Rasterberechnung</f>
        <v>#N/A</v>
      </c>
      <c r="M36" t="e">
        <f ca="1">Rasterberechnung</f>
        <v>#N/A</v>
      </c>
      <c r="N36" t="e">
        <f ca="1">Rasterberechnung</f>
        <v>#N/A</v>
      </c>
      <c r="O36" t="e">
        <f ca="1">Rasterberechnung</f>
        <v>#N/A</v>
      </c>
      <c r="P36" t="e">
        <f ca="1">Rasterberechnung</f>
        <v>#N/A</v>
      </c>
      <c r="Q36" t="e">
        <f ca="1">Rasterberechnung</f>
        <v>#N/A</v>
      </c>
      <c r="R36" t="e">
        <f ca="1">Rasterberechnung</f>
        <v>#N/A</v>
      </c>
      <c r="S36" t="e">
        <f ca="1">Rasterberechnung</f>
        <v>#N/A</v>
      </c>
      <c r="T36" t="e">
        <f ca="1">Rasterberechnung</f>
        <v>#N/A</v>
      </c>
      <c r="U36" t="e">
        <f ca="1">Rasterberechnung</f>
        <v>#N/A</v>
      </c>
      <c r="V36" t="e">
        <f ca="1">Rasterberechnung</f>
        <v>#N/A</v>
      </c>
      <c r="W36" t="e">
        <f ca="1">Rasterberechnung</f>
        <v>#N/A</v>
      </c>
      <c r="X36" t="e">
        <f ca="1">Rasterberechnung</f>
        <v>#N/A</v>
      </c>
      <c r="Y36" t="e">
        <f ca="1">Rasterberechnung</f>
        <v>#N/A</v>
      </c>
      <c r="Z36" t="e">
        <f ca="1">Rasterberechnung</f>
        <v>#N/A</v>
      </c>
      <c r="AA36" t="e">
        <f ca="1">Rasterberechnung</f>
        <v>#N/A</v>
      </c>
      <c r="AB36" t="e">
        <f ca="1">Rasterberechnung</f>
        <v>#N/A</v>
      </c>
      <c r="AC36" t="e">
        <f ca="1">Rasterberechnung</f>
        <v>#N/A</v>
      </c>
      <c r="AD36" t="e">
        <f ca="1">Rasterberechnung</f>
        <v>#N/A</v>
      </c>
      <c r="AE36" t="e">
        <f ca="1">Rasterberechnung</f>
        <v>#N/A</v>
      </c>
      <c r="AF36" t="e">
        <f ca="1">Rasterberechnung</f>
        <v>#N/A</v>
      </c>
      <c r="AG36" t="e">
        <f ca="1">Rasterberechnung</f>
        <v>#N/A</v>
      </c>
      <c r="AH36" t="e">
        <f ca="1">Rasterberechnung</f>
        <v>#N/A</v>
      </c>
      <c r="AI36" t="e">
        <f ca="1">Rasterberechnung</f>
        <v>#N/A</v>
      </c>
    </row>
    <row r="37" spans="1:35" x14ac:dyDescent="0.3">
      <c r="A37">
        <f t="shared" si="3"/>
        <v>6.3000000000000007</v>
      </c>
      <c r="B37">
        <v>6</v>
      </c>
      <c r="C37">
        <f t="shared" ca="1" si="2"/>
        <v>8</v>
      </c>
      <c r="D37" t="str">
        <f ca="1">INDEX(Aktivitäten[AKTIVITÄT],MATCH($C37,Aktivitäten[Id],0))</f>
        <v>GUI Entwerfen</v>
      </c>
      <c r="E37" t="e">
        <f ca="1">Rasterberechnung</f>
        <v>#N/A</v>
      </c>
      <c r="F37" t="e">
        <f ca="1">Rasterberechnung</f>
        <v>#N/A</v>
      </c>
      <c r="G37" t="e">
        <f ca="1">Rasterberechnung</f>
        <v>#N/A</v>
      </c>
      <c r="H37" t="e">
        <f ca="1">Rasterberechnung</f>
        <v>#N/A</v>
      </c>
      <c r="I37" t="e">
        <f ca="1">Rasterberechnung</f>
        <v>#N/A</v>
      </c>
      <c r="J37" t="e">
        <f ca="1">Rasterberechnung</f>
        <v>#N/A</v>
      </c>
      <c r="K37" t="e">
        <f ca="1">Rasterberechnung</f>
        <v>#N/A</v>
      </c>
      <c r="L37">
        <f ca="1">Rasterberechnung</f>
        <v>6.3000000000000007</v>
      </c>
      <c r="M37">
        <f ca="1">Rasterberechnung</f>
        <v>6.3000000000000007</v>
      </c>
      <c r="N37">
        <f ca="1">Rasterberechnung</f>
        <v>6.3000000000000007</v>
      </c>
      <c r="O37">
        <f ca="1">Rasterberechnung</f>
        <v>6.3000000000000007</v>
      </c>
      <c r="P37">
        <f ca="1">Rasterberechnung</f>
        <v>6.3000000000000007</v>
      </c>
      <c r="Q37">
        <f ca="1">Rasterberechnung</f>
        <v>6.3000000000000007</v>
      </c>
      <c r="R37">
        <f ca="1">Rasterberechnung</f>
        <v>6.3000000000000007</v>
      </c>
      <c r="S37">
        <f ca="1">Rasterberechnung</f>
        <v>6.3000000000000007</v>
      </c>
      <c r="T37">
        <f ca="1">Rasterberechnung</f>
        <v>6.3000000000000007</v>
      </c>
      <c r="U37">
        <f ca="1">Rasterberechnung</f>
        <v>6.3000000000000007</v>
      </c>
      <c r="V37">
        <f ca="1">Rasterberechnung</f>
        <v>6.3000000000000007</v>
      </c>
      <c r="W37">
        <f ca="1">Rasterberechnung</f>
        <v>6.3000000000000007</v>
      </c>
      <c r="X37">
        <f ca="1">Rasterberechnung</f>
        <v>6.3000000000000007</v>
      </c>
      <c r="Y37">
        <f ca="1">Rasterberechnung</f>
        <v>6.3000000000000007</v>
      </c>
      <c r="Z37">
        <f ca="1">Rasterberechnung</f>
        <v>6.3000000000000007</v>
      </c>
      <c r="AA37" t="e">
        <f ca="1">Rasterberechnung</f>
        <v>#N/A</v>
      </c>
      <c r="AB37" t="e">
        <f ca="1">Rasterberechnung</f>
        <v>#N/A</v>
      </c>
      <c r="AC37" t="e">
        <f ca="1">Rasterberechnung</f>
        <v>#N/A</v>
      </c>
      <c r="AD37" t="e">
        <f ca="1">Rasterberechnung</f>
        <v>#N/A</v>
      </c>
      <c r="AE37" t="e">
        <f ca="1">Rasterberechnung</f>
        <v>#N/A</v>
      </c>
      <c r="AF37" t="e">
        <f ca="1">Rasterberechnung</f>
        <v>#N/A</v>
      </c>
      <c r="AG37" t="e">
        <f ca="1">Rasterberechnung</f>
        <v>#N/A</v>
      </c>
      <c r="AH37" t="e">
        <f ca="1">Rasterberechnung</f>
        <v>#N/A</v>
      </c>
      <c r="AI37" t="e">
        <f ca="1">Rasterberechnung</f>
        <v>#N/A</v>
      </c>
    </row>
    <row r="38" spans="1:35" x14ac:dyDescent="0.3">
      <c r="A38">
        <f t="shared" si="3"/>
        <v>5.3000000000000007</v>
      </c>
      <c r="B38">
        <v>7</v>
      </c>
      <c r="C38">
        <f t="shared" ca="1" si="2"/>
        <v>9</v>
      </c>
      <c r="D38" t="str">
        <f ca="1">INDEX(Aktivitäten[AKTIVITÄT],MATCH($C38,Aktivitäten[Id],0))</f>
        <v>Doku Aktuallisieren</v>
      </c>
      <c r="E38" t="e">
        <f ca="1">Rasterberechnung</f>
        <v>#N/A</v>
      </c>
      <c r="F38" t="e">
        <f ca="1">Rasterberechnung</f>
        <v>#N/A</v>
      </c>
      <c r="G38" t="e">
        <f ca="1">Rasterberechnung</f>
        <v>#N/A</v>
      </c>
      <c r="H38" t="e">
        <f ca="1">Rasterberechnung</f>
        <v>#N/A</v>
      </c>
      <c r="I38" t="e">
        <f ca="1">Rasterberechnung</f>
        <v>#N/A</v>
      </c>
      <c r="J38" t="e">
        <f ca="1">Rasterberechnung</f>
        <v>#N/A</v>
      </c>
      <c r="K38" t="e">
        <f ca="1">Rasterberechnung</f>
        <v>#N/A</v>
      </c>
      <c r="L38" t="e">
        <f ca="1">Rasterberechnung</f>
        <v>#N/A</v>
      </c>
      <c r="M38" t="e">
        <f ca="1">Rasterberechnung</f>
        <v>#N/A</v>
      </c>
      <c r="N38" t="e">
        <f ca="1">Rasterberechnung</f>
        <v>#N/A</v>
      </c>
      <c r="O38" t="e">
        <f ca="1">Rasterberechnung</f>
        <v>#N/A</v>
      </c>
      <c r="P38" t="e">
        <f ca="1">Rasterberechnung</f>
        <v>#N/A</v>
      </c>
      <c r="Q38" t="e">
        <f ca="1">Rasterberechnung</f>
        <v>#N/A</v>
      </c>
      <c r="R38" t="e">
        <f ca="1">Rasterberechnung</f>
        <v>#N/A</v>
      </c>
      <c r="S38">
        <f ca="1">Rasterberechnung</f>
        <v>5.3000000000000007</v>
      </c>
      <c r="T38">
        <f ca="1">Rasterberechnung</f>
        <v>5.3000000000000007</v>
      </c>
      <c r="U38">
        <f ca="1">Rasterberechnung</f>
        <v>5.3000000000000007</v>
      </c>
      <c r="V38">
        <f ca="1">Rasterberechnung</f>
        <v>5.3000000000000007</v>
      </c>
      <c r="W38">
        <f ca="1">Rasterberechnung</f>
        <v>5.3000000000000007</v>
      </c>
      <c r="X38">
        <f ca="1">Rasterberechnung</f>
        <v>5.3000000000000007</v>
      </c>
      <c r="Y38">
        <f ca="1">Rasterberechnung</f>
        <v>5.3000000000000007</v>
      </c>
      <c r="Z38">
        <f ca="1">Rasterberechnung</f>
        <v>5.3000000000000007</v>
      </c>
      <c r="AA38" t="e">
        <f ca="1">Rasterberechnung</f>
        <v>#N/A</v>
      </c>
      <c r="AB38" t="e">
        <f ca="1">Rasterberechnung</f>
        <v>#N/A</v>
      </c>
      <c r="AC38" t="e">
        <f ca="1">Rasterberechnung</f>
        <v>#N/A</v>
      </c>
      <c r="AD38" t="e">
        <f ca="1">Rasterberechnung</f>
        <v>#N/A</v>
      </c>
      <c r="AE38" t="e">
        <f ca="1">Rasterberechnung</f>
        <v>#N/A</v>
      </c>
      <c r="AF38" t="e">
        <f ca="1">Rasterberechnung</f>
        <v>#N/A</v>
      </c>
      <c r="AG38" t="e">
        <f ca="1">Rasterberechnung</f>
        <v>#N/A</v>
      </c>
      <c r="AH38" t="e">
        <f ca="1">Rasterberechnung</f>
        <v>#N/A</v>
      </c>
      <c r="AI38" t="e">
        <f ca="1">Rasterberechnung</f>
        <v>#N/A</v>
      </c>
    </row>
    <row r="39" spans="1:35" x14ac:dyDescent="0.3">
      <c r="A39">
        <f t="shared" si="3"/>
        <v>4.3000000000000007</v>
      </c>
      <c r="B39">
        <v>8</v>
      </c>
      <c r="C39">
        <f t="shared" ca="1" si="2"/>
        <v>10</v>
      </c>
      <c r="D39" t="str">
        <f ca="1">INDEX(Aktivitäten[AKTIVITÄT],MATCH($C39,Aktivitäten[Id],0))</f>
        <v>GUI in SceneBuilder</v>
      </c>
      <c r="E39" t="e">
        <f ca="1">Rasterberechnung</f>
        <v>#N/A</v>
      </c>
      <c r="F39" t="e">
        <f ca="1">Rasterberechnung</f>
        <v>#N/A</v>
      </c>
      <c r="G39" t="e">
        <f ca="1">Rasterberechnung</f>
        <v>#N/A</v>
      </c>
      <c r="H39" t="e">
        <f ca="1">Rasterberechnung</f>
        <v>#N/A</v>
      </c>
      <c r="I39" t="e">
        <f ca="1">Rasterberechnung</f>
        <v>#N/A</v>
      </c>
      <c r="J39" t="e">
        <f ca="1">Rasterberechnung</f>
        <v>#N/A</v>
      </c>
      <c r="K39" t="e">
        <f ca="1">Rasterberechnung</f>
        <v>#N/A</v>
      </c>
      <c r="L39" t="e">
        <f ca="1">Rasterberechnung</f>
        <v>#N/A</v>
      </c>
      <c r="M39" t="e">
        <f ca="1">Rasterberechnung</f>
        <v>#N/A</v>
      </c>
      <c r="N39" t="e">
        <f ca="1">Rasterberechnung</f>
        <v>#N/A</v>
      </c>
      <c r="O39" t="e">
        <f ca="1">Rasterberechnung</f>
        <v>#N/A</v>
      </c>
      <c r="P39" t="e">
        <f ca="1">Rasterberechnung</f>
        <v>#N/A</v>
      </c>
      <c r="Q39" t="e">
        <f ca="1">Rasterberechnung</f>
        <v>#N/A</v>
      </c>
      <c r="R39" t="e">
        <f ca="1">Rasterberechnung</f>
        <v>#N/A</v>
      </c>
      <c r="S39" t="e">
        <f ca="1">Rasterberechnung</f>
        <v>#N/A</v>
      </c>
      <c r="T39" t="e">
        <f ca="1">Rasterberechnung</f>
        <v>#N/A</v>
      </c>
      <c r="U39" t="e">
        <f ca="1">Rasterberechnung</f>
        <v>#N/A</v>
      </c>
      <c r="V39" t="e">
        <f ca="1">Rasterberechnung</f>
        <v>#N/A</v>
      </c>
      <c r="W39" t="e">
        <f ca="1">Rasterberechnung</f>
        <v>#N/A</v>
      </c>
      <c r="X39" t="e">
        <f ca="1">Rasterberechnung</f>
        <v>#N/A</v>
      </c>
      <c r="Y39" t="e">
        <f ca="1">Rasterberechnung</f>
        <v>#N/A</v>
      </c>
      <c r="Z39">
        <f ca="1">Rasterberechnung</f>
        <v>4.3000000000000007</v>
      </c>
      <c r="AA39">
        <f ca="1">Rasterberechnung</f>
        <v>4.3000000000000007</v>
      </c>
      <c r="AB39">
        <f ca="1">Rasterberechnung</f>
        <v>4.3000000000000007</v>
      </c>
      <c r="AC39">
        <f ca="1">Rasterberechnung</f>
        <v>4.3000000000000007</v>
      </c>
      <c r="AD39">
        <f ca="1">Rasterberechnung</f>
        <v>4.3000000000000007</v>
      </c>
      <c r="AE39">
        <f ca="1">Rasterberechnung</f>
        <v>4.3000000000000007</v>
      </c>
      <c r="AF39">
        <f ca="1">Rasterberechnung</f>
        <v>4.3000000000000007</v>
      </c>
      <c r="AG39">
        <f ca="1">Rasterberechnung</f>
        <v>4.3000000000000007</v>
      </c>
      <c r="AH39" t="e">
        <f ca="1">Rasterberechnung</f>
        <v>#N/A</v>
      </c>
      <c r="AI39" t="e">
        <f ca="1">Rasterberechnung</f>
        <v>#N/A</v>
      </c>
    </row>
    <row r="40" spans="1:35" x14ac:dyDescent="0.3">
      <c r="A40">
        <f t="shared" si="3"/>
        <v>3.3000000000000007</v>
      </c>
      <c r="B40">
        <v>9</v>
      </c>
      <c r="C40">
        <f t="shared" ca="1" si="2"/>
        <v>11</v>
      </c>
      <c r="D40" t="str">
        <f ca="1">INDEX(Aktivitäten[AKTIVITÄT],MATCH($C40,Aktivitäten[Id],0))</f>
        <v>Model in Java implementieren</v>
      </c>
      <c r="E40" t="e">
        <f ca="1">Rasterberechnung</f>
        <v>#N/A</v>
      </c>
      <c r="F40" t="e">
        <f ca="1">Rasterberechnung</f>
        <v>#N/A</v>
      </c>
      <c r="G40" t="e">
        <f ca="1">Rasterberechnung</f>
        <v>#N/A</v>
      </c>
      <c r="H40" t="e">
        <f ca="1">Rasterberechnung</f>
        <v>#N/A</v>
      </c>
      <c r="I40" t="e">
        <f ca="1">Rasterberechnung</f>
        <v>#N/A</v>
      </c>
      <c r="J40" t="e">
        <f ca="1">Rasterberechnung</f>
        <v>#N/A</v>
      </c>
      <c r="K40" t="e">
        <f ca="1">Rasterberechnung</f>
        <v>#N/A</v>
      </c>
      <c r="L40" t="e">
        <f ca="1">Rasterberechnung</f>
        <v>#N/A</v>
      </c>
      <c r="M40" t="e">
        <f ca="1">Rasterberechnung</f>
        <v>#N/A</v>
      </c>
      <c r="N40" t="e">
        <f ca="1">Rasterberechnung</f>
        <v>#N/A</v>
      </c>
      <c r="O40" t="e">
        <f ca="1">Rasterberechnung</f>
        <v>#N/A</v>
      </c>
      <c r="P40" t="e">
        <f ca="1">Rasterberechnung</f>
        <v>#N/A</v>
      </c>
      <c r="Q40" t="e">
        <f ca="1">Rasterberechnung</f>
        <v>#N/A</v>
      </c>
      <c r="R40" t="e">
        <f ca="1">Rasterberechnung</f>
        <v>#N/A</v>
      </c>
      <c r="S40" t="e">
        <f ca="1">Rasterberechnung</f>
        <v>#N/A</v>
      </c>
      <c r="T40" t="e">
        <f ca="1">Rasterberechnung</f>
        <v>#N/A</v>
      </c>
      <c r="U40" t="e">
        <f ca="1">Rasterberechnung</f>
        <v>#N/A</v>
      </c>
      <c r="V40" t="e">
        <f ca="1">Rasterberechnung</f>
        <v>#N/A</v>
      </c>
      <c r="W40" t="e">
        <f ca="1">Rasterberechnung</f>
        <v>#N/A</v>
      </c>
      <c r="X40" t="e">
        <f ca="1">Rasterberechnung</f>
        <v>#N/A</v>
      </c>
      <c r="Y40" t="e">
        <f ca="1">Rasterberechnung</f>
        <v>#N/A</v>
      </c>
      <c r="Z40">
        <f ca="1">Rasterberechnung</f>
        <v>3.3000000000000007</v>
      </c>
      <c r="AA40">
        <f ca="1">Rasterberechnung</f>
        <v>3.3000000000000007</v>
      </c>
      <c r="AB40">
        <f ca="1">Rasterberechnung</f>
        <v>3.3000000000000007</v>
      </c>
      <c r="AC40">
        <f ca="1">Rasterberechnung</f>
        <v>3.3000000000000007</v>
      </c>
      <c r="AD40">
        <f ca="1">Rasterberechnung</f>
        <v>3.3000000000000007</v>
      </c>
      <c r="AE40">
        <f ca="1">Rasterberechnung</f>
        <v>3.3000000000000007</v>
      </c>
      <c r="AF40">
        <f ca="1">Rasterberechnung</f>
        <v>3.3000000000000007</v>
      </c>
      <c r="AG40">
        <f ca="1">Rasterberechnung</f>
        <v>3.3000000000000007</v>
      </c>
      <c r="AH40" t="e">
        <f ca="1">Rasterberechnung</f>
        <v>#N/A</v>
      </c>
      <c r="AI40" t="e">
        <f ca="1">Rasterberechnung</f>
        <v>#N/A</v>
      </c>
    </row>
    <row r="43" spans="1:35" x14ac:dyDescent="0.3">
      <c r="E43" s="1">
        <f>E31</f>
        <v>42081</v>
      </c>
      <c r="F43" s="1">
        <f t="shared" ref="F43:AH43" si="4">F31</f>
        <v>42082</v>
      </c>
      <c r="G43" s="1">
        <f t="shared" si="4"/>
        <v>42083</v>
      </c>
      <c r="H43" s="1">
        <f t="shared" si="4"/>
        <v>42084</v>
      </c>
      <c r="I43" s="1">
        <f t="shared" si="4"/>
        <v>42085</v>
      </c>
      <c r="J43" s="1">
        <f t="shared" si="4"/>
        <v>42086</v>
      </c>
      <c r="K43" s="1">
        <f t="shared" si="4"/>
        <v>42087</v>
      </c>
      <c r="L43" s="1">
        <f t="shared" si="4"/>
        <v>42088</v>
      </c>
      <c r="M43" s="1">
        <f t="shared" si="4"/>
        <v>42089</v>
      </c>
      <c r="N43" s="1">
        <f t="shared" si="4"/>
        <v>42090</v>
      </c>
      <c r="O43" s="1">
        <f t="shared" si="4"/>
        <v>42091</v>
      </c>
      <c r="P43" s="1">
        <f t="shared" si="4"/>
        <v>42092</v>
      </c>
      <c r="Q43" s="1">
        <f t="shared" si="4"/>
        <v>42093</v>
      </c>
      <c r="R43" s="1">
        <f t="shared" si="4"/>
        <v>42094</v>
      </c>
      <c r="S43" s="1">
        <f t="shared" si="4"/>
        <v>42095</v>
      </c>
      <c r="T43" s="1">
        <f t="shared" si="4"/>
        <v>42096</v>
      </c>
      <c r="U43" s="1">
        <f t="shared" si="4"/>
        <v>42097</v>
      </c>
      <c r="V43" s="1">
        <f t="shared" si="4"/>
        <v>42098</v>
      </c>
      <c r="W43" s="1">
        <f t="shared" si="4"/>
        <v>42099</v>
      </c>
      <c r="X43" s="1">
        <f t="shared" si="4"/>
        <v>42100</v>
      </c>
      <c r="Y43" s="1">
        <f t="shared" si="4"/>
        <v>42101</v>
      </c>
      <c r="Z43" s="1">
        <f t="shared" si="4"/>
        <v>42102</v>
      </c>
      <c r="AA43" s="1">
        <f t="shared" si="4"/>
        <v>42103</v>
      </c>
      <c r="AB43" s="1">
        <f t="shared" si="4"/>
        <v>42104</v>
      </c>
      <c r="AC43" s="1">
        <f t="shared" si="4"/>
        <v>42105</v>
      </c>
      <c r="AD43" s="1">
        <f t="shared" si="4"/>
        <v>42106</v>
      </c>
      <c r="AE43" s="1">
        <f t="shared" si="4"/>
        <v>42107</v>
      </c>
      <c r="AF43" s="1">
        <f t="shared" si="4"/>
        <v>42108</v>
      </c>
      <c r="AG43" s="1">
        <f t="shared" si="4"/>
        <v>42109</v>
      </c>
      <c r="AH43" s="1">
        <f t="shared" si="4"/>
        <v>42110</v>
      </c>
    </row>
    <row r="44" spans="1:35" x14ac:dyDescent="0.3">
      <c r="C44" t="e">
        <f ca="1">C32</f>
        <v>#N/A</v>
      </c>
      <c r="D44" t="e">
        <f ca="1">UPPER(INDEX(Aktivitäten[AKTIVITÄT],MATCH($C44,Aktivitäten[Id],0)))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f t="shared" ref="C45:C52" ca="1" si="6">C33</f>
        <v>4</v>
      </c>
      <c r="D45" t="str">
        <f ca="1">UPPER(INDEX(Aktivitäten[AKTIVITÄT],MATCH($C45,Aktivitäten[Id],0)))</f>
        <v>USECASE BESCHRIEB</v>
      </c>
      <c r="E45">
        <f t="shared" ref="E45:AH45" ca="1" si="7">IF(ISERROR(F33),E33,NA())</f>
        <v>10.3</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f t="shared" ca="1" si="6"/>
        <v>5</v>
      </c>
      <c r="D46" t="str">
        <f ca="1">UPPER(INDEX(Aktivitäten[AKTIVITÄT],MATCH($C46,Aktivitäten[Id],0)))</f>
        <v>USECASE DIAGRAMM</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f t="shared" ca="1" si="8"/>
        <v>9.3000000000000007</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f t="shared" ca="1" si="6"/>
        <v>6</v>
      </c>
      <c r="D47" t="str">
        <f ca="1">UPPER(INDEX(Aktivitäten[AKTIVITÄT],MATCH($C47,Aktivitäten[Id],0)))</f>
        <v>AKTIVITÄTSDIAGRAMME</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f t="shared" ca="1" si="9"/>
        <v>8.3000000000000007</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7</v>
      </c>
      <c r="D48" t="str">
        <f ca="1">UPPER(INDEX(Aktivitäten[AKTIVITÄT],MATCH($C48,Aktivitäten[Id],0)))</f>
        <v>ERD ERSTELLEN</v>
      </c>
      <c r="E48">
        <f t="shared" ref="E48:AH48" ca="1" si="10">IF(ISERROR(F36),E36,NA())</f>
        <v>7.3000000000000007</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8</v>
      </c>
      <c r="D49" t="str">
        <f ca="1">UPPER(INDEX(Aktivitäten[AKTIVITÄT],MATCH($C49,Aktivitäten[Id],0)))</f>
        <v>GUI ENTWERFEN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f t="shared" ca="1" si="11"/>
        <v>6.3000000000000007</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9</v>
      </c>
      <c r="D50" t="str">
        <f ca="1">UPPER(INDEX(Aktivitäten[AKTIVITÄT],MATCH($C50,Aktivitäten[Id],0)))</f>
        <v>DOKU AKTUALLISIEREN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f t="shared" ca="1" si="12"/>
        <v>5.3000000000000007</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10</v>
      </c>
      <c r="D51" t="str">
        <f ca="1">UPPER(INDEX(Aktivitäten[AKTIVITÄT],MATCH($C51,Aktivitäten[Id],0)))</f>
        <v>GUI IN SCENEBUILDER</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f t="shared" ca="1" si="13"/>
        <v>4.3000000000000007</v>
      </c>
      <c r="AH51" t="e">
        <f t="shared" ca="1" si="13"/>
        <v>#N/A</v>
      </c>
    </row>
    <row r="52" spans="3:34" x14ac:dyDescent="0.3">
      <c r="C52">
        <f t="shared" ca="1" si="6"/>
        <v>11</v>
      </c>
      <c r="D52" t="str">
        <f ca="1">UPPER(INDEX(Aktivitäten[AKTIVITÄT],MATCH($C52,Aktivitäten[Id],0)))</f>
        <v>MODEL IN JAVA IMPLEMENTIEREN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f t="shared" ca="1" si="14"/>
        <v>3.3000000000000007</v>
      </c>
      <c r="AH52" t="e">
        <f t="shared" ca="1" si="14"/>
        <v>#N/A</v>
      </c>
    </row>
    <row r="55" spans="3:34" x14ac:dyDescent="0.3">
      <c r="E55" s="1">
        <f>E31</f>
        <v>42081</v>
      </c>
      <c r="F55" s="1">
        <f t="shared" ref="F55:AH55" si="15">F31</f>
        <v>42082</v>
      </c>
      <c r="G55" s="1">
        <f t="shared" si="15"/>
        <v>42083</v>
      </c>
      <c r="H55" s="1">
        <f t="shared" si="15"/>
        <v>42084</v>
      </c>
      <c r="I55" s="1">
        <f t="shared" si="15"/>
        <v>42085</v>
      </c>
      <c r="J55" s="1">
        <f t="shared" si="15"/>
        <v>42086</v>
      </c>
      <c r="K55" s="1">
        <f t="shared" si="15"/>
        <v>42087</v>
      </c>
      <c r="L55" s="1">
        <f t="shared" si="15"/>
        <v>42088</v>
      </c>
      <c r="M55" s="1">
        <f t="shared" si="15"/>
        <v>42089</v>
      </c>
      <c r="N55" s="1">
        <f t="shared" si="15"/>
        <v>42090</v>
      </c>
      <c r="O55" s="1">
        <f t="shared" si="15"/>
        <v>42091</v>
      </c>
      <c r="P55" s="1">
        <f t="shared" si="15"/>
        <v>42092</v>
      </c>
      <c r="Q55" s="1">
        <f t="shared" si="15"/>
        <v>42093</v>
      </c>
      <c r="R55" s="1">
        <f t="shared" si="15"/>
        <v>42094</v>
      </c>
      <c r="S55" s="1">
        <f t="shared" si="15"/>
        <v>42095</v>
      </c>
      <c r="T55" s="1">
        <f t="shared" si="15"/>
        <v>42096</v>
      </c>
      <c r="U55" s="1">
        <f t="shared" si="15"/>
        <v>42097</v>
      </c>
      <c r="V55" s="1">
        <f t="shared" si="15"/>
        <v>42098</v>
      </c>
      <c r="W55" s="1">
        <f t="shared" si="15"/>
        <v>42099</v>
      </c>
      <c r="X55" s="1">
        <f t="shared" si="15"/>
        <v>42100</v>
      </c>
      <c r="Y55" s="1">
        <f t="shared" si="15"/>
        <v>42101</v>
      </c>
      <c r="Z55" s="1">
        <f t="shared" si="15"/>
        <v>42102</v>
      </c>
      <c r="AA55" s="1">
        <f t="shared" si="15"/>
        <v>42103</v>
      </c>
      <c r="AB55" s="1">
        <f t="shared" si="15"/>
        <v>42104</v>
      </c>
      <c r="AC55" s="1">
        <f t="shared" si="15"/>
        <v>42105</v>
      </c>
      <c r="AD55" s="1">
        <f t="shared" si="15"/>
        <v>42106</v>
      </c>
      <c r="AE55" s="1">
        <f t="shared" si="15"/>
        <v>42107</v>
      </c>
      <c r="AF55" s="1">
        <f t="shared" si="15"/>
        <v>42108</v>
      </c>
      <c r="AG55" s="1">
        <f t="shared" si="15"/>
        <v>42109</v>
      </c>
      <c r="AH55" s="1">
        <f t="shared" si="15"/>
        <v>42110</v>
      </c>
    </row>
    <row r="56" spans="3:34" x14ac:dyDescent="0.3">
      <c r="D56" t="s">
        <v>19</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f t="shared" ca="1" si="16"/>
        <v>5</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DATE(YEAR(MIN(E55:AH55)),MONTH(MIN(E55:AH55)),1)</f>
        <v>42064</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3">
      <c r="D59" s="3" t="str">
        <f>TEXT(D58,"MMM JJJJ") &amp; " - Top Band"</f>
        <v>Mrz 2015 -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3">
      <c r="D60" s="3"/>
    </row>
    <row r="61" spans="3:34" x14ac:dyDescent="0.3">
      <c r="D61" s="3">
        <f>EOMONTH(D58,0)+1</f>
        <v>42095</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3">
      <c r="D62" s="3" t="str">
        <f>TEXT(D61,"MMM JJJJ") &amp; " - Top Band"</f>
        <v>Apr 2015 -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3">
      <c r="D63" s="3"/>
    </row>
    <row r="65" spans="4:34" x14ac:dyDescent="0.3">
      <c r="D65" s="3">
        <f>D58+1</f>
        <v>42065</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3">
      <c r="D66" s="3">
        <f>D61+1</f>
        <v>42096</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f t="shared" si="21"/>
        <v>0.5</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 t="shared" ref="E70:AH70" si="23">LEFT(UPPER(TEXT(E55,"TTT")),$D70)</f>
        <v>MI</v>
      </c>
      <c r="F70" t="str">
        <f t="shared" si="23"/>
        <v>DO</v>
      </c>
      <c r="G70" t="str">
        <f t="shared" si="23"/>
        <v>FR</v>
      </c>
      <c r="H70" t="str">
        <f t="shared" si="23"/>
        <v>SA</v>
      </c>
      <c r="I70" t="str">
        <f t="shared" si="23"/>
        <v>SO</v>
      </c>
      <c r="J70" t="str">
        <f t="shared" si="23"/>
        <v>MO</v>
      </c>
      <c r="K70" t="str">
        <f t="shared" si="23"/>
        <v>DI</v>
      </c>
      <c r="L70" t="str">
        <f t="shared" si="23"/>
        <v>MI</v>
      </c>
      <c r="M70" t="str">
        <f t="shared" si="23"/>
        <v>DO</v>
      </c>
      <c r="N70" t="str">
        <f t="shared" si="23"/>
        <v>FR</v>
      </c>
      <c r="O70" t="str">
        <f t="shared" si="23"/>
        <v>SA</v>
      </c>
      <c r="P70" t="str">
        <f t="shared" si="23"/>
        <v>SO</v>
      </c>
      <c r="Q70" t="str">
        <f t="shared" si="23"/>
        <v>MO</v>
      </c>
      <c r="R70" t="str">
        <f t="shared" si="23"/>
        <v>DI</v>
      </c>
      <c r="S70" t="str">
        <f t="shared" si="23"/>
        <v>MI</v>
      </c>
      <c r="T70" t="str">
        <f t="shared" si="23"/>
        <v>DO</v>
      </c>
      <c r="U70" t="str">
        <f t="shared" si="23"/>
        <v>FR</v>
      </c>
      <c r="V70" t="str">
        <f t="shared" si="23"/>
        <v>SA</v>
      </c>
      <c r="W70" t="str">
        <f t="shared" si="23"/>
        <v>SO</v>
      </c>
      <c r="X70" t="str">
        <f t="shared" si="23"/>
        <v>MO</v>
      </c>
      <c r="Y70" t="str">
        <f t="shared" si="23"/>
        <v>DI</v>
      </c>
      <c r="Z70" t="str">
        <f t="shared" si="23"/>
        <v>MI</v>
      </c>
      <c r="AA70" t="str">
        <f t="shared" si="23"/>
        <v>DO</v>
      </c>
      <c r="AB70" t="str">
        <f t="shared" si="23"/>
        <v>FR</v>
      </c>
      <c r="AC70" t="str">
        <f t="shared" si="23"/>
        <v>SA</v>
      </c>
      <c r="AD70" t="str">
        <f t="shared" si="23"/>
        <v>SO</v>
      </c>
      <c r="AE70" t="str">
        <f t="shared" si="23"/>
        <v>MO</v>
      </c>
      <c r="AF70" t="str">
        <f t="shared" si="23"/>
        <v>DI</v>
      </c>
      <c r="AG70" t="str">
        <f t="shared" si="23"/>
        <v>MI</v>
      </c>
      <c r="AH70" t="str">
        <f t="shared" si="23"/>
        <v>DO</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TEXT(E55,"TT")</f>
        <v>18</v>
      </c>
      <c r="F72" t="str">
        <f>TEXT(F55,"TT")</f>
        <v>19</v>
      </c>
      <c r="G72" t="str">
        <f>TEXT(G55,"TT")</f>
        <v>20</v>
      </c>
      <c r="H72" t="str">
        <f>TEXT(H55,"TT")</f>
        <v>21</v>
      </c>
      <c r="I72" t="str">
        <f t="shared" ref="I72:AH72" si="24">TEXT(I55,"TT")</f>
        <v>22</v>
      </c>
      <c r="J72" t="str">
        <f t="shared" si="24"/>
        <v>23</v>
      </c>
      <c r="K72" t="str">
        <f t="shared" si="24"/>
        <v>24</v>
      </c>
      <c r="L72" t="str">
        <f t="shared" si="24"/>
        <v>25</v>
      </c>
      <c r="M72" t="str">
        <f t="shared" si="24"/>
        <v>26</v>
      </c>
      <c r="N72" t="str">
        <f t="shared" si="24"/>
        <v>27</v>
      </c>
      <c r="O72" t="str">
        <f t="shared" si="24"/>
        <v>28</v>
      </c>
      <c r="P72" t="str">
        <f t="shared" si="24"/>
        <v>29</v>
      </c>
      <c r="Q72" t="str">
        <f t="shared" si="24"/>
        <v>30</v>
      </c>
      <c r="R72" t="str">
        <f t="shared" si="24"/>
        <v>31</v>
      </c>
      <c r="S72" t="str">
        <f t="shared" si="24"/>
        <v>01</v>
      </c>
      <c r="T72" t="str">
        <f t="shared" si="24"/>
        <v>02</v>
      </c>
      <c r="U72" t="str">
        <f t="shared" si="24"/>
        <v>03</v>
      </c>
      <c r="V72" t="str">
        <f t="shared" si="24"/>
        <v>04</v>
      </c>
      <c r="W72" t="str">
        <f t="shared" si="24"/>
        <v>05</v>
      </c>
      <c r="X72" t="str">
        <f t="shared" si="24"/>
        <v>06</v>
      </c>
      <c r="Y72" t="str">
        <f t="shared" si="24"/>
        <v>07</v>
      </c>
      <c r="Z72" t="str">
        <f t="shared" si="24"/>
        <v>08</v>
      </c>
      <c r="AA72" t="str">
        <f t="shared" si="24"/>
        <v>09</v>
      </c>
      <c r="AB72" t="str">
        <f t="shared" si="24"/>
        <v>10</v>
      </c>
      <c r="AC72" t="str">
        <f t="shared" si="24"/>
        <v>11</v>
      </c>
      <c r="AD72" t="str">
        <f t="shared" si="24"/>
        <v>12</v>
      </c>
      <c r="AE72" t="str">
        <f t="shared" si="24"/>
        <v>13</v>
      </c>
      <c r="AF72" t="str">
        <f t="shared" si="24"/>
        <v>14</v>
      </c>
      <c r="AG72" t="str">
        <f t="shared" si="24"/>
        <v>15</v>
      </c>
      <c r="AH72" t="str">
        <f t="shared" si="24"/>
        <v>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Projektzeitachse</vt:lpstr>
      <vt:lpstr>calcs</vt:lpstr>
      <vt:lpstr>FensterOffset</vt:lpstr>
      <vt:lpstr>FensterTage</vt:lpstr>
      <vt:lpstr>Startdatum</vt:lpstr>
      <vt:lpstr>StartDatumFenster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2015-04-06T12:12:55Z</dcterms:created>
  <dcterms:modified xsi:type="dcterms:W3CDTF">2015-04-06T12:28:49Z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