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hidePivotFieldList="1"/>
  <mc:AlternateContent xmlns:mc="http://schemas.openxmlformats.org/markup-compatibility/2006">
    <mc:Choice Requires="x15">
      <x15ac:absPath xmlns:x15ac="http://schemas.microsoft.com/office/spreadsheetml/2010/11/ac" url="https://challengesworldwide.sharepoint.com/sites/teams/m&amp;e/Methodologies and Compliance/Ratings Marketplace Project/"/>
    </mc:Choice>
  </mc:AlternateContent>
  <xr:revisionPtr revIDLastSave="5" documentId="8_{7648D8A5-7721-4F86-A85B-8A89CF4A87FB}" xr6:coauthVersionLast="28" xr6:coauthVersionMax="28" xr10:uidLastSave="{80374B1F-F6FF-4FAE-90CF-2DA3355E0B60}"/>
  <bookViews>
    <workbookView xWindow="0" yWindow="0" windowWidth="19200" windowHeight="7610" tabRatio="500" firstSheet="3" activeTab="8" xr2:uid="{00000000-000D-0000-FFFF-FFFF00000000}"/>
  </bookViews>
  <sheets>
    <sheet name="Instructions" sheetId="2" state="hidden" r:id="rId1"/>
    <sheet name="Questions Database" sheetId="1" state="hidden" r:id="rId2"/>
    <sheet name="Questions Database (Deb)" sheetId="4" state="hidden" r:id="rId3"/>
    <sheet name="Data Points" sheetId="5" r:id="rId4"/>
    <sheet name="Calc BS" sheetId="7" r:id="rId5"/>
    <sheet name="Calc IS" sheetId="6" r:id="rId6"/>
    <sheet name="Monthly Figures" sheetId="8" r:id="rId7"/>
    <sheet name="Other Data" sheetId="12" r:id="rId8"/>
    <sheet name="Dashboard" sheetId="9" r:id="rId9"/>
    <sheet name="3. Enterprise Scores" sheetId="11" state="hidden" r:id="rId10"/>
    <sheet name="Meeting Notes" sheetId="3" state="hidden" r:id="rId11"/>
    <sheet name="Dashboard NOTES" sheetId="10" state="hidden" r:id="rId12"/>
  </sheets>
  <externalReferences>
    <externalReference r:id="rId13"/>
    <externalReference r:id="rId14"/>
  </externalReferences>
  <definedNames>
    <definedName name="_xlnm._FilterDatabase" localSheetId="1" hidden="1">'Questions Database'!$G$1:$I$298</definedName>
    <definedName name="_xlnm._FilterDatabase" localSheetId="2" hidden="1">'Questions Database (Deb)'!$I$1:$K$96</definedName>
    <definedName name="Information_Not_Gathered" localSheetId="9">[1]Analysis!#REF!</definedName>
    <definedName name="Information_Not_Gathered">'[2]2. Diagnostic'!#REF!</definedName>
    <definedName name="N_A" localSheetId="9">[1]Analysis!#REF!</definedName>
    <definedName name="N_A">'[2]2. Diagnostic'!#REF!</definedName>
    <definedName name="_xlnm.Print_Area" localSheetId="8">Dashboard!$A$1:$L$45</definedName>
  </definedNames>
  <calcPr calcId="171027"/>
  <pivotCaches>
    <pivotCache cacheId="1" r:id="rId15"/>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2" i="7" l="1"/>
  <c r="D32" i="7"/>
  <c r="B32" i="7"/>
  <c r="C30" i="7"/>
  <c r="D30" i="7"/>
  <c r="B30" i="7"/>
  <c r="C15" i="7"/>
  <c r="D15" i="7"/>
  <c r="B15" i="7"/>
  <c r="C37" i="7"/>
  <c r="D37" i="7"/>
  <c r="B37" i="7"/>
  <c r="A4" i="12" l="1"/>
  <c r="A3" i="12"/>
  <c r="I7" i="11"/>
  <c r="H7" i="11"/>
  <c r="G7" i="11"/>
  <c r="F7" i="11"/>
  <c r="E7" i="11"/>
  <c r="D7" i="11"/>
  <c r="C7" i="9"/>
  <c r="E30" i="11" l="1"/>
  <c r="E27" i="11"/>
  <c r="E24" i="11"/>
  <c r="D21" i="11"/>
  <c r="E21" i="11"/>
  <c r="D18" i="11"/>
  <c r="E18" i="11"/>
  <c r="D24" i="11"/>
  <c r="D27" i="11"/>
  <c r="D30" i="11"/>
  <c r="E11" i="6"/>
  <c r="B11" i="6"/>
  <c r="C12" i="8"/>
  <c r="D12" i="8"/>
  <c r="E12" i="8"/>
  <c r="F12" i="8"/>
  <c r="G12" i="8"/>
  <c r="H12" i="8"/>
  <c r="I12" i="8"/>
  <c r="J12" i="8"/>
  <c r="K12" i="8"/>
  <c r="L12" i="8"/>
  <c r="B12" i="8"/>
  <c r="C15" i="8"/>
  <c r="D15" i="8"/>
  <c r="E15" i="8"/>
  <c r="F15" i="8"/>
  <c r="G15" i="8"/>
  <c r="H15" i="8"/>
  <c r="I15" i="8"/>
  <c r="J15" i="8"/>
  <c r="K15" i="8"/>
  <c r="L15" i="8"/>
  <c r="B15" i="8"/>
  <c r="L14" i="8"/>
  <c r="E14" i="8"/>
  <c r="F14" i="8"/>
  <c r="I14" i="8"/>
  <c r="K14" i="8"/>
  <c r="C13" i="8"/>
  <c r="D13" i="8"/>
  <c r="E13" i="8"/>
  <c r="F13" i="8"/>
  <c r="G13" i="8"/>
  <c r="H13" i="8"/>
  <c r="I13" i="8"/>
  <c r="J13" i="8"/>
  <c r="K13" i="8"/>
  <c r="L13" i="8"/>
  <c r="B13" i="8"/>
  <c r="I4" i="8"/>
  <c r="J4" i="8"/>
  <c r="K4" i="8"/>
  <c r="L4" i="8"/>
  <c r="I7" i="8"/>
  <c r="K7" i="8"/>
  <c r="E14" i="6"/>
  <c r="F41" i="6"/>
  <c r="E21" i="6"/>
  <c r="E22" i="6" s="1"/>
  <c r="E31" i="6"/>
  <c r="E28" i="6"/>
  <c r="D14" i="6"/>
  <c r="C14" i="6"/>
  <c r="C31" i="6" s="1"/>
  <c r="D41" i="6" s="1"/>
  <c r="B14" i="6"/>
  <c r="B31" i="6" s="1"/>
  <c r="C41" i="6" s="1"/>
  <c r="D21" i="6"/>
  <c r="D22" i="6" s="1"/>
  <c r="D31" i="6"/>
  <c r="E41" i="6" s="1"/>
  <c r="C21" i="6"/>
  <c r="C22" i="6"/>
  <c r="C23" i="6" s="1"/>
  <c r="C33" i="6" s="1"/>
  <c r="D42" i="6" s="1"/>
  <c r="B21" i="6"/>
  <c r="B22" i="6" s="1"/>
  <c r="C33" i="7"/>
  <c r="D33" i="7"/>
  <c r="B33" i="7"/>
  <c r="C31" i="7"/>
  <c r="E7" i="8"/>
  <c r="G7" i="8"/>
  <c r="C7" i="8"/>
  <c r="C4" i="8"/>
  <c r="D4" i="8"/>
  <c r="E4" i="8"/>
  <c r="F4" i="8"/>
  <c r="G4" i="8"/>
  <c r="H4" i="8"/>
  <c r="D8" i="6"/>
  <c r="D9" i="6"/>
  <c r="C9" i="6" s="1"/>
  <c r="D10" i="6"/>
  <c r="C10" i="6" s="1"/>
  <c r="D7" i="6"/>
  <c r="C8" i="6"/>
  <c r="B28" i="6"/>
  <c r="D28" i="6" l="1"/>
  <c r="E35" i="6"/>
  <c r="E23" i="6"/>
  <c r="D31" i="7"/>
  <c r="B23" i="6"/>
  <c r="B33" i="6" s="1"/>
  <c r="C42" i="6" s="1"/>
  <c r="B35" i="6"/>
  <c r="D35" i="6"/>
  <c r="B31" i="7"/>
  <c r="D23" i="6"/>
  <c r="D33" i="6" s="1"/>
  <c r="E42" i="6" s="1"/>
  <c r="D11" i="6"/>
  <c r="C7" i="6"/>
  <c r="C35" i="6"/>
  <c r="E33" i="11"/>
  <c r="D33" i="11"/>
  <c r="C11" i="6" l="1"/>
  <c r="C28" i="6"/>
  <c r="E33" i="6"/>
  <c r="F42" i="6"/>
</calcChain>
</file>

<file path=xl/sharedStrings.xml><?xml version="1.0" encoding="utf-8"?>
<sst xmlns="http://schemas.openxmlformats.org/spreadsheetml/2006/main" count="6005" uniqueCount="1026">
  <si>
    <t>Summarise your business.</t>
  </si>
  <si>
    <t>What is the customer problem your product is solving?</t>
  </si>
  <si>
    <t>What is your solution?</t>
  </si>
  <si>
    <t>What is your business model?</t>
  </si>
  <si>
    <t>List your specific current or potential customers.</t>
  </si>
  <si>
    <t>Describe your “go-to-market” and sales strategy.</t>
  </si>
  <si>
    <t>List your competitors.</t>
  </si>
  <si>
    <t>Describe your competitive advantage and barriers to entry.</t>
  </si>
  <si>
    <t>Size your potential market of customers.</t>
  </si>
  <si>
    <t>What management qualifications do you and your team has as related to this venture?</t>
  </si>
  <si>
    <t>Describe your exit strategy.</t>
  </si>
  <si>
    <t>Question</t>
  </si>
  <si>
    <t>Financials – revenues, expenditures and net income for last 2 years and next 3 years projected</t>
  </si>
  <si>
    <t>At what stage is the technology – proof of concept? Pre-regulation? Production?  What are the major developmental hurdles?</t>
  </si>
  <si>
    <t>At what stage is the business?  Pre-trading or size of customer base?</t>
  </si>
  <si>
    <t>At what stage is the product or service?  Is this product or service new to the market?</t>
  </si>
  <si>
    <t>If it is not new, how does it differ from the competition?</t>
  </si>
  <si>
    <t>Intellectual Property</t>
  </si>
  <si>
    <t>Market and Customers</t>
  </si>
  <si>
    <t>Internal Processes</t>
  </si>
  <si>
    <t>Business Assets</t>
  </si>
  <si>
    <t>Employment</t>
  </si>
  <si>
    <t>Insurance</t>
  </si>
  <si>
    <t>Details of all insurances</t>
  </si>
  <si>
    <t>Details of all claims in the last 6 years</t>
  </si>
  <si>
    <t>Confirmations that there is adequate insurance to replace all Company assets at market price</t>
  </si>
  <si>
    <t>Litigation</t>
  </si>
  <si>
    <t>Consents</t>
  </si>
  <si>
    <t>Competition</t>
  </si>
  <si>
    <t>Confirmation of third party and public liability insurance</t>
  </si>
  <si>
    <t>Provide details of any insurance refusal in the last 5 years</t>
  </si>
  <si>
    <t>In “lay man” terms, what is the technology / what does the product do?</t>
  </si>
  <si>
    <t>What achievements have been made to date?</t>
  </si>
  <si>
    <t>Is the background technology proven?</t>
  </si>
  <si>
    <t>Can the technology be protected by IP rights?</t>
  </si>
  <si>
    <t>Is the technology an incremental improvement of an existing technology or a disruptive innovation?</t>
  </si>
  <si>
    <t>Does the Company own all of the assets required for the performance of the objectives contained within the Business Plan?</t>
  </si>
  <si>
    <t>Does the Company insurance provide necessary cover for this location?</t>
  </si>
  <si>
    <t>If the premises are not leased, is ownership of the property adequately documented? And is there appropriate insurance?</t>
  </si>
  <si>
    <t>Do any of the assets needed to complete the project anticipated by the BP have a lifespan of less than 5 years?</t>
  </si>
  <si>
    <t>Does the Company rely on any device / process / technology owned by a third party?</t>
  </si>
  <si>
    <t>Are there any restrictions that may prevent the directors / proposed directors taking office?  Are there any conflicts or potential conflicts?</t>
  </si>
  <si>
    <t>Are there any permissions needed to carry out the trade and if so, have these been obtained?</t>
  </si>
  <si>
    <t>What is the current share structure and what rights are attributed to the issued shares?</t>
  </si>
  <si>
    <t>What is the product or the service?</t>
  </si>
  <si>
    <t>Please provide full details and status of all patents and patent applications that the Company owns or will own?</t>
  </si>
  <si>
    <t>Does the Company foresee having to acquire any further IP to complete the project as anticipated by the BP?</t>
  </si>
  <si>
    <t>Explain the possible applications of the technology.  Is this a platform technology?  If so, what are the other applications?</t>
  </si>
  <si>
    <t>Is it a stand-alone technology or does it rely on other technology / businesses?  If so, are there contracts in palce? Are licences needed in this respect?</t>
  </si>
  <si>
    <t>Are any add-on devices / software necessary for the product to be integrated to the customer’s home or work place?</t>
  </si>
  <si>
    <t>Are there any barriers to production, marketing or operation that could affect the objectives of the Business Plan?</t>
  </si>
  <si>
    <t>What / who are the competitors?  How strong is the competing product?  What market coverage does it have? What is its reputation amongst users?</t>
  </si>
  <si>
    <t>What are the current trends in this market?</t>
  </si>
  <si>
    <t>Are the markets established?  Is the Company attempting to generate a new market for the product?  If it is a new market, how will the customer be persuaded of their need?</t>
  </si>
  <si>
    <t>What are the size, location and accessibility of the market?</t>
  </si>
  <si>
    <t>How will the territories and markets be targeted?</t>
  </si>
  <si>
    <t>What territories are included in the market and do any of these have distinct requirements or considerations or adaptations?</t>
  </si>
  <si>
    <t>How will sales be won? Distributors? Direct sales? On-line?  What is the Company’s position in the sales channel and how does this affect profitability?</t>
  </si>
  <si>
    <t>What is the selling price of the product and how is this justified?  What does the customer currently pay to solve the problem that is solved by the product? Will customers pay the price being asked? What is their elasticity?</t>
  </si>
  <si>
    <t>Is this seen as an essential purchase or an “extra”?  Would the potential customers “fight” for it and would it be placed towards the bottom of the wish list?</t>
  </si>
  <si>
    <t>Would the purchase of the product be subject to approval by an account payer?</t>
  </si>
  <si>
    <t>Do any contracts or relationships exist that would affect or control the operations of the Company?</t>
  </si>
  <si>
    <t>What does the potential customer look like?  What is the market for the product or service?</t>
  </si>
  <si>
    <t>Is the user and the customer a different person?  What are their different demands of the product?</t>
  </si>
  <si>
    <t>What is the USP of the product?  What makes this product different from others and why would a customer choose this product?</t>
  </si>
  <si>
    <t>Is there a need for the device/ product / technology / service?  Why will the customer want your product?  What does the product achieve for the user and for the customer?</t>
  </si>
  <si>
    <t>What impact would the use / purchase of the device / service have on the user?</t>
  </si>
  <si>
    <t>Is it a replacement product?  If so, what are the full cost implications to a customer of the replacement?</t>
  </si>
  <si>
    <t>What are the timescales for payment for the product by the customer?</t>
  </si>
  <si>
    <t>What are the alternatives to the device / product / technology?</t>
  </si>
  <si>
    <t>Why is investment needed?  Please provide a basic breakdown with timelines.</t>
  </si>
  <si>
    <t>What needs to be created / developed to take the product to market / expand the market?</t>
  </si>
  <si>
    <t>What is the time and costs to market of the product or service?</t>
  </si>
  <si>
    <t>Where will the investment take the business?</t>
  </si>
  <si>
    <t>How will production be dealt with?</t>
  </si>
  <si>
    <t>Have suppliers been sourced?</t>
  </si>
  <si>
    <t>Have logistics been planned?</t>
  </si>
  <si>
    <t>Have all necessary costs been included in the financial projections? What contingencies have been built in to delays/errors?</t>
  </si>
  <si>
    <t>What territories are being targeted and when?  What are the different regulatory / market considerations in each territory?</t>
  </si>
  <si>
    <t>Does the Company own all of intellectual property (‘IP’) necessary to carry out the business, trade and developments as described in the business plan?</t>
  </si>
  <si>
    <t>Please provide a breakdown of IP costs for the next 18 months.  Have all costs (including defence and licence costs) been included in the BP financial projections?</t>
  </si>
  <si>
    <t>Do the current patent applications cover all necessary commercial applications of the technology / device?  Has this been confirmed by a patent attorney? If so, please provide details.</t>
  </si>
  <si>
    <t>Are any of the contracts essential to the continued development of the business / product?  How difficult would these be to replace? Think of costs, logistics and timings.</t>
  </si>
  <si>
    <t>Are the premises used specific to the business?  Or could the business easily operate from elsewhere?</t>
  </si>
  <si>
    <t>Are any of the suppliers key to the continuity of the business?  Could these be easily replaced?</t>
  </si>
  <si>
    <t>Has adequate insurance been provided?  What does this cover?  Is this the market norm?</t>
  </si>
  <si>
    <t>What contracts / collaborations will be needed to be put in place to fulfil the project as anticipated by the BP? What progress has been made in this respect?</t>
  </si>
  <si>
    <t>Does the process / production require specialist kit?</t>
  </si>
  <si>
    <t>Does the process require specialist “ingredients” / raw materials?  How is the availability of this dealt with?</t>
  </si>
  <si>
    <t>Is any required material seasonal or cyclical in nature?  If so how will this be dealt with?</t>
  </si>
  <si>
    <t>What precautions are taken by the Company to record data, knowledge and the likes, and to prevent possible knowledge loss?</t>
  </si>
  <si>
    <t>What advisers have been used to date as regards the business, the business plan and the putting together of the projections?</t>
  </si>
  <si>
    <t>What is the exit plan?</t>
  </si>
  <si>
    <t>Was the BP and market research completed by the management team or outside contractors?</t>
  </si>
  <si>
    <t>Are any specialist licences, approvals or permits required to carry out the project as anticipated</t>
  </si>
  <si>
    <t>Have all H&amp;S processes required by law been put in place?</t>
  </si>
  <si>
    <t>What internal regulatory processes require to be set up and how will this be dealt with?</t>
  </si>
  <si>
    <t>Details of share options, warrants and the like</t>
  </si>
  <si>
    <t>Do any of the directors have convictions / been the subject of insolvency or bankruptcy?</t>
  </si>
  <si>
    <t>Details of transfers other than at arm’s length</t>
  </si>
  <si>
    <t>Full name and any changes of name</t>
  </si>
  <si>
    <t>Date of incorporation, registered number and address with documentation</t>
  </si>
  <si>
    <t>Trading names</t>
  </si>
  <si>
    <t>Articles of association</t>
  </si>
  <si>
    <t>Holdings of the Company in other entities</t>
  </si>
  <si>
    <t>Board minutes</t>
  </si>
  <si>
    <t>Statutory registers</t>
  </si>
  <si>
    <t>Loans by the Company to staff or directors or interested parties /entities</t>
  </si>
  <si>
    <t>Share capital table with rights and ownerships</t>
  </si>
  <si>
    <t>Agreements that are material to the business of the Company</t>
  </si>
  <si>
    <t>Agreements likely to result in a loss to the Company</t>
  </si>
  <si>
    <t>Agreements that represent in excess of 5% of six month’s turnover</t>
  </si>
  <si>
    <t>Standard terms and conditions of sale / provision</t>
  </si>
  <si>
    <t>Agreements that the termination if which results in penalties against the Company</t>
  </si>
  <si>
    <t>Contracts that have more than 6 months to run</t>
  </si>
  <si>
    <t>Details of credit arrangements with customers</t>
  </si>
  <si>
    <t>Details of capital commitments above £20k.</t>
  </si>
  <si>
    <t>A list of major customers</t>
  </si>
  <si>
    <t>Current major negotiations</t>
  </si>
  <si>
    <t>Agreements that restrict the operation of the Company</t>
  </si>
  <si>
    <t>Documentation on the certification or regulation of the product or service</t>
  </si>
  <si>
    <t>SWOT analysis</t>
  </si>
  <si>
    <t>Agreements or arrangements to which directors or employees or shareholders are party</t>
  </si>
  <si>
    <t>Does any associate  / employee / director of the business have an interest in a competing business?</t>
  </si>
  <si>
    <t>Details of charges, mortgages, hire purchases, leases, etc</t>
  </si>
  <si>
    <t>Provide all employment contracts / agreements</t>
  </si>
  <si>
    <t>Provide a list of employees and their duties</t>
  </si>
  <si>
    <t>Are any employees key to the continuing functioning of the business?</t>
  </si>
  <si>
    <t>Does any employee hold know-how that is essential to the business?</t>
  </si>
  <si>
    <t>Do the employment contracts allow for the business to own any IP / know-how created during the employment?</t>
  </si>
  <si>
    <t>Is further recruitment necessary?</t>
  </si>
  <si>
    <t>List all IP, know-how, copy rights, trade-marks and the like owned by the Company</t>
  </si>
  <si>
    <t>List all IP etc. used within the business that is not owned by the Company</t>
  </si>
  <si>
    <t>Provide a copy of the latest IP audit</t>
  </si>
  <si>
    <t>Provide details of any IP disputes</t>
  </si>
  <si>
    <t>Details of all computer hardware, databases, software and networks owned or used by the Company together with documentation</t>
  </si>
  <si>
    <t>Details of security and back-up processes</t>
  </si>
  <si>
    <t>Details of source codes and the like developed for the Company by third parties and details of the ownership of these</t>
  </si>
  <si>
    <t>Details of recurring technical problems</t>
  </si>
  <si>
    <t>Details of domain names, web-sites and the like created for and used by the Company</t>
  </si>
  <si>
    <t>Details of all consents, licenses, registrations and approvals needed for the Company to carry out the business within the various territories and anticipated territories, and in respect of all services to be provided / products to be sold / produced</t>
  </si>
  <si>
    <t>Details of any agreements entered into by the Company that restrict competition or affect pricing of their service/product.</t>
  </si>
  <si>
    <t>A report on the competition and the Company’s competitive advantage</t>
  </si>
  <si>
    <t>Government policies that impact on fair trade, pricing or competition for the Company or in resect of the product or service</t>
  </si>
  <si>
    <t>Copies of all financial records that record or analyse financial performance of the Company – monthly accounts, annual accounts/cash flow statements etc</t>
  </si>
  <si>
    <t>Confirmation of the Company’s accountant and auditor</t>
  </si>
  <si>
    <t>Copies of plans and projections and budgets, and an analysis of whether these have been met</t>
  </si>
  <si>
    <t>Details of the Company’s bank and relevant statements</t>
  </si>
  <si>
    <t>Details of loans or grants or borrowings</t>
  </si>
  <si>
    <t>Details of financial commitments, current debtors and current creditors</t>
  </si>
  <si>
    <t>Details of tax returns and computations and evidence of payment</t>
  </si>
  <si>
    <t>Confirmations that all tax payments are up to date and details of the responsible person within the Company dealing with tax issues</t>
  </si>
  <si>
    <t>Confirmation that the Company has not entered into any arrangement whereby the purpose is the avoidance of tax</t>
  </si>
  <si>
    <t>Confirmation and evidence of compliance with all government and industry standards and requirements that are required to trade</t>
  </si>
  <si>
    <t>Details of all regulatory / compliance regimes that the Company is subject to by virtue of its business, trade or territory</t>
  </si>
  <si>
    <t>Evidence of ownership of business premises, or leasing</t>
  </si>
  <si>
    <t>Details of lease arrangements, terms and evidence of payment of rent</t>
  </si>
  <si>
    <t>Evidence of appropriate insurances in respect of the property</t>
  </si>
  <si>
    <t>Evidence of all permits and permissions needed to use the premises for the business run by the Company</t>
  </si>
  <si>
    <t>Confirmation of all environmental permits or licenses need to run the business from the premises, and evidence of their existence</t>
  </si>
  <si>
    <t>Property and Environment</t>
  </si>
  <si>
    <t>Area</t>
  </si>
  <si>
    <t>Business plan</t>
  </si>
  <si>
    <t>Commercial</t>
  </si>
  <si>
    <t>Corporate</t>
  </si>
  <si>
    <t>Technology</t>
  </si>
  <si>
    <t>Product/service</t>
  </si>
  <si>
    <t>Legal Structure/Assets</t>
  </si>
  <si>
    <t>Continued Development/Regulatory</t>
  </si>
  <si>
    <t>Commercial Agreements/Contracts</t>
  </si>
  <si>
    <t>Employees/Mgmt Team</t>
  </si>
  <si>
    <t>General Company Info</t>
  </si>
  <si>
    <t>Corporate/General Agreements</t>
  </si>
  <si>
    <t>Computer Systems/Hardware</t>
  </si>
  <si>
    <t>Health and Safety</t>
  </si>
  <si>
    <t>Organisation</t>
  </si>
  <si>
    <t>ORG 1.0</t>
  </si>
  <si>
    <t>Does a statement of the organisation's vision exist?</t>
  </si>
  <si>
    <t>ORG 1.1</t>
  </si>
  <si>
    <t>Which sentence best describes the organisation's long term aims?</t>
  </si>
  <si>
    <t>ORG 1.2</t>
  </si>
  <si>
    <t>Mission statement exists?</t>
  </si>
  <si>
    <t>ORG 2.0</t>
  </si>
  <si>
    <t>Which sentence best describes the organisation's strategy?</t>
  </si>
  <si>
    <t>ORG 2.1</t>
  </si>
  <si>
    <t>How well is the organisation structure set up to deliver the strategy?</t>
  </si>
  <si>
    <t>ORG 3.0</t>
  </si>
  <si>
    <t>Are targets formally set in the organisation?</t>
  </si>
  <si>
    <t xml:space="preserve">ORG 3.1 </t>
  </si>
  <si>
    <t>Are the organisation's targets SMART (Specific, Measurable, Achievable, Relevant, Timely)?</t>
  </si>
  <si>
    <t>ORG 3.2</t>
  </si>
  <si>
    <t>Are the organisation's targets linked to aims, vision and mission statement?</t>
  </si>
  <si>
    <t>ORG 3.3</t>
  </si>
  <si>
    <t>How often are the organisation's targets measured / evaluated to assess performance?</t>
  </si>
  <si>
    <t>ORG 3.4</t>
  </si>
  <si>
    <t>What proportion of last year's targets did the organisation meet (both financial and otherwise)?</t>
  </si>
  <si>
    <t>ORG 3.5</t>
  </si>
  <si>
    <t>Which sentence best describes planning within the organisation to meet its set targets / objectives?</t>
  </si>
  <si>
    <t>ORG 4.0</t>
  </si>
  <si>
    <t>How amenable is the organisation to change?</t>
  </si>
  <si>
    <t>ORG 4.1</t>
  </si>
  <si>
    <t>Are there systems in place for planning / project management?</t>
  </si>
  <si>
    <t>ORG 5.0</t>
  </si>
  <si>
    <t>How much has the company grown in the past 5 years?</t>
  </si>
  <si>
    <t>ORG 6.0</t>
  </si>
  <si>
    <t>Are standard business processes for working created, documented and used by workforce?</t>
  </si>
  <si>
    <t>Leadership</t>
  </si>
  <si>
    <t>LEA 1.0</t>
  </si>
  <si>
    <t>How experienced are the CEO / Senior Management team?</t>
  </si>
  <si>
    <t>LEA 1.11</t>
  </si>
  <si>
    <t>Assess the organisation's CEO/Exec Director and Senior Management Team for their ability to focus on achieving results within the organisation</t>
  </si>
  <si>
    <t>LEA 1.12</t>
  </si>
  <si>
    <t>Assess the organisation's CEO/Exec Director and Senior Management Team for their ability to think strategically / analytically about issues</t>
  </si>
  <si>
    <t>LEA 1.13</t>
  </si>
  <si>
    <t>Assess the organisation's CEO/Exec Director and Senior Management Team for their financial judgement / expertise</t>
  </si>
  <si>
    <t>LEA 1.21</t>
  </si>
  <si>
    <t>Assess the organisation's CEO/Exec Director and Senior Management Team for their leadership skills</t>
  </si>
  <si>
    <t>LEA 1.22</t>
  </si>
  <si>
    <t>Assess the organisation's CEO/Exec Director and Senior Management Team for their passion and vision</t>
  </si>
  <si>
    <t>LEA 1.23</t>
  </si>
  <si>
    <t>Assess the organisation's CEO/Exec Director and Senior Management Team for their relationship with staff members (trust, respect, rapport)</t>
  </si>
  <si>
    <t>LEA 1.24</t>
  </si>
  <si>
    <t>Assess the organisation's CEO/Exec Director and Senior Management Team for their reputation within the organisation</t>
  </si>
  <si>
    <t>LEA 2.0</t>
  </si>
  <si>
    <t>Is there succession planning in place for key positions within the organisation?</t>
  </si>
  <si>
    <t>LEA 2.1</t>
  </si>
  <si>
    <t xml:space="preserve">How dependent is the organisation on the existing CEO? </t>
  </si>
  <si>
    <t>LEA 2.2</t>
  </si>
  <si>
    <t xml:space="preserve">Are all key / senior roles filled?   </t>
  </si>
  <si>
    <t>LEA 2.3</t>
  </si>
  <si>
    <t>What proportion of people in key / senior roles left the organisation within the past 12 months?</t>
  </si>
  <si>
    <t>LEA 3.0</t>
  </si>
  <si>
    <t>What is the frequency of board meetings?</t>
  </si>
  <si>
    <t>LEA 3.1</t>
  </si>
  <si>
    <t xml:space="preserve">Does the board have the expertise to advise on all matters?  </t>
  </si>
  <si>
    <t>LEA 3.2</t>
  </si>
  <si>
    <t xml:space="preserve">Are the board fully informed on all matters regarding the running of the organisation? </t>
  </si>
  <si>
    <t>LEA 3.3</t>
  </si>
  <si>
    <t xml:space="preserve">Does the board provide direction to organisation leadership when sought? </t>
  </si>
  <si>
    <t>LEA 3.4</t>
  </si>
  <si>
    <t>What is the relationship like between board and leadership?</t>
  </si>
  <si>
    <t>LEA 3.5</t>
  </si>
  <si>
    <t>How well have board positions been defined in terms of roles and responsibilities (against those of the leadership team)?</t>
  </si>
  <si>
    <t>LEA 3.6</t>
  </si>
  <si>
    <t>*Cooperatives only* - What is the quality of the general assembly?</t>
  </si>
  <si>
    <t>Staff</t>
  </si>
  <si>
    <t>STA 1.0</t>
  </si>
  <si>
    <t>Are there clearly defined and formalised management reporting lines within the organisation?</t>
  </si>
  <si>
    <t>STA 1.1</t>
  </si>
  <si>
    <t>How many unfilled staff positions are there?</t>
  </si>
  <si>
    <t>STA 2.0</t>
  </si>
  <si>
    <t>What was the level of staff turnover in the past year (including non-replaced roles)?</t>
  </si>
  <si>
    <t>STA 2.1</t>
  </si>
  <si>
    <t>What proportion of staff miss a day's work per week?</t>
  </si>
  <si>
    <t>STA 2.2</t>
  </si>
  <si>
    <t>Which sentence best describes staffing within the organisation?</t>
  </si>
  <si>
    <t>STA 3.0 + ORG</t>
  </si>
  <si>
    <t>How well have staff positions been defined in terms of roles and responsibilities?</t>
  </si>
  <si>
    <t>STA 3.1</t>
  </si>
  <si>
    <t>How often are staff measured against their targets?</t>
  </si>
  <si>
    <t>STA 3.2 + ORG</t>
  </si>
  <si>
    <t>Are staff meeting their targets?</t>
  </si>
  <si>
    <t>HR</t>
  </si>
  <si>
    <t>HR 1.0</t>
  </si>
  <si>
    <t>Is there an in-house HR function within the organisation?</t>
  </si>
  <si>
    <t>HR 2.0</t>
  </si>
  <si>
    <t>What training is delivered to the staff?</t>
  </si>
  <si>
    <t>HR 2.1 + STA</t>
  </si>
  <si>
    <t>Is there a system in place to track staff training?</t>
  </si>
  <si>
    <t>HR 3.0</t>
  </si>
  <si>
    <t>Are staff records maintained?</t>
  </si>
  <si>
    <t>HR 4.0</t>
  </si>
  <si>
    <t>Are there systems in place to carry out, track and monitor Performance Management / appraisals and remuneration?</t>
  </si>
  <si>
    <t>HR 5.0</t>
  </si>
  <si>
    <t xml:space="preserve">Are there systems in place to carry out, track and monitor recruitment? </t>
  </si>
  <si>
    <t>HR 6.0</t>
  </si>
  <si>
    <t>Does the organisation have any formalised disciplinary processes?</t>
  </si>
  <si>
    <t>Facilities</t>
  </si>
  <si>
    <t>FAC 1.0</t>
  </si>
  <si>
    <t>What is the standard of the premises? (eg, what were the results of a health and safety inspection, or audit of facilities)</t>
  </si>
  <si>
    <t>FAC 1.1</t>
  </si>
  <si>
    <t>How suitable is the current equipment (non-manufacturing related equipment) to conduct the organisation's business activities? (eg, computers)</t>
  </si>
  <si>
    <t>FAC 2.0 + MFR</t>
  </si>
  <si>
    <t>What is the availability of utilities? (eg, electricity, phone lines, internet)</t>
  </si>
  <si>
    <t>FAC 3.0</t>
  </si>
  <si>
    <t>How secure are the premises?</t>
  </si>
  <si>
    <t>Finance</t>
  </si>
  <si>
    <t>FIN 1.0</t>
  </si>
  <si>
    <t>Is there an in-house finance function within the organisation?</t>
  </si>
  <si>
    <t>FIN 1.1</t>
  </si>
  <si>
    <t>Trades Payable - is the organisation paying its creditors on time (to agreed terms)?</t>
  </si>
  <si>
    <t>FIN 1.2</t>
  </si>
  <si>
    <t>Trades Receivable - is the organisation getting monies owed by debtors / customers paid within agreed terms?</t>
  </si>
  <si>
    <t>FIN 1.3</t>
  </si>
  <si>
    <t>How often do organisational audits occur?</t>
  </si>
  <si>
    <t>FIN 1.4</t>
  </si>
  <si>
    <t>Are there systems in place for processing finances?</t>
  </si>
  <si>
    <t>FIN 1.5</t>
  </si>
  <si>
    <t>How advanced are the Financial Reporting activities?</t>
  </si>
  <si>
    <t>FIN 1.6</t>
  </si>
  <si>
    <t>How often are management financial reports produced?</t>
  </si>
  <si>
    <t>FIN 1.7</t>
  </si>
  <si>
    <t>FIN 1.8</t>
  </si>
  <si>
    <t>Which sentence best describes the organisation's revenue generation model?</t>
  </si>
  <si>
    <t>FIN 1.10</t>
  </si>
  <si>
    <t>Does the organisation have access to loans  / working capital?</t>
  </si>
  <si>
    <t>FIN 1.12</t>
  </si>
  <si>
    <t>Manufacture &amp; Procurement</t>
  </si>
  <si>
    <t>MFR 1.0</t>
  </si>
  <si>
    <t>Is there an in-house manufacturing function within the organisation?</t>
  </si>
  <si>
    <t>MFR 1.1</t>
  </si>
  <si>
    <t>How suitable is the current manufacturing equipment to conduct the organisation's business activities? (eg, processing machinery, refrigeration units)</t>
  </si>
  <si>
    <t>MFR 1.2</t>
  </si>
  <si>
    <t>What are the frequency of breakdowns / lost productivity due to machinery problems?</t>
  </si>
  <si>
    <t>MFR 1.3</t>
  </si>
  <si>
    <t>What is the volume of production?</t>
  </si>
  <si>
    <t>MFR 1.4</t>
  </si>
  <si>
    <t>What are the error rates like?</t>
  </si>
  <si>
    <t>MFR 2.0</t>
  </si>
  <si>
    <t>Does the organisation have quality &amp; compliance systems in place?</t>
  </si>
  <si>
    <t>MFR 2.1</t>
  </si>
  <si>
    <t>To what extent are you meeting quality &amp; compliance targets?</t>
  </si>
  <si>
    <t>MFR 3.0</t>
  </si>
  <si>
    <t>Is there an in-house procurement function within the organisation?</t>
  </si>
  <si>
    <t>MFR 3.1</t>
  </si>
  <si>
    <t>Are there issues with the raw material supply (ie, on time, availability)?</t>
  </si>
  <si>
    <t>MFR 3.2</t>
  </si>
  <si>
    <t>Are there issues with the raw materials quality?</t>
  </si>
  <si>
    <t>MFR 3.3</t>
  </si>
  <si>
    <t>Are there issues with the raw materials cost?</t>
  </si>
  <si>
    <t>Marketing, Sales, Distribution &amp; Exports</t>
  </si>
  <si>
    <t>SDE 1.0</t>
  </si>
  <si>
    <t>Which sentence best describes the organisation's market research and opportunities evaluation abilities?</t>
  </si>
  <si>
    <t>SDE 1.1</t>
  </si>
  <si>
    <t>Is the organisation performing any competitor monitoring / analysis?</t>
  </si>
  <si>
    <t>SDE 1.2 LEA</t>
  </si>
  <si>
    <t>Do you have any actions in place to improve / counteract competition?</t>
  </si>
  <si>
    <t>SDE 2.0</t>
  </si>
  <si>
    <t>Which sentence best describes the organisation's marketing?</t>
  </si>
  <si>
    <t>SDE 2.1</t>
  </si>
  <si>
    <t>To what extent is the sales function meeting targets?</t>
  </si>
  <si>
    <t>SDE 3.0</t>
  </si>
  <si>
    <t>What quality of distribution system does the organisation have?</t>
  </si>
  <si>
    <t>SDE 3.1</t>
  </si>
  <si>
    <t>What proportion of deliveries are on target?</t>
  </si>
  <si>
    <t>SDE 4.0</t>
  </si>
  <si>
    <t>Does the organisation have expertise / understanding of export requirements?</t>
  </si>
  <si>
    <t>SDE 4.1</t>
  </si>
  <si>
    <t>What proportion of sales come from exports?</t>
  </si>
  <si>
    <t>COM 1.0</t>
  </si>
  <si>
    <t>What is the quality of internal communications channels within the organisation?</t>
  </si>
  <si>
    <t>COM 1.1</t>
  </si>
  <si>
    <t>What is the quality of external communications from the organisation?</t>
  </si>
  <si>
    <t>COM 1.2</t>
  </si>
  <si>
    <t>Which sentence best describes the organisation's PR?</t>
  </si>
  <si>
    <t>Environmental &amp;  Social Impact</t>
  </si>
  <si>
    <t>ESI 1.0</t>
  </si>
  <si>
    <t>Does the enterprise understand the significant positive social impacts of its activities, for example, employment creation, good worker conditions, training, community development etc.?</t>
  </si>
  <si>
    <t>ESI 1.1</t>
  </si>
  <si>
    <t xml:space="preserve">Does the enterprise understand what negative impacts its activities may have on society, for example in terms of poor working conditions, no community interaction, low involvement of women in enterprise, product unsuitable for local people (luxury market etc.)? </t>
  </si>
  <si>
    <t>ESI 1.2</t>
  </si>
  <si>
    <t xml:space="preserve">Does the enterprise understand the significant positive environmental impacts of its activities, for example, low energy consumption, energy sourced from renewables, product is renewable/efficient energy technology, high standard of environmental policies, sustainable farming practices etc.? </t>
  </si>
  <si>
    <t>ESI 1.3</t>
  </si>
  <si>
    <t>Does the enterprise understand what negative impact its activities have on the environment, for example in terms of pollution, high water consumption and deforestation?</t>
  </si>
  <si>
    <t>IT</t>
  </si>
  <si>
    <t>IT 1.0</t>
  </si>
  <si>
    <t>Does the organisation use IT?</t>
  </si>
  <si>
    <t>IT 1.1</t>
  </si>
  <si>
    <t>How dependent is the organisation on IT?</t>
  </si>
  <si>
    <t>IT 1.2</t>
  </si>
  <si>
    <t>Does the organisation have an in-house support function?</t>
  </si>
  <si>
    <t>IT 1.3</t>
  </si>
  <si>
    <t>Are there IT implementation projects occurring within the organisation?</t>
  </si>
  <si>
    <t>IT 1.4</t>
  </si>
  <si>
    <t xml:space="preserve">What is the amount of IT hardware in the organisation? </t>
  </si>
  <si>
    <t>IT 1.5</t>
  </si>
  <si>
    <t>What is the age of IT hardware within the organisation?</t>
  </si>
  <si>
    <t>IT 1.6</t>
  </si>
  <si>
    <t>How adequate is the software being used by the organisation to perform business tasks?</t>
  </si>
  <si>
    <t>IT 1.7</t>
  </si>
  <si>
    <t>How adequate are IT procedures such as back up, anti virus protection, version control, etc?</t>
  </si>
  <si>
    <t>Legal</t>
  </si>
  <si>
    <t>LEG 1.0</t>
  </si>
  <si>
    <t>To what extent is there an in-house legal capability within the organisation?</t>
  </si>
  <si>
    <t>LEG 1.1</t>
  </si>
  <si>
    <t>LEG 1.2</t>
  </si>
  <si>
    <t>What access do you have to external legal support?</t>
  </si>
  <si>
    <t>LEG 1.3</t>
  </si>
  <si>
    <t>Are there any ongoing, or have there been any legal disputes within the past 5 years?</t>
  </si>
  <si>
    <t>LEG 2.0</t>
  </si>
  <si>
    <t>What is the level of adherence to health and safety laws</t>
  </si>
  <si>
    <t>LEG 2.1</t>
  </si>
  <si>
    <t>What is the level of adherence to tax laws</t>
  </si>
  <si>
    <t>LEG 2.2</t>
  </si>
  <si>
    <t>What is the level of adherence to employment laws</t>
  </si>
  <si>
    <t>SOURCE</t>
  </si>
  <si>
    <t>Data room</t>
  </si>
  <si>
    <t>Diagnostic</t>
  </si>
  <si>
    <t>Sales &amp; Marketing</t>
  </si>
  <si>
    <t>Environmental &amp; Social Impact</t>
  </si>
  <si>
    <t>Organisation &amp; Staff</t>
  </si>
  <si>
    <t>Original Area</t>
  </si>
  <si>
    <t>Sub-Area</t>
  </si>
  <si>
    <t>Original Sub-Area</t>
  </si>
  <si>
    <t>Environmental</t>
  </si>
  <si>
    <t>Social</t>
  </si>
  <si>
    <t>Finance &amp; Legal</t>
  </si>
  <si>
    <t>Compliance</t>
  </si>
  <si>
    <t>Governance</t>
  </si>
  <si>
    <t>Management</t>
  </si>
  <si>
    <t>Procurement</t>
  </si>
  <si>
    <t>IT/Technology</t>
  </si>
  <si>
    <t>Business Plan</t>
  </si>
  <si>
    <t>Customer</t>
  </si>
  <si>
    <t>Marketing</t>
  </si>
  <si>
    <t>Evaluation or Information</t>
  </si>
  <si>
    <t>Evaluation</t>
  </si>
  <si>
    <t>Information</t>
  </si>
  <si>
    <t>Diagnostic: scoring, intervention planning, and tracking of intervention impact</t>
  </si>
  <si>
    <t>Details of H&amp;S policies, procedures and compliance with all requirements, including governmental</t>
  </si>
  <si>
    <t>Financial Matrix</t>
  </si>
  <si>
    <t>What is the 3 year trend of total revenues?</t>
  </si>
  <si>
    <t>What is the 3 year trend of percentage of revenues concentrated in top 5 customers (revenue from customer/total gross revenue)?</t>
  </si>
  <si>
    <t>What is the 3 year trend of gross margin?</t>
  </si>
  <si>
    <t>What is the 3 year trend of net margin?</t>
  </si>
  <si>
    <t>What is the 3 year trend of assets employed?</t>
  </si>
  <si>
    <t>What is the 3 year trend of the current ratio?</t>
  </si>
  <si>
    <t>What is the 3 year trend of equity concentrated in the owner?</t>
  </si>
  <si>
    <t>What is the 3 year trend of debt/equity ratio?</t>
  </si>
  <si>
    <t>What is the 3 year trend of cash generated from operations?</t>
  </si>
  <si>
    <t>What is this year's PnL projection?</t>
  </si>
  <si>
    <t>What level of financial reserves does the organisation have? Or cash until next revenue generation event (eg, harvest)?</t>
  </si>
  <si>
    <t>Very poor. Little or no skills or experience of working within an effective general assembly</t>
  </si>
  <si>
    <t>Poor. A few experienced people within the general assembly drive it to make the assembly work</t>
  </si>
  <si>
    <t>Good. A large proportion of the assembly have the skills and experience required for an effective general assembly</t>
  </si>
  <si>
    <t>Excellent. The vast majority of the assembly have the skills and experience to create a highly effective general assembly</t>
  </si>
  <si>
    <t>No, several key positions are unfilled</t>
  </si>
  <si>
    <t>There are two or three key positions unfilled</t>
  </si>
  <si>
    <t>There is one key position that is unfilled at present</t>
  </si>
  <si>
    <t>There are no empty key positions</t>
  </si>
  <si>
    <t>No records of staff are kept</t>
  </si>
  <si>
    <t>Records exist, but they are not regularly maintained, so there are large gaps / many details are out of date. Paper-based system in operation</t>
  </si>
  <si>
    <t>Records exist and are maintained, but there may still be small gaps. Paper-based or IT system in operation</t>
  </si>
  <si>
    <t>Records exist and are well maintained, with very few (if any) gaps. Paper-based or IT system in operation</t>
  </si>
  <si>
    <t>No standard processes are followed or documented</t>
  </si>
  <si>
    <t>Only key / core business processes are standardised, documented and followed by the organisation</t>
  </si>
  <si>
    <t>Most business processes are standardised, documented and followed by the organisation</t>
  </si>
  <si>
    <t>All business processes are standardised, documented and followed by the organisation</t>
  </si>
  <si>
    <t>No updates given</t>
  </si>
  <si>
    <t>Updates are only given on a need to know basis</t>
  </si>
  <si>
    <t>Reports are provided to the board, but are done so irregularly / not in a standard format</t>
  </si>
  <si>
    <t>Regular reports provided in a standardised format</t>
  </si>
  <si>
    <t>No defined or formalised reporting lines in place</t>
  </si>
  <si>
    <t>Some clarity as to the reporting lines for a few areas of the organisation, but these have not been formally agreed</t>
  </si>
  <si>
    <t>Reporting lines are largely agreed, although there are a few grey areas that need to be defined</t>
  </si>
  <si>
    <t>Organisation-wide reporting lines defined and understood</t>
  </si>
  <si>
    <t>Delivery of raw materials is often delayed or not available</t>
  </si>
  <si>
    <t>Raw materials are sometimes late arriving or there are sometimes shortages</t>
  </si>
  <si>
    <t xml:space="preserve"> Raw materials occasionally arrive late or are unavailable</t>
  </si>
  <si>
    <t xml:space="preserve"> Late delivery very rarely happens and there is no problem with availability   </t>
  </si>
  <si>
    <t>The cost of raw materials is going up quickly or is constantly changing by large margins making it difficult to know when to buy</t>
  </si>
  <si>
    <t xml:space="preserve">The cost of raw materials is rising steadily or is fluctuating in a reasonably regular way </t>
  </si>
  <si>
    <t>The cost of raw materials is rising a little bit or there are some minor fluctuations in price of raw materials which the organisation is able to predict</t>
  </si>
  <si>
    <t xml:space="preserve">The cost of raw materials is remaining constant and the price is very manageable for the organisation </t>
  </si>
  <si>
    <t xml:space="preserve">Quality of raw materials is consistently a problem </t>
  </si>
  <si>
    <t>Quality of raw materials is sometimes a problem</t>
  </si>
  <si>
    <t>Occassionally there are problems with the quality of raw materials</t>
  </si>
  <si>
    <t>There are only minor problems with raw material quality</t>
  </si>
  <si>
    <t xml:space="preserve">No </t>
  </si>
  <si>
    <t xml:space="preserve">The organisation wants to upgrade software on existing terminals </t>
  </si>
  <si>
    <t xml:space="preserve">The organisation is trying to install a server and run software from it </t>
  </si>
  <si>
    <t xml:space="preserve">Yes, the organisation has identified an IT capability which it can afford or has procured and it is being implemented </t>
  </si>
  <si>
    <t>No systems in place</t>
  </si>
  <si>
    <t>Yes, but it is an undocumented basic paper-based approach, done by a handful of employees (not everyone who needs to use it)</t>
  </si>
  <si>
    <t>Yes, it is a well-documented paper-based approach, understood by a large number of the people in the organisation who need to use it</t>
  </si>
  <si>
    <t>Yes, an IT-based approach is in place, understood by everyone who needs to use it in the organisation</t>
  </si>
  <si>
    <t>System in place, but processes are undocumented</t>
  </si>
  <si>
    <t>Paper-based system in place and all processes documented</t>
  </si>
  <si>
    <t>IT-based system in place and all processes documented</t>
  </si>
  <si>
    <t>No appraisals given within the organisation</t>
  </si>
  <si>
    <t>There is no formal process in place, but ad hoc appraisals are given in the organisation</t>
  </si>
  <si>
    <t xml:space="preserve">Standard process used. Records are paper-based but meetings are held at regular intervals </t>
  </si>
  <si>
    <t xml:space="preserve">Standard process used. Records are IT-based. Appraisals are at least quarterly </t>
  </si>
  <si>
    <t>No system in place. Recruitment is ad hoc</t>
  </si>
  <si>
    <t>Yes, but the approach is very loose and not well documented. There is significant deviation from the standardised process</t>
  </si>
  <si>
    <t>Yes, there is a formalised system in place. Records are either paper-based or IT-based, but are only kept during the recruitment process (unsuccessful applicant details are not retained)</t>
  </si>
  <si>
    <t>Yes there is a formalised system in place. Records are IT-based, which keeps records of all applicants (including unsuccessful ones)</t>
  </si>
  <si>
    <t>Little or none</t>
  </si>
  <si>
    <t>Some, but basic</t>
  </si>
  <si>
    <t>Established, but developing</t>
  </si>
  <si>
    <t>Fully fledged and strong</t>
  </si>
  <si>
    <t>No written vision exists</t>
  </si>
  <si>
    <t>Yes, but can only be verbalised amongst the senior leadership</t>
  </si>
  <si>
    <t>Yes, can be verbalised amongst entire leadership and management group</t>
  </si>
  <si>
    <t>Yes, the entire organisation can verbalise the organisation's vision</t>
  </si>
  <si>
    <t>Board has a limited expertise, with large gaps in skills</t>
  </si>
  <si>
    <t>Board has a few areas of expertise, but has several gaps in skills</t>
  </si>
  <si>
    <t xml:space="preserve">Board has no gaps, but has only limited skills in some areas </t>
  </si>
  <si>
    <t>Board has expertise in all areas</t>
  </si>
  <si>
    <t>No direction provided</t>
  </si>
  <si>
    <t>Direction provided by board, but only after being prompted repeatedly by leadership</t>
  </si>
  <si>
    <t>Direction provided by board, but leadership has to ask for input</t>
  </si>
  <si>
    <t>Direction provided by board without prompting</t>
  </si>
  <si>
    <t>The enterprise does not focus on this. It is possible that is has little or low positive environmental impact</t>
  </si>
  <si>
    <t>The enterprise is aware of its positive impact. It is possible that positive impact is created as a side effect of its main activities</t>
  </si>
  <si>
    <t>The enterprise is aware of its impact, has taken action to focus on creating more impact and trying to measure it, but it’s not comprehensive</t>
  </si>
  <si>
    <t>The enterprise is focused on its social impact. Actions to ensure and increase impact are taken and monitored by management. Impact is measured and reported</t>
  </si>
  <si>
    <t>The enterprise does not focus on this. It is possible that is has little or low positive social impact</t>
  </si>
  <si>
    <t>The enterprise has not analysed this. It is possible that its activities are damaging</t>
  </si>
  <si>
    <t>The enterprise is aware of its environmental impact and has taken action on one or two of the issues, such as reduction of chemicals</t>
  </si>
  <si>
    <t>The enterprise is aware of its impact, has received advice on some of these issues, and has taken actions, but it’s not comprehensive</t>
  </si>
  <si>
    <t>The enterprise carries out a full diagnostic involving local stakeholders and covering a wide range of issues from water to conservation. Actions are taken and monitored by management</t>
  </si>
  <si>
    <t>The enterprise is aware of its negative social impact and has taken action on one or two of the issues, such as improving health and safety or giving workers fair pay</t>
  </si>
  <si>
    <t>The enterprise carries out a full diagnostic involving local stakeholders and covering a wide range of issues from gender inclusion to product suitability. Actions are taken and monitored by management</t>
  </si>
  <si>
    <t>No, none and it has been refused by several banks and other formal sector money lenders</t>
  </si>
  <si>
    <t>Small, expensive loans available to the organisation with slow approval times and may not be granted</t>
  </si>
  <si>
    <t>Organisation has an established track record with a bank and is now able to access slightly larger amounts of capital at lower rates than before. It is unlikely an application would be delayed or refused</t>
  </si>
  <si>
    <t xml:space="preserve">Yes, organisation has overdraft facility sufficient for its current trading pattern </t>
  </si>
  <si>
    <t>No</t>
  </si>
  <si>
    <t>Informal basic knowledge of IT</t>
  </si>
  <si>
    <t xml:space="preserve">One or more of the team have reasonable IT skills </t>
  </si>
  <si>
    <t>Yes</t>
  </si>
  <si>
    <t>No standard process – all ad hoc</t>
  </si>
  <si>
    <t>A loose process or definition in place, which is not necessarily documented</t>
  </si>
  <si>
    <t>A documented formalised approach is used, but is only shared within the organisation when required</t>
  </si>
  <si>
    <t>A documented formalised approach is used which is shared with all staff</t>
  </si>
  <si>
    <t xml:space="preserve">The organisation knows where to take product should it want to start exporting but is unaware of the requirements </t>
  </si>
  <si>
    <t>The organisation has some knowledge of export requirements and has a track record of achieving some export successfully</t>
  </si>
  <si>
    <t>Limited use</t>
  </si>
  <si>
    <t>Most departments use IT</t>
  </si>
  <si>
    <t>Yes all areas / departments use IT</t>
  </si>
  <si>
    <t>Some protection and back up procedures exist</t>
  </si>
  <si>
    <t xml:space="preserve">The organisation has a reasonably systematic approach to protection and back up, but it is a manual process </t>
  </si>
  <si>
    <t xml:space="preserve">Totally inadequate - too old / unsuitable and crashing a lot </t>
  </si>
  <si>
    <t xml:space="preserve">The software is old but reasonably reliable and not in need of necessary revision </t>
  </si>
  <si>
    <t xml:space="preserve">The software is quite new and enables most business requirements to be met </t>
  </si>
  <si>
    <t>Limited / non-existent reports</t>
  </si>
  <si>
    <t>Basic reports in place</t>
  </si>
  <si>
    <t>Some areas of depth - good general reports</t>
  </si>
  <si>
    <t>Excellent throughout</t>
  </si>
  <si>
    <t>Very change resistant / No examples of change found</t>
  </si>
  <si>
    <t>Rare occurrences of change given, but almost always met with resistance by the organisation</t>
  </si>
  <si>
    <t>Some change efforts undertaken, with mixed success</t>
  </si>
  <si>
    <t>Clear evidence of successful change initiatives having taken place, with good approaches taken to reduce any resistance</t>
  </si>
  <si>
    <t>Not at all, there is minimal or no use of IT or mobile phones</t>
  </si>
  <si>
    <t xml:space="preserve">The organisation runs book keeping and other back office functions on IT and some front office features like email </t>
  </si>
  <si>
    <t xml:space="preserve">The organisation uses IT in most of its functions both front and back office </t>
  </si>
  <si>
    <t xml:space="preserve">The organisation has invested heavily in IT and is using it in all aspects of its business </t>
  </si>
  <si>
    <t>Organisation will fail quickly without the CEO</t>
  </si>
  <si>
    <t>Will cope short term, but will struggle to survive long term without the CEO</t>
  </si>
  <si>
    <t>Will survive long term, but not as well as when with the current CEO</t>
  </si>
  <si>
    <t>Organisation will continue strongly without the existing CEO</t>
  </si>
  <si>
    <t>&lt;1 year</t>
  </si>
  <si>
    <t>1-5 years</t>
  </si>
  <si>
    <t>6-10 years</t>
  </si>
  <si>
    <t>10+ years</t>
  </si>
  <si>
    <t>75-100%</t>
  </si>
  <si>
    <t>50-75%</t>
  </si>
  <si>
    <t>25-50%</t>
  </si>
  <si>
    <t>0-25%</t>
  </si>
  <si>
    <t>&lt;25%</t>
  </si>
  <si>
    <t>&gt;75%</t>
  </si>
  <si>
    <t>Never</t>
  </si>
  <si>
    <t>Annually</t>
  </si>
  <si>
    <t>Quarterly</t>
  </si>
  <si>
    <t>Monthly</t>
  </si>
  <si>
    <t>Irregularly, every few years</t>
  </si>
  <si>
    <t>Regularly every 2 years or so</t>
  </si>
  <si>
    <t>Regularly (annually / more frequently)</t>
  </si>
  <si>
    <t>No security. Major issue. High risk</t>
  </si>
  <si>
    <t>Limited security - breaches have occurred in the past. Some risk</t>
  </si>
  <si>
    <t>Security ok - possibly a rare breach in the past. Limited risk</t>
  </si>
  <si>
    <t>Excellent security. Minimum risk</t>
  </si>
  <si>
    <t>Totally unsuitable for effective working of the organisation. No amount of correction will make them suitable</t>
  </si>
  <si>
    <t>Major problems in the equipment need to be addressed in order for them to be suitable and enable effective working</t>
  </si>
  <si>
    <t>The equipment is suitable for the organisation's business activities. Minor problems need to be addressed</t>
  </si>
  <si>
    <t>The equipment is highly suitable for the organisation's business activities. No noticeable problems present</t>
  </si>
  <si>
    <t>No definition of roles and responsibilities, resulting in much overlap with the leadership, causing confusion over the respective roles</t>
  </si>
  <si>
    <t>Limited definition of roles and responsibilities, but these need revising as there are clear overlaps with the leadership</t>
  </si>
  <si>
    <t>Roles and responsibilities have been defined, but there are still some grey areas that need resolution</t>
  </si>
  <si>
    <t>Roles and responsibilities are clear, with the differentiation understood by both board and leadership</t>
  </si>
  <si>
    <t>No formal definition of roles and responsibilities</t>
  </si>
  <si>
    <t>Limited roles and responsibilities defined for some positions</t>
  </si>
  <si>
    <t>Clear roles and responsibilities defined, but not formally linked to objectives</t>
  </si>
  <si>
    <t>Clear roles and responsibilities linked to organisational objectives and clearly communicated to the staff</t>
  </si>
  <si>
    <t>No clear linkage between staff and highly beauraucratic structure</t>
  </si>
  <si>
    <t xml:space="preserve">Some linkages, but disjointed groups and lack of clarity around hierarchy impacting effectiveness </t>
  </si>
  <si>
    <t xml:space="preserve">Clear structure but not ideal match for strategy and therefore not optimised for performance </t>
  </si>
  <si>
    <t xml:space="preserve">Clear structure which makes sense in theory and practice when considering delivery on the strategy </t>
  </si>
  <si>
    <t xml:space="preserve">Organisation is not aware of others doing similar work and has made no effort to investigate competition </t>
  </si>
  <si>
    <t>Organisation is aware of others doing similar work, but does not know any of the details about their business</t>
  </si>
  <si>
    <t xml:space="preserve">Organistion knows the competition and has some market data on them, but is not monitoring this regularly and responding to changes competitors make </t>
  </si>
  <si>
    <t xml:space="preserve">Organisation knows what competition is doing, monitors competition regularly and where appropriate makes business decisions in response to competitor actions </t>
  </si>
  <si>
    <t>No system in place</t>
  </si>
  <si>
    <t>There is a paper-based record of when and what training was delivered (but not to whom)</t>
  </si>
  <si>
    <t>There is a paper-based record for each individual within the organisation, detailing training attended</t>
  </si>
  <si>
    <t>There is an IT system in place tracking all aspects of training for each individual within the organisation (what training attended, when and what training is still required)</t>
  </si>
  <si>
    <t>Yes, book-keeping only</t>
  </si>
  <si>
    <t>Yes, book-keeping and creation of monthly management accounts</t>
  </si>
  <si>
    <t>Yes, book-keeping, creation of monthly management and annual accounts</t>
  </si>
  <si>
    <t>Yes, but delivered by non-HR professional without any training and only basic activities covered (eg,…)</t>
  </si>
  <si>
    <t>Yes, but delivered by non-HR professional  with some training and with several areas of HR covered (recruitment, training)</t>
  </si>
  <si>
    <t>Yes, a fully functioning HR person or small team  performing, recruitment, appraisals, disciplinary processes, training, etc.</t>
  </si>
  <si>
    <t xml:space="preserve">Informal </t>
  </si>
  <si>
    <t xml:space="preserve">It is part of one of the senior managers' responsibilities, but there is no official function </t>
  </si>
  <si>
    <t>No written mission or limited expression of the organisation’s reason for existence; lacks clarity or specificity; either held by very few in organisation or rarely referred to</t>
  </si>
  <si>
    <t>There is some expression of organisation’s reason for existence that reflects its values and purpose, but may lack clarity; held by only a few; lacks broad agreement or rarely referred to</t>
  </si>
  <si>
    <t>There is a clear expression of organisation’s reason for existence which reflects its values and purpose; held by many within organisation and often referred to</t>
  </si>
  <si>
    <t>There is a clear expression of organisation’s reason for existence which is of continued relevance that reflects its values and purpose; broadly held within organisation and frequently referred to</t>
  </si>
  <si>
    <t xml:space="preserve">Up to 25% of target met or we don't have any targets </t>
  </si>
  <si>
    <t>Up to 50% of target met</t>
  </si>
  <si>
    <t xml:space="preserve">Up to 75% of target met </t>
  </si>
  <si>
    <t xml:space="preserve">Over 75% of target met regularly </t>
  </si>
  <si>
    <t>0-50% on time</t>
  </si>
  <si>
    <t>&lt;75% on time</t>
  </si>
  <si>
    <t>&lt;90% on time</t>
  </si>
  <si>
    <t>&gt;90% on time</t>
  </si>
  <si>
    <t>Nascent</t>
  </si>
  <si>
    <t>Emerging</t>
  </si>
  <si>
    <t>Expanding</t>
  </si>
  <si>
    <t>Mature</t>
  </si>
  <si>
    <t xml:space="preserve">More than 75% </t>
  </si>
  <si>
    <t>More than 50%</t>
  </si>
  <si>
    <t>More than 25%</t>
  </si>
  <si>
    <t xml:space="preserve">Consistenly under 25% </t>
  </si>
  <si>
    <t xml:space="preserve">Every day productivity is lost due to machinery problems with the old machinery the organisation is using </t>
  </si>
  <si>
    <t xml:space="preserve">Weekly, the organisation loses productivity due to machinery problems </t>
  </si>
  <si>
    <t xml:space="preserve">Monthly, the organisation loses productivity due to machinery problems </t>
  </si>
  <si>
    <t xml:space="preserve">Machinery problems are infrequent and the organisation maintains its machines well </t>
  </si>
  <si>
    <t>Up to 25% of the team have access to hardware who need it</t>
  </si>
  <si>
    <t>Up to 50% of the team have access to hardware who need it</t>
  </si>
  <si>
    <t>Up to 75% of the team have access to hardware who need it</t>
  </si>
  <si>
    <t>Over 75% of the team have access to hardware who need it</t>
  </si>
  <si>
    <t>No utilities on site</t>
  </si>
  <si>
    <t>Frequent outages interrupting business activities (daily outages)</t>
  </si>
  <si>
    <t>Still experience a few outages which interrupt business operations (no more than one outage a week)</t>
  </si>
  <si>
    <t>All utilities have no outages / backup options in place</t>
  </si>
  <si>
    <t>No regular meetings</t>
  </si>
  <si>
    <t>Twice annually - Quarterly</t>
  </si>
  <si>
    <t>Not adherence to the laws</t>
  </si>
  <si>
    <t>Minimal adherence to the laws</t>
  </si>
  <si>
    <t>Adherence to most of the laws governing employment</t>
  </si>
  <si>
    <t>Adherence to all laws governing employment</t>
  </si>
  <si>
    <t>Adherence to most of the laws governing health and safety</t>
  </si>
  <si>
    <t>Adherence to all laws governing health and safety</t>
  </si>
  <si>
    <t>External communications are non-existent</t>
  </si>
  <si>
    <t>Limited external communications are produced, but these are done on an ad hoc basis (rather than following a strategic plan)</t>
  </si>
  <si>
    <t>Good quality external communications are produced in house (linked to the organisational strategy)</t>
  </si>
  <si>
    <t>Excellent, professional communications are developed by an external partner on behalf of the organisation (linked to the organisational strategy)</t>
  </si>
  <si>
    <t>No internal communications in place</t>
  </si>
  <si>
    <t>Limited communications within the organisation that are done on an ad hoc basis</t>
  </si>
  <si>
    <t>Some internal communications are produced (following a standard approach), but which are not produced with any regularity</t>
  </si>
  <si>
    <t>A standardised approach is used for internal communications, which are produced on a regular basis</t>
  </si>
  <si>
    <t>Poor relationship between board and leadership, with the groups in constant conflict</t>
  </si>
  <si>
    <t>Average relationship between board and leadership, where there are regular conflicts between the groups</t>
  </si>
  <si>
    <t>Good relationship between board and leadership, although there are occasional issues which cause friction between the two groups</t>
  </si>
  <si>
    <t>Excellent relationship between board and leadership, with both groups working well together to the benefit of the organisation</t>
  </si>
  <si>
    <t>Major problems within the premises need to be addressed in order for them to be suitable for the organisation and enable effective working</t>
  </si>
  <si>
    <t>The premises are suitable for the organisation. Minor problems need to be addressed</t>
  </si>
  <si>
    <t>The premises are highly suitable for the organisation. No noticeable problems present</t>
  </si>
  <si>
    <t xml:space="preserve">Less than 25% capacity </t>
  </si>
  <si>
    <t xml:space="preserve">Less than 50% capacity </t>
  </si>
  <si>
    <t xml:space="preserve">Less than 75% capacity </t>
  </si>
  <si>
    <t xml:space="preserve">Consistently more than 75% capacity </t>
  </si>
  <si>
    <t xml:space="preserve">None, few or it is not clear at this time </t>
  </si>
  <si>
    <t>1 month's operating costs in cash at bank on average month on month</t>
  </si>
  <si>
    <t xml:space="preserve">2 month's operating costs in cash at bank on average month on month </t>
  </si>
  <si>
    <t>3+ month's operating costs in cash at bank on average month on month</t>
  </si>
  <si>
    <t>&lt;25% targets met</t>
  </si>
  <si>
    <t>&lt;50% targets met</t>
  </si>
  <si>
    <t>&lt;75% targets met</t>
  </si>
  <si>
    <t>&gt;75% targets met</t>
  </si>
  <si>
    <t>&gt;30%</t>
  </si>
  <si>
    <t>21-30%</t>
  </si>
  <si>
    <t>11-20%</t>
  </si>
  <si>
    <t>0-10%</t>
  </si>
  <si>
    <t>No / a very limited distribution system</t>
  </si>
  <si>
    <t>A basic distribution system – pick up / drop off only</t>
  </si>
  <si>
    <t>A reasonable distribution system, including tracking and warehousing</t>
  </si>
  <si>
    <t>Detailed logistics and supply chain in place</t>
  </si>
  <si>
    <t>None</t>
  </si>
  <si>
    <t>Basic orientation training (on joining) only</t>
  </si>
  <si>
    <t>Standardised training for main roles only. Training delivered to all</t>
  </si>
  <si>
    <t>Bespoke training plans for all employees, based on individual needs</t>
  </si>
  <si>
    <t>71-100%</t>
  </si>
  <si>
    <t>41-70%</t>
  </si>
  <si>
    <t>11-40%</t>
  </si>
  <si>
    <t>Organisation runs operations purely on day-to-day basis with no short- or longer-term planning activities; no experience in operational planning</t>
  </si>
  <si>
    <t>Some ability and tendency to develop high-level operational plan either internally or via external assistance; operational plan loosely or not linked to strategic planning activities and used roughly to guide operations</t>
  </si>
  <si>
    <t>Ability and tendency to develop and refine concrete, realistic operational plan; some internal expertise in operational planning or access to relevant external assistance; operational planning carried out on a near regular basis; operational plan linked to strategic planning activities and used to guide operations</t>
  </si>
  <si>
    <t>Organisation develops and refines concrete, realistic, and detailed operational plan; has critical mass of internal expertise in operational planning, or efficiently uses external, sustainable, highly qualified resources; operational planning exercise carried out regularly; operational plan tightly linked to strategic planning activities and systematically used to direct operations</t>
  </si>
  <si>
    <t>Staff (and/or) volunteers drawn from a narrow range of backgrounds and experiences; interest and abilities limited to present job; little ability to solve problems as they arise</t>
  </si>
  <si>
    <t>Some variety of staff (and/or) volunteer backgrounds and experiences; good capabilities, including some ability to solve problems as they arise; many interested in work beyond their current jobs and in the success of the organisation’s mission</t>
  </si>
  <si>
    <t>Staff (and/or) volunteers drawn from diverse backgrounds and experiences, and bring a broad range of skills; most are highly capable and committed to mission and strategy; eager to learn and develop, and assume increased responsibility</t>
  </si>
  <si>
    <t>Staff (and/or) volunteers drawn from extraordinarily diverse backgrounds and experiences, and bring broad range of skills; most staff are highly capable in multiple roles, committed both to mission/ strategy and continuous learning; most are eager and able to take on special projects and collaborate across divisional lines; staff are frequent source of ideas and momentum for improvement and innovation</t>
  </si>
  <si>
    <t xml:space="preserve">Some expression of organisation’s reason for existence that reflects its values and purpose, but may lack clarity; held by only a few; lacks broad agreement or rarely referred to     </t>
  </si>
  <si>
    <t>Clear expression of organisation’s reason for existence which reflects its values and purpose; held by many within organisation and often referred to                      </t>
  </si>
  <si>
    <t xml:space="preserve">Clear expression of organisation’s reason for existence which is of continued relevance that reflects its values and purpose; broadly held within organisation and frequently referred to                      </t>
  </si>
  <si>
    <t>Organisation doesn't do any of it</t>
  </si>
  <si>
    <t>Organisation does basic assessments when making business decisions</t>
  </si>
  <si>
    <t>Organisation does limited market research as a matter of course to understand the situation for its existing and new products</t>
  </si>
  <si>
    <t>Organisation performs robust and thorough market research as a matter of course to understand the situation for its existing and new products</t>
  </si>
  <si>
    <t>Organisation makes no or limited use of marketing; general lack of marketing skills and expertise (either internal or accessible external or expertise)</t>
  </si>
  <si>
    <t>Organisation takes opportunities to engage in marketing as they arise; some marketing skills and experience within staff or via external assistance</t>
  </si>
  <si>
    <t>Organisation considers marketing to be useful, and actively seeks opportunities to engage in these activities; critical mass of internal expertise and experience in marketing or access to relevant external assistance</t>
  </si>
  <si>
    <t>Organisation fully aware of power of marketing activities, and continually and actively engages in them; broad pool of marketing expertise and experience within organisation or efficient use made of external, sustainable, highly qualified resources</t>
  </si>
  <si>
    <t>Organisation makes no or limited use of PR; general lack of PR skills and expertise (either internal or accessible external or expertise)</t>
  </si>
  <si>
    <t>Organisation takes opportunities to engage in PR as they arise; some PR skills and experience within staff or via external assistance</t>
  </si>
  <si>
    <t>Organisation considers PR to be useful, and actively seeks opportunities to engage in these activities; critical mass of internal expertise and experience in PR or access to relevant external assistance</t>
  </si>
  <si>
    <t>Organisation fully aware of power of PR activities, and continually and actively engages in them; broad pool of PR expertise and experience within organisation or efficient use made of external, sustainable, highly qualified resources</t>
  </si>
  <si>
    <t>Single product</t>
  </si>
  <si>
    <t>Multiple product lines on same platform
(eg, one organisation producing ready salted peanuts and dry roasted peanuts, in 100g bags and 1kg bags)</t>
  </si>
  <si>
    <t>Multiple platforms each with single product lines 
(eg, one organisation manufacturing one type of football, tennis racket and screwdriver)</t>
  </si>
  <si>
    <t>Multiple product lines within multiple platforms
(eg, an organisation that produces multiple PCs, laptops and printers) </t>
  </si>
  <si>
    <t>Strategy is either nonexistent, unclear, or incoherent (a set of scattered initiatives); strategy has no influence over day-today behaviour</t>
  </si>
  <si>
    <t>Strategy exists but is either not clearly linked to mission, vision, and overarching goals, or lacks coherence, or is not easily actionable; strategy is not broadly known and has limited influence over day-to-day behaviour</t>
  </si>
  <si>
    <t>Coherent strategy has been developed and is linked to mission and vision but is not fully ready to be acted upon; strategy is mostly known at all levels of the organisation and day-to-day behaviour is partly driven by it</t>
  </si>
  <si>
    <t>Organisation has clear, coherent medium- to long-term strategy that is both actionable and linked to overall mission, vision, and overarching aims / goals; strategy is broadly known and consistently helps drive day to- day behaviour at all levels of organisation</t>
  </si>
  <si>
    <t>None of the staff are meeting their targets</t>
  </si>
  <si>
    <t>Some (&lt;50%) of the staff are meeting their targets</t>
  </si>
  <si>
    <t>Most (50-75%) of the staff are meeting their targets</t>
  </si>
  <si>
    <t>The vast majority of the staff (75%+) are meeting their targets</t>
  </si>
  <si>
    <t>No targets are set</t>
  </si>
  <si>
    <t>Yes, but only at an organisational level</t>
  </si>
  <si>
    <t>Yes, at both organisational and team levels</t>
  </si>
  <si>
    <t>Yes, at organisational, team and individual levels</t>
  </si>
  <si>
    <t>No - not at all</t>
  </si>
  <si>
    <t>There are some links</t>
  </si>
  <si>
    <t>They are largely linked, but some gaps</t>
  </si>
  <si>
    <t>All elements are completely linked</t>
  </si>
  <si>
    <t>No - none of the targets are SMART</t>
  </si>
  <si>
    <t>Some of the targets are SMART, but there are areas which aren't</t>
  </si>
  <si>
    <t>Most of the targets are SMART</t>
  </si>
  <si>
    <t>All the targets are SMART</t>
  </si>
  <si>
    <t>Yes, there have been several disputes over different issues</t>
  </si>
  <si>
    <t>Yes, there have been several disputes in one area</t>
  </si>
  <si>
    <t>Yes, there has been one dispute</t>
  </si>
  <si>
    <t>No disputes</t>
  </si>
  <si>
    <t>Inward facing plan on how to improve internally, not linked to addressing competitor advantages</t>
  </si>
  <si>
    <t>Plan in place to deal with generic 'competition'</t>
  </si>
  <si>
    <t>Full plan in place for addressing each individual competitor</t>
  </si>
  <si>
    <t>None at all</t>
  </si>
  <si>
    <t>Full in-house expertise and capabilities</t>
  </si>
  <si>
    <t>None existent</t>
  </si>
  <si>
    <t>Full procedures implemented - no issues</t>
  </si>
  <si>
    <t>Fit for all business processes</t>
  </si>
  <si>
    <t>Monthlly</t>
  </si>
  <si>
    <t>Annually only</t>
  </si>
  <si>
    <t>A mixture of frequencies between annually and monthly (depending on role)</t>
  </si>
  <si>
    <t>All are measured monthly</t>
  </si>
  <si>
    <t>Totally unsuitable for effective working of the organisation. No amount of correction will make them suitable. Replacement is required</t>
  </si>
  <si>
    <t>No - not applicable</t>
  </si>
  <si>
    <t>Basic contracts for suppliers and sales only</t>
  </si>
  <si>
    <t>Basic contracts for suppliers and sales, internal contracts (eg, employment, health &amp; safety)</t>
  </si>
  <si>
    <t>Complex internal and external capabilities (including corporate and commercial legal work)</t>
  </si>
  <si>
    <t>Over 4 years old</t>
  </si>
  <si>
    <t>2-4 years old</t>
  </si>
  <si>
    <t>1-2 years old</t>
  </si>
  <si>
    <t>Up to 1 year old</t>
  </si>
  <si>
    <t xml:space="preserve">No written aims or limited expression of the organisation’s reason for existence; lacks clarity or specificity; either held by very few in organisation or rarely referred to  </t>
  </si>
  <si>
    <t>Score = 1</t>
  </si>
  <si>
    <t>Score = 2</t>
  </si>
  <si>
    <t>Score = 3</t>
  </si>
  <si>
    <t>Score = 4</t>
  </si>
  <si>
    <t>Strong, consistent growth</t>
  </si>
  <si>
    <t>Large, consistent declines</t>
  </si>
  <si>
    <t>Some net decline</t>
  </si>
  <si>
    <t>Some net growth</t>
  </si>
  <si>
    <t>Significant, consistent concetration</t>
  </si>
  <si>
    <t>Some net concentration</t>
  </si>
  <si>
    <t>Some net diversification</t>
  </si>
  <si>
    <t>Strong, consistent diversification</t>
  </si>
  <si>
    <t>Large, consistent decline in liquidity</t>
  </si>
  <si>
    <t>Some net decline in liquidity</t>
  </si>
  <si>
    <t>Some net growth in liquidity</t>
  </si>
  <si>
    <t>Strong, consistent growth in liquidity</t>
  </si>
  <si>
    <t>Extreme changes in ratio</t>
  </si>
  <si>
    <t>Significant change in ratio</t>
  </si>
  <si>
    <t>Mostly consistent ratio</t>
  </si>
  <si>
    <t>Stable ratio</t>
  </si>
  <si>
    <t>List and valuations of all assets of the Company</t>
  </si>
  <si>
    <t>Stock details and valuation (including obsolete stock) and explanation of whether level is appropriate to meet needs of business</t>
  </si>
  <si>
    <t>Very limited or no insurance/IP coverage</t>
  </si>
  <si>
    <t>Limited insurance/IP coverage</t>
  </si>
  <si>
    <t>Good insurance/IP coverage</t>
  </si>
  <si>
    <t>Full, extensive insurance/IP coverage</t>
  </si>
  <si>
    <t>What insurance and intellectual property (IP) coverage do you have?</t>
  </si>
  <si>
    <t>A list of assets used in the business that the Company does not own (leased or borrowed) and their respective importance to the business</t>
  </si>
  <si>
    <t>Background research carried out as to freedom to operate</t>
  </si>
  <si>
    <t>Details of costs are associated with maintaining the IP</t>
  </si>
  <si>
    <t>Details of further developments anticipated with regards to the IP</t>
  </si>
  <si>
    <t>Details of all current litigation, arbitration or disputes involving the Company (including employment disputes) and any anticipated litigation or dispute or judgements</t>
  </si>
  <si>
    <t>Added</t>
  </si>
  <si>
    <t>List of board members</t>
  </si>
  <si>
    <t>Operations &amp; Procurement</t>
  </si>
  <si>
    <t>Processes</t>
  </si>
  <si>
    <t>Standard operating procedures</t>
  </si>
  <si>
    <t>Procurement policy(ies)</t>
  </si>
  <si>
    <t>Vision, mission and purpose documentation</t>
  </si>
  <si>
    <t>Organisational SMART objectives</t>
  </si>
  <si>
    <t>Full organisation chart</t>
  </si>
  <si>
    <t>Performance management process documentation</t>
  </si>
  <si>
    <t>Market research/competitor analysis documentation</t>
  </si>
  <si>
    <t>Key marketing documentation</t>
  </si>
  <si>
    <t>Where</t>
  </si>
  <si>
    <t>Data Room</t>
  </si>
  <si>
    <t>Due Diligence</t>
  </si>
  <si>
    <t>Are any licences, permits, consents or regulatory requirements required to complete the project as anticipated by the Business Plan?  If so, please provide details of costs and terms and timescales?  What impact would there be to the business if any of these were to be revoked?</t>
  </si>
  <si>
    <t>Question/Information Categorisation</t>
  </si>
  <si>
    <t>Sub-areas: divisions of these 6 areas</t>
  </si>
  <si>
    <t>Data room: organisation of documentation facilitating internal and external deep dive, and substantiating scoring</t>
  </si>
  <si>
    <t>PESTLE analysis</t>
  </si>
  <si>
    <t>Row Labels</t>
  </si>
  <si>
    <t>Grand Total</t>
  </si>
  <si>
    <t>Count of Question</t>
  </si>
  <si>
    <t>Count of Area</t>
  </si>
  <si>
    <t>7 Areas: general company info, leadership, organisation &amp; staff, operations &amp; procurement, finance &amp; legal, sales &amp; marketing, environmental &amp; social</t>
  </si>
  <si>
    <t>Company Profile</t>
  </si>
  <si>
    <t>Business Name</t>
  </si>
  <si>
    <t>Location</t>
  </si>
  <si>
    <t>Contact person</t>
  </si>
  <si>
    <t>Phone number</t>
  </si>
  <si>
    <t>Email address</t>
  </si>
  <si>
    <t>Year Founded</t>
  </si>
  <si>
    <t>Legal Structure of Business (Benefit Corporation, Co-Operative, Corporation, Limited Liability Company, Non-Profit/NGO, Partnership, Sole Proprietorship, Other)</t>
  </si>
  <si>
    <t>What background is the majority owner? (Male, Female, Youth (under 35), Expatriate, Other)</t>
  </si>
  <si>
    <t>Sector: Agriculture, Alternative Energy, Craft, Education, Health, Other, Services, Technology, Tourism, Waste Management</t>
  </si>
  <si>
    <t>Market (sub-division of sector)</t>
  </si>
  <si>
    <t>What are the key areas your enterprise needs assistance with?</t>
  </si>
  <si>
    <t>Company Profile: Basic entry information</t>
  </si>
  <si>
    <t>Description of product/service</t>
  </si>
  <si>
    <t>When</t>
  </si>
  <si>
    <t>Once / updated at beginning of new engagement</t>
  </si>
  <si>
    <t>Who</t>
  </si>
  <si>
    <t>Staff &amp; company</t>
  </si>
  <si>
    <t>Company</t>
  </si>
  <si>
    <t>Pre and post intervention</t>
  </si>
  <si>
    <t>When required</t>
  </si>
  <si>
    <t>As agreed</t>
  </si>
  <si>
    <t>KPIs: to do</t>
  </si>
  <si>
    <t>Due diligence: questions for investment or trade readiness</t>
  </si>
  <si>
    <t>Format</t>
  </si>
  <si>
    <t>Form upload info</t>
  </si>
  <si>
    <t>Excel format with ability to grab data on upload to present</t>
  </si>
  <si>
    <t>Document upload</t>
  </si>
  <si>
    <t>Business plan summary: creation and evaluation</t>
  </si>
  <si>
    <t>Form upload info, with doc upload for individual doc</t>
  </si>
  <si>
    <t>Bespoke questionnaire</t>
  </si>
  <si>
    <t>Tools</t>
  </si>
  <si>
    <t xml:space="preserve">Inputs - </t>
  </si>
  <si>
    <t>Draft Credit Rating Matrix</t>
  </si>
  <si>
    <t>Would this really tell us  if it was a good or bad company??</t>
  </si>
  <si>
    <t>Can we get companies to give us this level of detail?</t>
  </si>
  <si>
    <t>Is there an opportunity to include non-financial information?</t>
  </si>
  <si>
    <t>ability to forecast revenue - their forecast rev vs. their actual revenue</t>
  </si>
  <si>
    <t xml:space="preserve">to add in:  </t>
  </si>
  <si>
    <t>take out:</t>
  </si>
  <si>
    <t>take out all non-important itemws so we aren't asking for too much data…</t>
  </si>
  <si>
    <t>Katie (investor)</t>
  </si>
  <si>
    <t>did Diagnostic Data Room Merged - Our benchmark should be this</t>
  </si>
  <si>
    <t>Final</t>
  </si>
  <si>
    <t>Can we answer George's questions using Katies data.  Can Diego's stuff help us?</t>
  </si>
  <si>
    <t>to add in:</t>
  </si>
  <si>
    <t>What else?   To get George's gross margin, we need COGS - do we ask for this?</t>
  </si>
  <si>
    <t>????</t>
  </si>
  <si>
    <t>Think through each thing - if we ask for Month to Month Gross Margin, it might be problematic for a seasonal business…..</t>
  </si>
  <si>
    <t>Danny's mashup</t>
  </si>
  <si>
    <t>Details of Health &amp; Safety policies, procedures and compliance with all requirements, including governmental</t>
  </si>
  <si>
    <t>What is this year's P&amp;L projection?</t>
  </si>
  <si>
    <t>What is the Unit Sales Price of the product?  What makes this product different from others and why would a customer choose this product?</t>
  </si>
  <si>
    <t>Financials – revenues, expenditures and net income for last 2 years and next [1?] year projected</t>
  </si>
  <si>
    <t>Are there issues with the raw material supply (ie, on time, availability, quality, cost)?</t>
  </si>
  <si>
    <t>Summarise your business (3-5 sentences)</t>
  </si>
  <si>
    <t>Static/Dynamic?</t>
  </si>
  <si>
    <t>STATIC</t>
  </si>
  <si>
    <t>Dynamic -Monthly?</t>
  </si>
  <si>
    <t>Dynamic- Annual</t>
  </si>
  <si>
    <t>Dynamic -Annual</t>
  </si>
  <si>
    <t>Dynamic -Quarterly</t>
  </si>
  <si>
    <t>Dynamic - Monthly</t>
  </si>
  <si>
    <t>DUPLICATE!!!!!!!!!</t>
  </si>
  <si>
    <t>Dynamic - Annual</t>
  </si>
  <si>
    <t>Data Points we need:</t>
  </si>
  <si>
    <t>Data Point exists?</t>
  </si>
  <si>
    <t>do</t>
  </si>
  <si>
    <t>Cash and other financial reserves</t>
  </si>
  <si>
    <t>Valuation of other assets (besides cash/equiv. and inventories)</t>
  </si>
  <si>
    <t>Annual</t>
  </si>
  <si>
    <t>Calculations to do:</t>
  </si>
  <si>
    <t>% concentration of revenues in top 5 customers</t>
  </si>
  <si>
    <t>Gross Margin (annual for 3 years)</t>
  </si>
  <si>
    <t>Net Margin (annual for 3 years)</t>
  </si>
  <si>
    <t>3 year trend of cash generated from operations?  (NI + D+A ?????)</t>
  </si>
  <si>
    <t>Projected Expenses for NFY</t>
  </si>
  <si>
    <t>Projected Revenue for NFY</t>
  </si>
  <si>
    <t>Net Income Projection for NFY</t>
  </si>
  <si>
    <t>Assets Employed (3 years of data) = Fixed assets + Current Assets - Current Liabilities</t>
  </si>
  <si>
    <t>3 years</t>
  </si>
  <si>
    <t>Fixed assets</t>
  </si>
  <si>
    <t xml:space="preserve">Annual Revenues </t>
  </si>
  <si>
    <t xml:space="preserve">Annual Revenues among top 5 customers </t>
  </si>
  <si>
    <t xml:space="preserve">COGS </t>
  </si>
  <si>
    <t xml:space="preserve">Net income </t>
  </si>
  <si>
    <t xml:space="preserve">current assets </t>
  </si>
  <si>
    <t xml:space="preserve">current liabilities </t>
  </si>
  <si>
    <t xml:space="preserve">Depreciation and Amortization </t>
  </si>
  <si>
    <t>Expenses</t>
  </si>
  <si>
    <t>1 year</t>
  </si>
  <si>
    <t>Inventory levels on products, inventory valuation on each product</t>
  </si>
  <si>
    <t>debt/equity ratio</t>
  </si>
  <si>
    <t>equity concentrated in the owner</t>
  </si>
  <si>
    <t>Revenues (Total)</t>
  </si>
  <si>
    <t>In Calc?</t>
  </si>
  <si>
    <t>ok</t>
  </si>
  <si>
    <t>Cost of Goods Sold</t>
  </si>
  <si>
    <t>Payroll Expenses</t>
  </si>
  <si>
    <t>Lease/Rent Expenses</t>
  </si>
  <si>
    <t>Management, General &amp; Administrative Expense</t>
  </si>
  <si>
    <t>Other Expenses</t>
  </si>
  <si>
    <t>Total Expenses</t>
  </si>
  <si>
    <t>Net Income</t>
  </si>
  <si>
    <t>Depreciation &amp; Amortization Expense</t>
  </si>
  <si>
    <t>Projected</t>
  </si>
  <si>
    <t>Fixed Assets</t>
  </si>
  <si>
    <t>Inventory of Product A (in local currency)</t>
  </si>
  <si>
    <t>Inventory of Product B  (in local currency)</t>
  </si>
  <si>
    <t>Inventory of Product C  (in local currency)</t>
  </si>
  <si>
    <t>Inventory of Product D  (in local currency)</t>
  </si>
  <si>
    <t>Inventory of Product E  (in local currency)</t>
  </si>
  <si>
    <t>Inventory of Product A (#Units)</t>
  </si>
  <si>
    <t>Inventory of Product B  (#Units)</t>
  </si>
  <si>
    <t>Inventory of Product C  (#Units)</t>
  </si>
  <si>
    <t>Inventory of Product D  (#Units)</t>
  </si>
  <si>
    <t>Inventory of Product E  (#Units)</t>
  </si>
  <si>
    <t>% of Equity the Owner has</t>
  </si>
  <si>
    <t>Volume of production</t>
  </si>
  <si>
    <t>Cash and other financial Reserve Levels</t>
  </si>
  <si>
    <t>ST Debt</t>
  </si>
  <si>
    <t>LT Debt</t>
  </si>
  <si>
    <t>Cash &amp; Equivalents</t>
  </si>
  <si>
    <t>CALCULATED FIELDS</t>
  </si>
  <si>
    <t xml:space="preserve">What is the 3 year trend of  Gross Margin </t>
  </si>
  <si>
    <t>What is the 3 year trend of Net Margin</t>
  </si>
  <si>
    <t>dupelicate</t>
  </si>
  <si>
    <t>Stock / INVENTORY details and valuation (including obsolete stock) and explanation of whether level is appropriate to meet needs of business</t>
  </si>
  <si>
    <t>Dynamic - Quarterly</t>
  </si>
  <si>
    <t>Actual</t>
  </si>
  <si>
    <t>from when they started, not backwards looking</t>
  </si>
  <si>
    <t>Sales</t>
  </si>
  <si>
    <t>Sales Projection (6 months out?)</t>
  </si>
  <si>
    <t>Fiscal Year Ending</t>
  </si>
  <si>
    <t>Fiscal Year Ends</t>
  </si>
  <si>
    <t>current ratio (annual for 3 years) (=Current Assets/Current Liabilities)</t>
  </si>
  <si>
    <t>Net Margin</t>
  </si>
  <si>
    <t>Gross Margin</t>
  </si>
  <si>
    <t>What is the 3 year trend of percentage of revenues concentrated in top 5 customers</t>
  </si>
  <si>
    <t>(revenue from customer/total gross revenue)?</t>
  </si>
  <si>
    <t>Total Equity</t>
  </si>
  <si>
    <t>Current Liabilities/Debt (ask how to phrase)</t>
  </si>
  <si>
    <t>LENDABILITY - Hector from Argentina</t>
  </si>
  <si>
    <t>Volume of orders for (future) production</t>
  </si>
  <si>
    <t>Calculated Graphs</t>
  </si>
  <si>
    <t>2018E</t>
  </si>
  <si>
    <t>2015</t>
  </si>
  <si>
    <t>2016</t>
  </si>
  <si>
    <t>2017</t>
  </si>
  <si>
    <t>2018</t>
  </si>
  <si>
    <t>Donuts:   6 - one of each Diagnostic score?</t>
  </si>
  <si>
    <t>Across Top:</t>
  </si>
  <si>
    <t>Last year Sales</t>
  </si>
  <si>
    <t>This year sales</t>
  </si>
  <si>
    <t>Last Year profit</t>
  </si>
  <si>
    <t>This Year profit</t>
  </si>
  <si>
    <t>$</t>
  </si>
  <si>
    <t>Employees</t>
  </si>
  <si>
    <t>Little figures of M, F workers, Full or PT</t>
  </si>
  <si>
    <t>CashFlow Chart</t>
  </si>
  <si>
    <t>https://i.pinimg.com/736x/2b/2c/c3/2b2cc379211f0f1862764ee9260cfd7f--excel-dashboard-design-dashboard-design-user-interface.jpg</t>
  </si>
  <si>
    <t>1. Profitability – Profit Margin</t>
  </si>
  <si>
    <t>2. Solvency – Current Ratio</t>
  </si>
  <si>
    <t>4. Work-in Progress – WIP Turnover</t>
  </si>
  <si>
    <t>6. Fixed Costs – Fixed Cost Ratio</t>
  </si>
  <si>
    <t>7. Variable Costs – Gross Margin</t>
  </si>
  <si>
    <t>9. Costs as a % of Revenue – payroll, advertising &amp; marketing</t>
  </si>
  <si>
    <t>Total Revenues</t>
  </si>
  <si>
    <t>Total Costs (excluding D&amp;A)</t>
  </si>
  <si>
    <t>Cash Flow</t>
  </si>
  <si>
    <t xml:space="preserve">Leadership </t>
  </si>
  <si>
    <t xml:space="preserve">Organisation &amp; Staff </t>
  </si>
  <si>
    <t>Product/Service &amp; Processing</t>
  </si>
  <si>
    <t xml:space="preserve">Sales &amp; Marketing </t>
  </si>
  <si>
    <t xml:space="preserve">Financial Management </t>
  </si>
  <si>
    <t xml:space="preserve">Environmental &amp; Social </t>
  </si>
  <si>
    <t>Total</t>
  </si>
  <si>
    <t>Organization &amp; Staff</t>
  </si>
  <si>
    <t>Employees:</t>
  </si>
  <si>
    <t>Organization/Staff</t>
  </si>
  <si>
    <t>missing</t>
  </si>
  <si>
    <t>$000's</t>
  </si>
  <si>
    <t>% Change</t>
  </si>
  <si>
    <t>Trend</t>
  </si>
  <si>
    <t>Eoghan's Super Cool Widgets Company</t>
  </si>
  <si>
    <t>Current Ratio:</t>
  </si>
  <si>
    <t>Quick Ratio:</t>
  </si>
  <si>
    <t>1.9 : 1</t>
  </si>
  <si>
    <t>1.1 : 1</t>
  </si>
  <si>
    <t>First Score</t>
  </si>
  <si>
    <t>Improvement</t>
  </si>
  <si>
    <t>Total number</t>
  </si>
  <si>
    <t>Women</t>
  </si>
  <si>
    <t>Men</t>
  </si>
  <si>
    <t>current ratio (annual for 3 years)   Current Ratio = Current Assets / Current Liabilities</t>
  </si>
  <si>
    <t>Quick ratio = (cash and equivalents + marketable securities + accounts receivable) / current liabilities</t>
  </si>
  <si>
    <t>Accounts Receivable</t>
  </si>
  <si>
    <t>All other inventory (in local currency)</t>
  </si>
  <si>
    <t>Total Inventory</t>
  </si>
  <si>
    <t xml:space="preserve">       Sales Concentration in Top 5 Customers</t>
  </si>
  <si>
    <t>Previous Yr.</t>
  </si>
  <si>
    <t>Revenue - Current yr.</t>
  </si>
  <si>
    <t>8 Total, 3 Women</t>
  </si>
  <si>
    <t>Danny</t>
  </si>
  <si>
    <t>Deborah</t>
  </si>
  <si>
    <t>Cassie</t>
  </si>
  <si>
    <t>Alison</t>
  </si>
  <si>
    <t>Shaun and Shawna</t>
  </si>
  <si>
    <t>All Other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</si>
</sst>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3" formatCode="_(* #,##0.00_);_(* \(#,##0.00\);_(* &quot;-&quot;??_);_(@_)"/>
    <numFmt numFmtId="164" formatCode="&quot;$&quot;#,##0"/>
    <numFmt numFmtId="165" formatCode="0.00\x"/>
    <numFmt numFmtId="166" formatCode="0.0%"/>
    <numFmt numFmtId="167" formatCode="_(* #,##0_);_(* \(#,##0\);_(* &quot;-&quot;??_);_(@_)"/>
    <numFmt numFmtId="168" formatCode="#,##0.00\ \t\o\ \1"/>
  </numFmts>
  <fonts count="2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theme="1"/>
      <name val="Calibri"/>
      <family val="2"/>
    </font>
    <font>
      <sz val="10"/>
      <name val="Arial"/>
      <family val="2"/>
    </font>
    <font>
      <b/>
      <u/>
      <sz val="12"/>
      <color theme="1"/>
      <name val="Calibri"/>
      <family val="2"/>
      <scheme val="minor"/>
    </font>
    <font>
      <sz val="12"/>
      <name val="Calibri"/>
      <family val="2"/>
      <scheme val="minor"/>
    </font>
    <font>
      <sz val="8"/>
      <color rgb="FF202020"/>
      <name val="Arial"/>
      <family val="2"/>
    </font>
    <font>
      <sz val="12"/>
      <color theme="1"/>
      <name val="Calibri"/>
      <family val="2"/>
      <scheme val="minor"/>
    </font>
    <font>
      <sz val="12"/>
      <color rgb="FF0070C0"/>
      <name val="Calibri"/>
      <family val="2"/>
      <scheme val="minor"/>
    </font>
    <font>
      <i/>
      <sz val="12"/>
      <color theme="1"/>
      <name val="Calibri"/>
      <family val="2"/>
      <scheme val="minor"/>
    </font>
    <font>
      <i/>
      <sz val="8"/>
      <color rgb="FF202020"/>
      <name val="Arial"/>
      <family val="2"/>
    </font>
    <font>
      <i/>
      <sz val="12"/>
      <name val="Calibri"/>
      <family val="2"/>
      <scheme val="minor"/>
    </font>
    <font>
      <sz val="7"/>
      <color rgb="FF333333"/>
      <name val="Arial"/>
      <family val="2"/>
    </font>
    <font>
      <b/>
      <sz val="11"/>
      <color theme="1"/>
      <name val="Calibri"/>
      <family val="2"/>
      <scheme val="minor"/>
    </font>
    <font>
      <b/>
      <sz val="22"/>
      <color rgb="FF00AAD3"/>
      <name val="Rockwell"/>
      <family val="1"/>
    </font>
    <font>
      <sz val="12"/>
      <color theme="1" tint="0.249977111117893"/>
      <name val="Verdana"/>
      <family val="2"/>
    </font>
    <font>
      <sz val="11"/>
      <color theme="1" tint="0.249977111117893"/>
      <name val="Verdana"/>
      <family val="2"/>
    </font>
    <font>
      <sz val="18"/>
      <color theme="1" tint="0.249977111117893"/>
      <name val="Rockwell"/>
      <family val="1"/>
    </font>
    <font>
      <sz val="16"/>
      <color theme="1" tint="0.249977111117893"/>
      <name val="Verdana"/>
      <family val="2"/>
    </font>
    <font>
      <sz val="22"/>
      <color rgb="FF0070C0"/>
      <name val="Calibri"/>
      <family val="2"/>
      <scheme val="minor"/>
    </font>
    <font>
      <sz val="8"/>
      <color rgb="FF000000"/>
      <name val="Arial"/>
      <family val="2"/>
    </font>
    <font>
      <b/>
      <sz val="20"/>
      <color theme="1"/>
      <name val="Calibri"/>
      <family val="2"/>
      <scheme val="minor"/>
    </font>
  </fonts>
  <fills count="13">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rgb="FF0070C0"/>
        <bgColor indexed="64"/>
      </patternFill>
    </fill>
    <fill>
      <patternFill patternType="solid">
        <fgColor rgb="FFFFFFFF"/>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0" tint="-0.249977111117893"/>
        <bgColor indexed="64"/>
      </patternFill>
    </fill>
  </fills>
  <borders count="12">
    <border>
      <left/>
      <right/>
      <top/>
      <bottom/>
      <diagonal/>
    </border>
    <border>
      <left style="medium">
        <color theme="1" tint="0.34998626667073579"/>
      </left>
      <right style="medium">
        <color theme="1" tint="0.34998626667073579"/>
      </right>
      <top style="medium">
        <color theme="1" tint="0.34998626667073579"/>
      </top>
      <bottom style="thin">
        <color auto="1"/>
      </bottom>
      <diagonal/>
    </border>
    <border>
      <left style="medium">
        <color theme="1" tint="0.34998626667073579"/>
      </left>
      <right style="medium">
        <color theme="1" tint="0.34998626667073579"/>
      </right>
      <top/>
      <bottom style="medium">
        <color theme="1" tint="0.34998626667073579"/>
      </bottom>
      <diagonal/>
    </border>
    <border>
      <left style="medium">
        <color theme="1" tint="0.34998626667073579"/>
      </left>
      <right style="medium">
        <color theme="1" tint="0.34998626667073579"/>
      </right>
      <top style="thin">
        <color auto="1"/>
      </top>
      <bottom style="medium">
        <color theme="1" tint="0.3499862666707357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9" fillId="0" borderId="0"/>
    <xf numFmtId="0" fontId="9"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3" fillId="0" borderId="0"/>
    <xf numFmtId="0" fontId="5" fillId="0" borderId="0" applyNumberFormat="0" applyFill="0" applyBorder="0" applyAlignment="0" applyProtection="0"/>
  </cellStyleXfs>
  <cellXfs count="108">
    <xf numFmtId="0" fontId="0" fillId="0" borderId="0" xfId="0"/>
    <xf numFmtId="0" fontId="0" fillId="0" borderId="0" xfId="0" applyAlignment="1">
      <alignment vertical="center"/>
    </xf>
    <xf numFmtId="0" fontId="7" fillId="0" borderId="0" xfId="0" applyFont="1" applyAlignment="1">
      <alignment vertical="center"/>
    </xf>
    <xf numFmtId="0" fontId="8" fillId="0" borderId="0" xfId="0" applyFont="1" applyAlignment="1">
      <alignment vertical="center"/>
    </xf>
    <xf numFmtId="0" fontId="4" fillId="0" borderId="0" xfId="0" applyFont="1" applyAlignment="1">
      <alignment vertical="center"/>
    </xf>
    <xf numFmtId="0" fontId="0" fillId="0" borderId="0" xfId="0" applyFill="1" applyAlignment="1">
      <alignment vertical="center"/>
    </xf>
    <xf numFmtId="0" fontId="7" fillId="0" borderId="0" xfId="0" applyFont="1" applyFill="1" applyAlignment="1">
      <alignment vertical="center"/>
    </xf>
    <xf numFmtId="0" fontId="10"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vertical="center" wrapText="1"/>
    </xf>
    <xf numFmtId="0" fontId="0" fillId="0" borderId="0" xfId="0" applyFont="1"/>
    <xf numFmtId="0" fontId="0" fillId="0" borderId="0" xfId="0" applyFill="1"/>
    <xf numFmtId="0" fontId="0" fillId="2" borderId="0" xfId="0" applyFill="1" applyAlignment="1">
      <alignment vertical="center"/>
    </xf>
    <xf numFmtId="0" fontId="7" fillId="2" borderId="0" xfId="0" applyFont="1" applyFill="1" applyAlignment="1">
      <alignment vertical="center"/>
    </xf>
    <xf numFmtId="0" fontId="0" fillId="3" borderId="0" xfId="0" applyFill="1" applyAlignment="1">
      <alignment vertical="center"/>
    </xf>
    <xf numFmtId="0" fontId="11" fillId="2" borderId="0" xfId="0" applyFon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5" borderId="0" xfId="0" applyFill="1" applyAlignment="1">
      <alignment vertical="center" wrapText="1"/>
    </xf>
    <xf numFmtId="0" fontId="0" fillId="5" borderId="0" xfId="0" applyFill="1" applyAlignment="1">
      <alignment horizontal="center" vertical="center"/>
    </xf>
    <xf numFmtId="0" fontId="0" fillId="4" borderId="0" xfId="0" applyFill="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xf numFmtId="0" fontId="11" fillId="2" borderId="0" xfId="0" applyFont="1" applyFill="1" applyAlignment="1">
      <alignment horizontal="center" vertical="center"/>
    </xf>
    <xf numFmtId="0" fontId="7" fillId="2" borderId="0" xfId="0" applyFont="1" applyFill="1" applyAlignment="1">
      <alignment horizontal="center" vertical="center"/>
    </xf>
    <xf numFmtId="0" fontId="0" fillId="2" borderId="0" xfId="0" applyFill="1" applyAlignment="1">
      <alignment horizontal="center" vertical="center"/>
    </xf>
    <xf numFmtId="0" fontId="4" fillId="0" borderId="0" xfId="0" applyFont="1"/>
    <xf numFmtId="0" fontId="0" fillId="6" borderId="0" xfId="0" applyFill="1" applyAlignment="1">
      <alignment horizontal="left" vertical="center" wrapText="1"/>
    </xf>
    <xf numFmtId="3" fontId="12" fillId="6" borderId="0" xfId="0" applyNumberFormat="1" applyFont="1" applyFill="1" applyAlignment="1">
      <alignment horizontal="left" vertical="center" wrapText="1"/>
    </xf>
    <xf numFmtId="0" fontId="12" fillId="6" borderId="0" xfId="0" applyFont="1" applyFill="1" applyAlignment="1">
      <alignment horizontal="left" vertical="center" wrapText="1"/>
    </xf>
    <xf numFmtId="17" fontId="0" fillId="0" borderId="0" xfId="0" applyNumberFormat="1"/>
    <xf numFmtId="0" fontId="4" fillId="0" borderId="0" xfId="0" applyFont="1" applyAlignment="1">
      <alignment horizontal="center"/>
    </xf>
    <xf numFmtId="0" fontId="0" fillId="0" borderId="0" xfId="0" applyAlignment="1">
      <alignment horizontal="center"/>
    </xf>
    <xf numFmtId="17" fontId="0" fillId="0" borderId="0" xfId="0" applyNumberFormat="1" applyAlignment="1">
      <alignment horizontal="right"/>
    </xf>
    <xf numFmtId="0" fontId="0" fillId="0" borderId="0" xfId="0" applyAlignment="1">
      <alignment horizontal="right"/>
    </xf>
    <xf numFmtId="164" fontId="0" fillId="0" borderId="0" xfId="0" applyNumberFormat="1"/>
    <xf numFmtId="164" fontId="14" fillId="0" borderId="0" xfId="0" applyNumberFormat="1" applyFont="1"/>
    <xf numFmtId="0" fontId="14" fillId="0" borderId="0" xfId="0" applyFont="1"/>
    <xf numFmtId="3" fontId="14" fillId="0" borderId="0" xfId="0" applyNumberFormat="1" applyFont="1"/>
    <xf numFmtId="9" fontId="14" fillId="0" borderId="0" xfId="0" applyNumberFormat="1" applyFont="1"/>
    <xf numFmtId="165" fontId="0" fillId="0" borderId="0" xfId="38" applyNumberFormat="1" applyFont="1"/>
    <xf numFmtId="166" fontId="0" fillId="0" borderId="0" xfId="38" applyNumberFormat="1" applyFont="1"/>
    <xf numFmtId="0" fontId="15" fillId="0" borderId="0" xfId="0" applyFont="1"/>
    <xf numFmtId="166" fontId="15" fillId="0" borderId="0" xfId="38" applyNumberFormat="1" applyFont="1"/>
    <xf numFmtId="0" fontId="16" fillId="6" borderId="0" xfId="0" applyFont="1" applyFill="1" applyAlignment="1">
      <alignment horizontal="left" vertical="center" wrapText="1"/>
    </xf>
    <xf numFmtId="3" fontId="16" fillId="6" borderId="0" xfId="0" applyNumberFormat="1" applyFont="1" applyFill="1" applyAlignment="1">
      <alignment horizontal="left" vertical="center" wrapText="1"/>
    </xf>
    <xf numFmtId="166" fontId="17" fillId="0" borderId="0" xfId="38" applyNumberFormat="1" applyFont="1"/>
    <xf numFmtId="166" fontId="0" fillId="0" borderId="0" xfId="0" applyNumberFormat="1"/>
    <xf numFmtId="167" fontId="14" fillId="0" borderId="0" xfId="37" applyNumberFormat="1" applyFont="1"/>
    <xf numFmtId="9" fontId="11" fillId="0" borderId="0" xfId="0" applyNumberFormat="1" applyFont="1"/>
    <xf numFmtId="0" fontId="0" fillId="3" borderId="0" xfId="0" applyFill="1"/>
    <xf numFmtId="17" fontId="0" fillId="0" borderId="0" xfId="0" quotePrefix="1" applyNumberFormat="1" applyAlignment="1">
      <alignment horizontal="right"/>
    </xf>
    <xf numFmtId="0" fontId="18" fillId="0" borderId="0" xfId="0" applyFont="1" applyAlignment="1">
      <alignment horizontal="left" vertical="center" wrapText="1" indent="1"/>
    </xf>
    <xf numFmtId="164" fontId="0" fillId="0" borderId="0" xfId="0" applyNumberFormat="1" applyFont="1"/>
    <xf numFmtId="0" fontId="3" fillId="7" borderId="0" xfId="39" applyFill="1"/>
    <xf numFmtId="0" fontId="19" fillId="7" borderId="0" xfId="39" applyFont="1" applyFill="1"/>
    <xf numFmtId="0" fontId="3" fillId="7" borderId="0" xfId="39" applyFill="1" applyAlignment="1">
      <alignment horizontal="center" vertical="center"/>
    </xf>
    <xf numFmtId="0" fontId="3" fillId="0" borderId="0" xfId="39"/>
    <xf numFmtId="0" fontId="20" fillId="7" borderId="0" xfId="39" applyFont="1" applyFill="1" applyAlignment="1">
      <alignment horizontal="center" vertical="center" wrapText="1"/>
    </xf>
    <xf numFmtId="0" fontId="20" fillId="7" borderId="0" xfId="39" applyFont="1" applyFill="1" applyAlignment="1">
      <alignment horizontal="center" vertical="center"/>
    </xf>
    <xf numFmtId="0" fontId="3" fillId="7" borderId="0" xfId="39" applyFont="1" applyFill="1"/>
    <xf numFmtId="0" fontId="21" fillId="8" borderId="1" xfId="39" applyFont="1" applyFill="1" applyBorder="1" applyAlignment="1">
      <alignment horizontal="center" vertical="center" wrapText="1"/>
    </xf>
    <xf numFmtId="0" fontId="3" fillId="0" borderId="0" xfId="39" applyFont="1"/>
    <xf numFmtId="10" fontId="22" fillId="0" borderId="2" xfId="39" applyNumberFormat="1" applyFont="1" applyFill="1" applyBorder="1" applyAlignment="1">
      <alignment horizontal="center" vertical="center"/>
    </xf>
    <xf numFmtId="0" fontId="21" fillId="7" borderId="0" xfId="39" applyFont="1" applyFill="1" applyAlignment="1">
      <alignment horizontal="center" vertical="center"/>
    </xf>
    <xf numFmtId="0" fontId="22" fillId="7" borderId="0" xfId="39" applyFont="1" applyFill="1" applyAlignment="1">
      <alignment horizontal="center" vertical="center"/>
    </xf>
    <xf numFmtId="0" fontId="3" fillId="7" borderId="0" xfId="39" applyFill="1" applyAlignment="1">
      <alignment wrapText="1"/>
    </xf>
    <xf numFmtId="0" fontId="21" fillId="3" borderId="1" xfId="39" applyFont="1" applyFill="1" applyBorder="1" applyAlignment="1">
      <alignment horizontal="center" vertical="center" wrapText="1"/>
    </xf>
    <xf numFmtId="0" fontId="3" fillId="0" borderId="0" xfId="39" applyAlignment="1">
      <alignment wrapText="1"/>
    </xf>
    <xf numFmtId="0" fontId="21" fillId="9" borderId="1" xfId="39" applyFont="1" applyFill="1" applyBorder="1" applyAlignment="1">
      <alignment horizontal="center" vertical="center" wrapText="1"/>
    </xf>
    <xf numFmtId="0" fontId="21" fillId="0" borderId="0" xfId="39" applyFont="1" applyAlignment="1">
      <alignment horizontal="center" vertical="center"/>
    </xf>
    <xf numFmtId="0" fontId="22" fillId="0" borderId="0" xfId="39" applyFont="1" applyAlignment="1">
      <alignment horizontal="center" vertical="center"/>
    </xf>
    <xf numFmtId="0" fontId="21" fillId="10" borderId="1" xfId="39" applyFont="1" applyFill="1" applyBorder="1" applyAlignment="1">
      <alignment horizontal="center" vertical="center" wrapText="1"/>
    </xf>
    <xf numFmtId="0" fontId="21" fillId="11" borderId="1" xfId="39" applyFont="1" applyFill="1" applyBorder="1" applyAlignment="1">
      <alignment horizontal="center" vertical="center" wrapText="1"/>
    </xf>
    <xf numFmtId="0" fontId="21" fillId="12" borderId="1" xfId="39" applyFont="1" applyFill="1" applyBorder="1" applyAlignment="1">
      <alignment horizontal="center" vertical="center" wrapText="1"/>
    </xf>
    <xf numFmtId="1" fontId="3" fillId="7" borderId="0" xfId="39" applyNumberFormat="1" applyFill="1"/>
    <xf numFmtId="0" fontId="23" fillId="7" borderId="1" xfId="39" applyFont="1" applyFill="1" applyBorder="1" applyAlignment="1">
      <alignment horizontal="center" vertical="center" wrapText="1"/>
    </xf>
    <xf numFmtId="10" fontId="24" fillId="7" borderId="3" xfId="39" applyNumberFormat="1" applyFont="1" applyFill="1" applyBorder="1" applyAlignment="1">
      <alignment horizontal="center" vertical="center"/>
    </xf>
    <xf numFmtId="0" fontId="3" fillId="0" borderId="0" xfId="39" applyAlignment="1">
      <alignment horizontal="center" vertical="center"/>
    </xf>
    <xf numFmtId="10" fontId="22" fillId="0" borderId="0" xfId="39" applyNumberFormat="1" applyFont="1" applyFill="1" applyBorder="1" applyAlignment="1">
      <alignment horizontal="center" vertical="center"/>
    </xf>
    <xf numFmtId="6" fontId="14" fillId="0" borderId="0" xfId="0" applyNumberFormat="1" applyFont="1"/>
    <xf numFmtId="0" fontId="2" fillId="7" borderId="0" xfId="39" applyFont="1" applyFill="1"/>
    <xf numFmtId="0" fontId="0" fillId="0" borderId="5" xfId="0" applyBorder="1"/>
    <xf numFmtId="0" fontId="0" fillId="0" borderId="6" xfId="0" applyBorder="1"/>
    <xf numFmtId="0" fontId="0" fillId="0" borderId="0" xfId="0" applyBorder="1"/>
    <xf numFmtId="0" fontId="0" fillId="0" borderId="8" xfId="0" applyBorder="1"/>
    <xf numFmtId="0" fontId="0" fillId="0" borderId="7" xfId="0" applyBorder="1"/>
    <xf numFmtId="0" fontId="0" fillId="0" borderId="9" xfId="0" applyBorder="1"/>
    <xf numFmtId="0" fontId="0" fillId="0" borderId="10" xfId="0" applyBorder="1"/>
    <xf numFmtId="0" fontId="0" fillId="0" borderId="11" xfId="0" applyBorder="1"/>
    <xf numFmtId="166" fontId="0" fillId="0" borderId="0" xfId="38" applyNumberFormat="1" applyFont="1" applyBorder="1"/>
    <xf numFmtId="0" fontId="4" fillId="0" borderId="7" xfId="0" applyFont="1" applyBorder="1"/>
    <xf numFmtId="0" fontId="4" fillId="0" borderId="0" xfId="0" applyFont="1" applyBorder="1" applyAlignment="1">
      <alignment horizontal="right"/>
    </xf>
    <xf numFmtId="0" fontId="4" fillId="0" borderId="0" xfId="0" applyFont="1" applyBorder="1" applyAlignment="1">
      <alignment horizontal="center"/>
    </xf>
    <xf numFmtId="6" fontId="25" fillId="0" borderId="7" xfId="0" applyNumberFormat="1" applyFont="1" applyBorder="1"/>
    <xf numFmtId="6" fontId="14" fillId="0" borderId="7" xfId="0" applyNumberFormat="1" applyFont="1" applyBorder="1"/>
    <xf numFmtId="0" fontId="4" fillId="0" borderId="0" xfId="0" applyFont="1" applyAlignment="1">
      <alignment horizontal="right"/>
    </xf>
    <xf numFmtId="0" fontId="1" fillId="7" borderId="0" xfId="39" applyFont="1" applyFill="1"/>
    <xf numFmtId="0" fontId="26" fillId="0" borderId="0" xfId="0" applyFont="1"/>
    <xf numFmtId="0" fontId="5" fillId="0" borderId="0" xfId="40"/>
    <xf numFmtId="168" fontId="0" fillId="0" borderId="0" xfId="0" applyNumberFormat="1"/>
    <xf numFmtId="0" fontId="4" fillId="0" borderId="0" xfId="0" applyFont="1" applyAlignment="1">
      <alignment horizontal="left"/>
    </xf>
    <xf numFmtId="0" fontId="4" fillId="0" borderId="4" xfId="0" applyFont="1" applyBorder="1"/>
    <xf numFmtId="9" fontId="0" fillId="0" borderId="0" xfId="0" applyNumberFormat="1" applyAlignment="1">
      <alignment horizontal="center"/>
    </xf>
    <xf numFmtId="0" fontId="27" fillId="0" borderId="0" xfId="0" applyFont="1"/>
  </cellXfs>
  <cellStyles count="41">
    <cellStyle name="Comma" xfId="37" builtinId="3"/>
    <cellStyle name="Excel Built-in Normal" xfId="5" xr:uid="{00000000-0005-0000-0000-000000000000}"/>
    <cellStyle name="Followed Hyperlink" xfId="2" builtinId="9" hidden="1"/>
    <cellStyle name="Followed Hyperlink" xfId="4"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40" builtinId="8"/>
    <cellStyle name="Normal" xfId="0" builtinId="0"/>
    <cellStyle name="Normal 2" xfId="6" xr:uid="{00000000-0005-0000-0000-000024000000}"/>
    <cellStyle name="Normal 3" xfId="39" xr:uid="{3BD20E82-134C-46BE-B726-CB9599368EF4}"/>
    <cellStyle name="Percent" xfId="38" builtinId="5"/>
  </cellStyles>
  <dxfs count="28">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ill>
        <patternFill patternType="solid">
          <fgColor indexed="64"/>
          <bgColor rgb="FFFF0000"/>
        </patternFill>
      </fill>
      <alignment horizontal="center" vertical="center" textRotation="0" wrapText="0" indent="0" justifyLastLine="0" shrinkToFit="0" readingOrder="0"/>
    </dxf>
    <dxf>
      <fill>
        <patternFill patternType="solid">
          <fgColor indexed="64"/>
          <bgColor rgb="FFFF0000"/>
        </patternFill>
      </fill>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2017 Sales Concentration</a:t>
            </a:r>
          </a:p>
        </c:rich>
      </c:tx>
      <c:layout>
        <c:manualLayout>
          <c:xMode val="edge"/>
          <c:yMode val="edge"/>
          <c:x val="0.10363748829589818"/>
          <c:y val="3.80147835269271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7144471353344"/>
          <c:y val="0.17831109652960048"/>
          <c:w val="0.39954937971778487"/>
          <c:h val="0.6432137649460484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FE-404D-AC33-8EA83C2D6D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FE-404D-AC33-8EA83C2D6D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3FE-404D-AC33-8EA83C2D6DC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3FE-404D-AC33-8EA83C2D6DC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3FE-404D-AC33-8EA83C2D6DC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3FE-404D-AC33-8EA83C2D6DCB}"/>
              </c:ext>
            </c:extLst>
          </c:dPt>
          <c:dLbls>
            <c:dLbl>
              <c:idx val="3"/>
              <c:layout>
                <c:manualLayout>
                  <c:x val="0.10529762909988032"/>
                  <c:y val="8.3913169682377758E-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3FE-404D-AC33-8EA83C2D6DCB}"/>
                </c:ext>
              </c:extLst>
            </c:dLbl>
            <c:dLbl>
              <c:idx val="5"/>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928157100585199"/>
                      <c:h val="0.1912044737631329"/>
                    </c:manualLayout>
                  </c15:layout>
                </c:ext>
                <c:ext xmlns:c16="http://schemas.microsoft.com/office/drawing/2014/chart" uri="{C3380CC4-5D6E-409C-BE32-E72D297353CC}">
                  <c16:uniqueId val="{0000000B-63FE-404D-AC33-8EA83C2D6D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 IS'!$A$6:$A$11</c:f>
              <c:strCache>
                <c:ptCount val="6"/>
                <c:pt idx="0">
                  <c:v>Danny</c:v>
                </c:pt>
                <c:pt idx="1">
                  <c:v>Deborah</c:v>
                </c:pt>
                <c:pt idx="2">
                  <c:v>Cassie</c:v>
                </c:pt>
                <c:pt idx="3">
                  <c:v>Alison</c:v>
                </c:pt>
                <c:pt idx="4">
                  <c:v>Shaun and Shawna</c:v>
                </c:pt>
                <c:pt idx="5">
                  <c:v>All Other Customers</c:v>
                </c:pt>
              </c:strCache>
            </c:strRef>
          </c:cat>
          <c:val>
            <c:numRef>
              <c:f>'Calc IS'!$B$6:$B$11</c:f>
              <c:numCache>
                <c:formatCode>"$"#,##0</c:formatCode>
                <c:ptCount val="6"/>
                <c:pt idx="0">
                  <c:v>75000</c:v>
                </c:pt>
                <c:pt idx="1">
                  <c:v>69000</c:v>
                </c:pt>
                <c:pt idx="2">
                  <c:v>67000</c:v>
                </c:pt>
                <c:pt idx="3">
                  <c:v>54000</c:v>
                </c:pt>
                <c:pt idx="4">
                  <c:v>19000</c:v>
                </c:pt>
                <c:pt idx="5">
                  <c:v>716000</c:v>
                </c:pt>
              </c:numCache>
            </c:numRef>
          </c:val>
          <c:extLst>
            <c:ext xmlns:c16="http://schemas.microsoft.com/office/drawing/2014/chart" uri="{C3380CC4-5D6E-409C-BE32-E72D297353CC}">
              <c16:uniqueId val="{0000000C-63FE-404D-AC33-8EA83C2D6DC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Gross and Net Profit</a:t>
            </a:r>
            <a:r>
              <a:rPr lang="en-US" b="1" baseline="0"/>
              <a:t> Margin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'Calc IS'!$B$41</c:f>
              <c:strCache>
                <c:ptCount val="1"/>
                <c:pt idx="0">
                  <c:v>Gross Margin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 IS'!$C$40:$F$40</c:f>
              <c:strCache>
                <c:ptCount val="4"/>
                <c:pt idx="0">
                  <c:v>2015</c:v>
                </c:pt>
                <c:pt idx="1">
                  <c:v>2016</c:v>
                </c:pt>
                <c:pt idx="2">
                  <c:v>2017</c:v>
                </c:pt>
                <c:pt idx="3">
                  <c:v>2018E</c:v>
                </c:pt>
              </c:strCache>
            </c:strRef>
          </c:cat>
          <c:val>
            <c:numRef>
              <c:f>'Calc IS'!$C$41:$F$41</c:f>
              <c:numCache>
                <c:formatCode>0.0%</c:formatCode>
                <c:ptCount val="4"/>
                <c:pt idx="0">
                  <c:v>0.56999999999999995</c:v>
                </c:pt>
                <c:pt idx="1">
                  <c:v>0.55000000000000004</c:v>
                </c:pt>
                <c:pt idx="2">
                  <c:v>0.57999999999999996</c:v>
                </c:pt>
                <c:pt idx="3">
                  <c:v>0.6</c:v>
                </c:pt>
              </c:numCache>
            </c:numRef>
          </c:val>
          <c:extLst>
            <c:ext xmlns:c16="http://schemas.microsoft.com/office/drawing/2014/chart" uri="{C3380CC4-5D6E-409C-BE32-E72D297353CC}">
              <c16:uniqueId val="{00000000-8A9D-4B21-9BCA-4FC4F73E85A4}"/>
            </c:ext>
          </c:extLst>
        </c:ser>
        <c:ser>
          <c:idx val="1"/>
          <c:order val="1"/>
          <c:tx>
            <c:strRef>
              <c:f>'Calc IS'!$B$42</c:f>
              <c:strCache>
                <c:ptCount val="1"/>
                <c:pt idx="0">
                  <c:v>Net Margin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 IS'!$C$40:$F$40</c:f>
              <c:strCache>
                <c:ptCount val="4"/>
                <c:pt idx="0">
                  <c:v>2015</c:v>
                </c:pt>
                <c:pt idx="1">
                  <c:v>2016</c:v>
                </c:pt>
                <c:pt idx="2">
                  <c:v>2017</c:v>
                </c:pt>
                <c:pt idx="3">
                  <c:v>2018E</c:v>
                </c:pt>
              </c:strCache>
            </c:strRef>
          </c:cat>
          <c:val>
            <c:numRef>
              <c:f>'Calc IS'!$C$42:$F$42</c:f>
              <c:numCache>
                <c:formatCode>0.0%</c:formatCode>
                <c:ptCount val="4"/>
                <c:pt idx="0">
                  <c:v>0.35649999999999998</c:v>
                </c:pt>
                <c:pt idx="1">
                  <c:v>0.33550000000000002</c:v>
                </c:pt>
                <c:pt idx="2">
                  <c:v>0.36449999999999999</c:v>
                </c:pt>
                <c:pt idx="3">
                  <c:v>0.38750000000000001</c:v>
                </c:pt>
              </c:numCache>
            </c:numRef>
          </c:val>
          <c:extLst>
            <c:ext xmlns:c16="http://schemas.microsoft.com/office/drawing/2014/chart" uri="{C3380CC4-5D6E-409C-BE32-E72D297353CC}">
              <c16:uniqueId val="{00000001-8A9D-4B21-9BCA-4FC4F73E85A4}"/>
            </c:ext>
          </c:extLst>
        </c:ser>
        <c:dLbls>
          <c:showLegendKey val="0"/>
          <c:showVal val="0"/>
          <c:showCatName val="0"/>
          <c:showSerName val="0"/>
          <c:showPercent val="0"/>
          <c:showBubbleSize val="0"/>
        </c:dLbls>
        <c:gapWidth val="219"/>
        <c:overlap val="-27"/>
        <c:axId val="760974960"/>
        <c:axId val="760975288"/>
      </c:barChart>
      <c:catAx>
        <c:axId val="76097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975288"/>
        <c:crosses val="autoZero"/>
        <c:auto val="1"/>
        <c:lblAlgn val="ctr"/>
        <c:lblOffset val="100"/>
        <c:noMultiLvlLbl val="0"/>
      </c:catAx>
      <c:valAx>
        <c:axId val="7609752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974960"/>
        <c:crosses val="autoZero"/>
        <c:crossBetween val="between"/>
      </c:valAx>
      <c:spPr>
        <a:noFill/>
        <a:ln>
          <a:noFill/>
        </a:ln>
        <a:effectLst/>
      </c:spPr>
    </c:plotArea>
    <c:legend>
      <c:legendPos val="b"/>
      <c:layout>
        <c:manualLayout>
          <c:xMode val="edge"/>
          <c:yMode val="edge"/>
          <c:x val="0.27424092341327805"/>
          <c:y val="0.88538938042327386"/>
          <c:w val="0.47299786274070948"/>
          <c:h val="9.94981775334513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Management</a:t>
            </a:r>
            <a:r>
              <a:rPr lang="en-US" baseline="0"/>
              <a:t> Improvement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2122457282419226"/>
          <c:y val="0.1920438286070941"/>
          <c:w val="0.33860731820870965"/>
          <c:h val="0.6683277444768948"/>
        </c:manualLayout>
      </c:layout>
      <c:doughnutChart>
        <c:varyColors val="1"/>
        <c:ser>
          <c:idx val="0"/>
          <c:order val="0"/>
          <c:tx>
            <c:strRef>
              <c:f>'3. Enterprise Scores'!$D$4</c:f>
              <c:strCache>
                <c:ptCount val="1"/>
                <c:pt idx="0">
                  <c:v>Leadership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CD-4462-AAD2-4659355D2F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CD-4462-AAD2-4659355D2F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4CD-4462-AAD2-4659355D2FB2}"/>
              </c:ext>
            </c:extLst>
          </c:dPt>
          <c:cat>
            <c:strRef>
              <c:f>'3. Enterprise Scores'!$C$5:$C$7</c:f>
              <c:strCache>
                <c:ptCount val="3"/>
                <c:pt idx="0">
                  <c:v>First Score</c:v>
                </c:pt>
                <c:pt idx="1">
                  <c:v>Improvement</c:v>
                </c:pt>
                <c:pt idx="2">
                  <c:v>missing</c:v>
                </c:pt>
              </c:strCache>
            </c:strRef>
          </c:cat>
          <c:val>
            <c:numRef>
              <c:f>'3. Enterprise Scores'!$D$5:$D$7</c:f>
              <c:numCache>
                <c:formatCode>0.00%</c:formatCode>
                <c:ptCount val="3"/>
                <c:pt idx="0">
                  <c:v>0.19</c:v>
                </c:pt>
                <c:pt idx="1">
                  <c:v>0.12</c:v>
                </c:pt>
                <c:pt idx="2">
                  <c:v>0.69</c:v>
                </c:pt>
              </c:numCache>
            </c:numRef>
          </c:val>
          <c:extLst>
            <c:ext xmlns:c16="http://schemas.microsoft.com/office/drawing/2014/chart" uri="{C3380CC4-5D6E-409C-BE32-E72D297353CC}">
              <c16:uniqueId val="{00000006-24CD-4462-AAD2-4659355D2FB2}"/>
            </c:ext>
          </c:extLst>
        </c:ser>
        <c:ser>
          <c:idx val="1"/>
          <c:order val="1"/>
          <c:tx>
            <c:strRef>
              <c:f>'3. Enterprise Scores'!$E$4</c:f>
              <c:strCache>
                <c:ptCount val="1"/>
                <c:pt idx="0">
                  <c:v>Organization/Staff</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24CD-4462-AAD2-4659355D2F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24CD-4462-AAD2-4659355D2F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24CD-4462-AAD2-4659355D2FB2}"/>
              </c:ext>
            </c:extLst>
          </c:dPt>
          <c:cat>
            <c:strRef>
              <c:f>'3. Enterprise Scores'!$C$5:$C$7</c:f>
              <c:strCache>
                <c:ptCount val="3"/>
                <c:pt idx="0">
                  <c:v>First Score</c:v>
                </c:pt>
                <c:pt idx="1">
                  <c:v>Improvement</c:v>
                </c:pt>
                <c:pt idx="2">
                  <c:v>missing</c:v>
                </c:pt>
              </c:strCache>
            </c:strRef>
          </c:cat>
          <c:val>
            <c:numRef>
              <c:f>'3. Enterprise Scores'!$E$5:$E$7</c:f>
              <c:numCache>
                <c:formatCode>0.00%</c:formatCode>
                <c:ptCount val="3"/>
                <c:pt idx="0">
                  <c:v>0.12</c:v>
                </c:pt>
                <c:pt idx="1">
                  <c:v>0.18</c:v>
                </c:pt>
                <c:pt idx="2">
                  <c:v>0.70000000000000007</c:v>
                </c:pt>
              </c:numCache>
            </c:numRef>
          </c:val>
          <c:extLst>
            <c:ext xmlns:c16="http://schemas.microsoft.com/office/drawing/2014/chart" uri="{C3380CC4-5D6E-409C-BE32-E72D297353CC}">
              <c16:uniqueId val="{0000000D-24CD-4462-AAD2-4659355D2FB2}"/>
            </c:ext>
          </c:extLst>
        </c:ser>
        <c:ser>
          <c:idx val="2"/>
          <c:order val="2"/>
          <c:tx>
            <c:strRef>
              <c:f>'3. Enterprise Scores'!$F$4</c:f>
              <c:strCache>
                <c:ptCount val="1"/>
                <c:pt idx="0">
                  <c:v>Product/Service &amp; Processing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24CD-4462-AAD2-4659355D2F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24CD-4462-AAD2-4659355D2F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24CD-4462-AAD2-4659355D2FB2}"/>
              </c:ext>
            </c:extLst>
          </c:dPt>
          <c:cat>
            <c:strRef>
              <c:f>'3. Enterprise Scores'!$C$5:$C$7</c:f>
              <c:strCache>
                <c:ptCount val="3"/>
                <c:pt idx="0">
                  <c:v>First Score</c:v>
                </c:pt>
                <c:pt idx="1">
                  <c:v>Improvement</c:v>
                </c:pt>
                <c:pt idx="2">
                  <c:v>missing</c:v>
                </c:pt>
              </c:strCache>
            </c:strRef>
          </c:cat>
          <c:val>
            <c:numRef>
              <c:f>'3. Enterprise Scores'!$F$5:$F$7</c:f>
              <c:numCache>
                <c:formatCode>0.00%</c:formatCode>
                <c:ptCount val="3"/>
                <c:pt idx="0">
                  <c:v>0.35</c:v>
                </c:pt>
                <c:pt idx="1">
                  <c:v>0.12</c:v>
                </c:pt>
                <c:pt idx="2">
                  <c:v>0.53</c:v>
                </c:pt>
              </c:numCache>
            </c:numRef>
          </c:val>
          <c:extLst>
            <c:ext xmlns:c16="http://schemas.microsoft.com/office/drawing/2014/chart" uri="{C3380CC4-5D6E-409C-BE32-E72D297353CC}">
              <c16:uniqueId val="{00000014-24CD-4462-AAD2-4659355D2FB2}"/>
            </c:ext>
          </c:extLst>
        </c:ser>
        <c:ser>
          <c:idx val="3"/>
          <c:order val="3"/>
          <c:tx>
            <c:strRef>
              <c:f>'3. Enterprise Scores'!$G$4</c:f>
              <c:strCache>
                <c:ptCount val="1"/>
                <c:pt idx="0">
                  <c:v>Sales &amp; Marketing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24CD-4462-AAD2-4659355D2F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8-24CD-4462-AAD2-4659355D2F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A-24CD-4462-AAD2-4659355D2FB2}"/>
              </c:ext>
            </c:extLst>
          </c:dPt>
          <c:dLbls>
            <c:dLbl>
              <c:idx val="0"/>
              <c:layout>
                <c:manualLayout>
                  <c:x val="0.20712954686719137"/>
                  <c:y val="-0.12151714635639926"/>
                </c:manualLayout>
              </c:layout>
              <c:showLegendKey val="0"/>
              <c:showVal val="1"/>
              <c:showCatName val="1"/>
              <c:showSerName val="1"/>
              <c:showPercent val="0"/>
              <c:showBubbleSize val="0"/>
              <c:extLst>
                <c:ext xmlns:c15="http://schemas.microsoft.com/office/drawing/2012/chart" uri="{CE6537A1-D6FC-4f65-9D91-7224C49458BB}">
                  <c15:layout>
                    <c:manualLayout>
                      <c:w val="0.34790374660158324"/>
                      <c:h val="0.11670319786612653"/>
                    </c:manualLayout>
                  </c15:layout>
                </c:ext>
                <c:ext xmlns:c16="http://schemas.microsoft.com/office/drawing/2014/chart" uri="{C3380CC4-5D6E-409C-BE32-E72D297353CC}">
                  <c16:uniqueId val="{00000016-24CD-4462-AAD2-4659355D2FB2}"/>
                </c:ext>
              </c:extLst>
            </c:dLbl>
            <c:dLbl>
              <c:idx val="1"/>
              <c:layout>
                <c:manualLayout>
                  <c:x val="0.33045317228348259"/>
                  <c:y val="0.11216967355975317"/>
                </c:manualLayout>
              </c:layout>
              <c:showLegendKey val="0"/>
              <c:showVal val="1"/>
              <c:showCatName val="1"/>
              <c:showSerName val="1"/>
              <c:showPercent val="0"/>
              <c:showBubbleSize val="0"/>
              <c:extLst>
                <c:ext xmlns:c15="http://schemas.microsoft.com/office/drawing/2012/chart" uri="{CE6537A1-D6FC-4f65-9D91-7224C49458BB}">
                  <c15:layout>
                    <c:manualLayout>
                      <c:w val="0.30953310084952546"/>
                      <c:h val="0.11670319786612653"/>
                    </c:manualLayout>
                  </c15:layout>
                </c:ext>
                <c:ext xmlns:c16="http://schemas.microsoft.com/office/drawing/2014/chart" uri="{C3380CC4-5D6E-409C-BE32-E72D297353CC}">
                  <c16:uniqueId val="{00000018-24CD-4462-AAD2-4659355D2FB2}"/>
                </c:ext>
              </c:extLst>
            </c:dLbl>
            <c:dLbl>
              <c:idx val="2"/>
              <c:layout>
                <c:manualLayout>
                  <c:x val="-0.15818898353534799"/>
                  <c:y val="-0.10749593716143016"/>
                </c:manualLayout>
              </c:layout>
              <c:showLegendKey val="0"/>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A-24CD-4462-AAD2-4659355D2FB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 Enterprise Scores'!$C$5:$C$7</c:f>
              <c:strCache>
                <c:ptCount val="3"/>
                <c:pt idx="0">
                  <c:v>First Score</c:v>
                </c:pt>
                <c:pt idx="1">
                  <c:v>Improvement</c:v>
                </c:pt>
                <c:pt idx="2">
                  <c:v>missing</c:v>
                </c:pt>
              </c:strCache>
            </c:strRef>
          </c:cat>
          <c:val>
            <c:numRef>
              <c:f>'3. Enterprise Scores'!$G$5:$G$7</c:f>
              <c:numCache>
                <c:formatCode>0.00%</c:formatCode>
                <c:ptCount val="3"/>
                <c:pt idx="0">
                  <c:v>0.42</c:v>
                </c:pt>
                <c:pt idx="1">
                  <c:v>0.09</c:v>
                </c:pt>
                <c:pt idx="2">
                  <c:v>0.49000000000000005</c:v>
                </c:pt>
              </c:numCache>
            </c:numRef>
          </c:val>
          <c:extLst>
            <c:ext xmlns:c16="http://schemas.microsoft.com/office/drawing/2014/chart" uri="{C3380CC4-5D6E-409C-BE32-E72D297353CC}">
              <c16:uniqueId val="{0000001B-24CD-4462-AAD2-4659355D2FB2}"/>
            </c:ext>
          </c:extLst>
        </c:ser>
        <c:ser>
          <c:idx val="4"/>
          <c:order val="4"/>
          <c:tx>
            <c:strRef>
              <c:f>'3. Enterprise Scores'!$H$4</c:f>
              <c:strCache>
                <c:ptCount val="1"/>
                <c:pt idx="0">
                  <c:v>Financial Management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D-24CD-4462-AAD2-4659355D2F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F-24CD-4462-AAD2-4659355D2F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1-24CD-4462-AAD2-4659355D2FB2}"/>
              </c:ext>
            </c:extLst>
          </c:dPt>
          <c:dLbls>
            <c:dLbl>
              <c:idx val="0"/>
              <c:layout>
                <c:manualLayout>
                  <c:x val="0.22293758010558179"/>
                  <c:y val="-8.8800807562767939E-2"/>
                </c:manualLayout>
              </c:layout>
              <c:showLegendKey val="0"/>
              <c:showVal val="1"/>
              <c:showCatName val="1"/>
              <c:showSerName val="1"/>
              <c:showPercent val="0"/>
              <c:showBubbleSize val="0"/>
              <c:extLst>
                <c:ext xmlns:c15="http://schemas.microsoft.com/office/drawing/2012/chart" uri="{CE6537A1-D6FC-4f65-9D91-7224C49458BB}">
                  <c15:layout>
                    <c:manualLayout>
                      <c:w val="0.37333316326785976"/>
                      <c:h val="0.16804437620707524"/>
                    </c:manualLayout>
                  </c15:layout>
                </c:ext>
                <c:ext xmlns:c16="http://schemas.microsoft.com/office/drawing/2014/chart" uri="{C3380CC4-5D6E-409C-BE32-E72D297353CC}">
                  <c16:uniqueId val="{0000001D-24CD-4462-AAD2-4659355D2FB2}"/>
                </c:ext>
              </c:extLst>
            </c:dLbl>
            <c:dLbl>
              <c:idx val="1"/>
              <c:layout>
                <c:manualLayout>
                  <c:x val="0.16921632270304321"/>
                  <c:y val="6.5432309576522601E-2"/>
                </c:manualLayout>
              </c:layout>
              <c:showLegendKey val="0"/>
              <c:showVal val="1"/>
              <c:showCatName val="1"/>
              <c:showSerName val="1"/>
              <c:showPercent val="0"/>
              <c:showBubbleSize val="0"/>
              <c:extLst>
                <c:ext xmlns:c15="http://schemas.microsoft.com/office/drawing/2012/chart" uri="{CE6537A1-D6FC-4f65-9D91-7224C49458BB}">
                  <c15:layout>
                    <c:manualLayout>
                      <c:w val="0.40743914817863913"/>
                      <c:h val="0.11670319786612653"/>
                    </c:manualLayout>
                  </c15:layout>
                </c:ext>
                <c:ext xmlns:c16="http://schemas.microsoft.com/office/drawing/2014/chart" uri="{C3380CC4-5D6E-409C-BE32-E72D297353CC}">
                  <c16:uniqueId val="{0000001F-24CD-4462-AAD2-4659355D2FB2}"/>
                </c:ext>
              </c:extLst>
            </c:dLbl>
            <c:dLbl>
              <c:idx val="2"/>
              <c:layout>
                <c:manualLayout>
                  <c:x val="-0.19875589571520577"/>
                  <c:y val="-1.4021209194969146E-2"/>
                </c:manualLayout>
              </c:layout>
              <c:showLegendKey val="0"/>
              <c:showVal val="1"/>
              <c:showCatName val="1"/>
              <c:showSerName val="1"/>
              <c:showPercent val="0"/>
              <c:showBubbleSize val="0"/>
              <c:extLst>
                <c:ext xmlns:c15="http://schemas.microsoft.com/office/drawing/2012/chart" uri="{CE6537A1-D6FC-4f65-9D91-7224C49458BB}">
                  <c15:layout>
                    <c:manualLayout>
                      <c:w val="0.35002590538471956"/>
                      <c:h val="0.11670319786612653"/>
                    </c:manualLayout>
                  </c15:layout>
                </c:ext>
                <c:ext xmlns:c16="http://schemas.microsoft.com/office/drawing/2014/chart" uri="{C3380CC4-5D6E-409C-BE32-E72D297353CC}">
                  <c16:uniqueId val="{00000021-24CD-4462-AAD2-4659355D2FB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1"/>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 Enterprise Scores'!$C$5:$C$7</c:f>
              <c:strCache>
                <c:ptCount val="3"/>
                <c:pt idx="0">
                  <c:v>First Score</c:v>
                </c:pt>
                <c:pt idx="1">
                  <c:v>Improvement</c:v>
                </c:pt>
                <c:pt idx="2">
                  <c:v>missing</c:v>
                </c:pt>
              </c:strCache>
            </c:strRef>
          </c:cat>
          <c:val>
            <c:numRef>
              <c:f>'3. Enterprise Scores'!$H$5:$H$7</c:f>
              <c:numCache>
                <c:formatCode>0.00%</c:formatCode>
                <c:ptCount val="3"/>
                <c:pt idx="0">
                  <c:v>0.28999999999999998</c:v>
                </c:pt>
                <c:pt idx="1">
                  <c:v>0.09</c:v>
                </c:pt>
                <c:pt idx="2">
                  <c:v>0.62000000000000011</c:v>
                </c:pt>
              </c:numCache>
            </c:numRef>
          </c:val>
          <c:extLst>
            <c:ext xmlns:c16="http://schemas.microsoft.com/office/drawing/2014/chart" uri="{C3380CC4-5D6E-409C-BE32-E72D297353CC}">
              <c16:uniqueId val="{00000022-24CD-4462-AAD2-4659355D2FB2}"/>
            </c:ext>
          </c:extLst>
        </c:ser>
        <c:ser>
          <c:idx val="5"/>
          <c:order val="5"/>
          <c:tx>
            <c:strRef>
              <c:f>'3. Enterprise Scores'!$I$4</c:f>
              <c:strCache>
                <c:ptCount val="1"/>
                <c:pt idx="0">
                  <c:v>Environmental &amp; Social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4-24CD-4462-AAD2-4659355D2F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6-24CD-4462-AAD2-4659355D2F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8-24CD-4462-AAD2-4659355D2FB2}"/>
              </c:ext>
            </c:extLst>
          </c:dPt>
          <c:dLbls>
            <c:dLbl>
              <c:idx val="0"/>
              <c:layout>
                <c:manualLayout>
                  <c:x val="0.20060089744510684"/>
                  <c:y val="-9.8148280359414003E-2"/>
                </c:manualLayout>
              </c:layout>
              <c:showLegendKey val="0"/>
              <c:showVal val="1"/>
              <c:showCatName val="1"/>
              <c:showSerName val="1"/>
              <c:showPercent val="0"/>
              <c:showBubbleSize val="0"/>
              <c:extLst>
                <c:ext xmlns:c15="http://schemas.microsoft.com/office/drawing/2012/chart" uri="{CE6537A1-D6FC-4f65-9D91-7224C49458BB}">
                  <c15:layout>
                    <c:manualLayout>
                      <c:w val="0.35360616033116271"/>
                      <c:h val="0.16804437620707524"/>
                    </c:manualLayout>
                  </c15:layout>
                </c:ext>
                <c:ext xmlns:c16="http://schemas.microsoft.com/office/drawing/2014/chart" uri="{C3380CC4-5D6E-409C-BE32-E72D297353CC}">
                  <c16:uniqueId val="{00000024-24CD-4462-AAD2-4659355D2FB2}"/>
                </c:ext>
              </c:extLst>
            </c:dLbl>
            <c:dLbl>
              <c:idx val="1"/>
              <c:layout>
                <c:manualLayout>
                  <c:x val="0.21348935491970075"/>
                  <c:y val="4.6737363983230487E-2"/>
                </c:manualLayout>
              </c:layout>
              <c:showLegendKey val="0"/>
              <c:showVal val="1"/>
              <c:showCatName val="1"/>
              <c:showSerName val="1"/>
              <c:showPercent val="0"/>
              <c:showBubbleSize val="0"/>
              <c:extLst>
                <c:ext xmlns:c15="http://schemas.microsoft.com/office/drawing/2012/chart" uri="{CE6537A1-D6FC-4f65-9D91-7224C49458BB}">
                  <c15:layout>
                    <c:manualLayout>
                      <c:w val="0.31292687577508277"/>
                      <c:h val="0.21938518653728389"/>
                    </c:manualLayout>
                  </c15:layout>
                </c:ext>
                <c:ext xmlns:c16="http://schemas.microsoft.com/office/drawing/2014/chart" uri="{C3380CC4-5D6E-409C-BE32-E72D297353CC}">
                  <c16:uniqueId val="{00000026-24CD-4462-AAD2-4659355D2FB2}"/>
                </c:ext>
              </c:extLst>
            </c:dLbl>
            <c:dLbl>
              <c:idx val="2"/>
              <c:layout>
                <c:manualLayout>
                  <c:x val="-0.19995283912199072"/>
                  <c:y val="8.8800991568137921E-2"/>
                </c:manualLayout>
              </c:layout>
              <c:showLegendKey val="0"/>
              <c:showVal val="1"/>
              <c:showCatName val="0"/>
              <c:showSerName val="1"/>
              <c:showPercent val="0"/>
              <c:showBubbleSize val="0"/>
              <c:extLst>
                <c:ext xmlns:c15="http://schemas.microsoft.com/office/drawing/2012/chart" uri="{CE6537A1-D6FC-4f65-9D91-7224C49458BB}">
                  <c15:layout>
                    <c:manualLayout>
                      <c:w val="0.28557970180310838"/>
                      <c:h val="0.11670319786612653"/>
                    </c:manualLayout>
                  </c15:layout>
                </c:ext>
                <c:ext xmlns:c16="http://schemas.microsoft.com/office/drawing/2014/chart" uri="{C3380CC4-5D6E-409C-BE32-E72D297353CC}">
                  <c16:uniqueId val="{00000028-24CD-4462-AAD2-4659355D2FB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 Enterprise Scores'!$C$5:$C$7</c:f>
              <c:strCache>
                <c:ptCount val="3"/>
                <c:pt idx="0">
                  <c:v>First Score</c:v>
                </c:pt>
                <c:pt idx="1">
                  <c:v>Improvement</c:v>
                </c:pt>
                <c:pt idx="2">
                  <c:v>missing</c:v>
                </c:pt>
              </c:strCache>
            </c:strRef>
          </c:cat>
          <c:val>
            <c:numRef>
              <c:f>'3. Enterprise Scores'!$I$5:$I$7</c:f>
              <c:numCache>
                <c:formatCode>0.00%</c:formatCode>
                <c:ptCount val="3"/>
                <c:pt idx="0">
                  <c:v>0.19</c:v>
                </c:pt>
                <c:pt idx="1">
                  <c:v>0.12</c:v>
                </c:pt>
                <c:pt idx="2">
                  <c:v>0.69</c:v>
                </c:pt>
              </c:numCache>
            </c:numRef>
          </c:val>
          <c:extLst>
            <c:ext xmlns:c16="http://schemas.microsoft.com/office/drawing/2014/chart" uri="{C3380CC4-5D6E-409C-BE32-E72D297353CC}">
              <c16:uniqueId val="{00000029-24CD-4462-AAD2-4659355D2FB2}"/>
            </c:ext>
          </c:extLst>
        </c:ser>
        <c:dLbls>
          <c:showLegendKey val="0"/>
          <c:showVal val="0"/>
          <c:showCatName val="0"/>
          <c:showSerName val="0"/>
          <c:showPercent val="0"/>
          <c:showBubbleSize val="0"/>
          <c:showLeaderLines val="1"/>
        </c:dLbls>
        <c:firstSliceAng val="0"/>
        <c:holeSize val="42"/>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1.jpg"/><Relationship Id="rId7"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chart" Target="../charts/chart3.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209550</xdr:colOff>
      <xdr:row>3</xdr:row>
      <xdr:rowOff>101600</xdr:rowOff>
    </xdr:from>
    <xdr:to>
      <xdr:col>9</xdr:col>
      <xdr:colOff>107950</xdr:colOff>
      <xdr:row>12</xdr:row>
      <xdr:rowOff>57150</xdr:rowOff>
    </xdr:to>
    <xdr:sp macro="" textlink="">
      <xdr:nvSpPr>
        <xdr:cNvPr id="2" name="TextBox 1">
          <a:extLst>
            <a:ext uri="{FF2B5EF4-FFF2-40B4-BE49-F238E27FC236}">
              <a16:creationId xmlns:a16="http://schemas.microsoft.com/office/drawing/2014/main" id="{8DE29E57-B926-415C-9E96-4B55CEA68F9E}"/>
            </a:ext>
          </a:extLst>
        </xdr:cNvPr>
        <xdr:cNvSpPr txBox="1"/>
      </xdr:nvSpPr>
      <xdr:spPr>
        <a:xfrm>
          <a:off x="8293100" y="692150"/>
          <a:ext cx="2540000" cy="172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Receivables</a:t>
          </a:r>
        </a:p>
        <a:p>
          <a:endParaRPr lang="en-US" sz="1100"/>
        </a:p>
        <a:p>
          <a:r>
            <a:rPr lang="en-US" sz="1100"/>
            <a:t>Total Inventory</a:t>
          </a:r>
        </a:p>
        <a:p>
          <a:endParaRPr lang="en-US" sz="1100"/>
        </a:p>
        <a:p>
          <a:endParaRPr lang="en-US" sz="1100" baseline="0"/>
        </a:p>
        <a:p>
          <a:r>
            <a:rPr lang="en-US" sz="1100" baseline="0"/>
            <a:t>Leave it in local currency</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26</xdr:row>
      <xdr:rowOff>120649</xdr:rowOff>
    </xdr:from>
    <xdr:to>
      <xdr:col>5</xdr:col>
      <xdr:colOff>158460</xdr:colOff>
      <xdr:row>39</xdr:row>
      <xdr:rowOff>31750</xdr:rowOff>
    </xdr:to>
    <xdr:graphicFrame macro="">
      <xdr:nvGraphicFramePr>
        <xdr:cNvPr id="2" name="Chart 1">
          <a:extLst>
            <a:ext uri="{FF2B5EF4-FFF2-40B4-BE49-F238E27FC236}">
              <a16:creationId xmlns:a16="http://schemas.microsoft.com/office/drawing/2014/main" id="{5F9A3702-C929-46BB-B9CA-3F8B269FB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302154</xdr:colOff>
      <xdr:row>25</xdr:row>
      <xdr:rowOff>80962</xdr:rowOff>
    </xdr:from>
    <xdr:to>
      <xdr:col>11</xdr:col>
      <xdr:colOff>87313</xdr:colOff>
      <xdr:row>35</xdr:row>
      <xdr:rowOff>150812</xdr:rowOff>
    </xdr:to>
    <xdr:graphicFrame macro="">
      <xdr:nvGraphicFramePr>
        <xdr:cNvPr id="5" name="Chart 4">
          <a:extLst>
            <a:ext uri="{FF2B5EF4-FFF2-40B4-BE49-F238E27FC236}">
              <a16:creationId xmlns:a16="http://schemas.microsoft.com/office/drawing/2014/main" id="{C6B9A558-6EE9-43DC-869A-DD36C234F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187324</xdr:colOff>
      <xdr:row>36</xdr:row>
      <xdr:rowOff>62052</xdr:rowOff>
    </xdr:from>
    <xdr:to>
      <xdr:col>11</xdr:col>
      <xdr:colOff>7939</xdr:colOff>
      <xdr:row>44</xdr:row>
      <xdr:rowOff>127000</xdr:rowOff>
    </xdr:to>
    <xdr:pic>
      <xdr:nvPicPr>
        <xdr:cNvPr id="6" name="Picture 5">
          <a:extLst>
            <a:ext uri="{FF2B5EF4-FFF2-40B4-BE49-F238E27FC236}">
              <a16:creationId xmlns:a16="http://schemas.microsoft.com/office/drawing/2014/main" id="{CD1D264A-498D-4534-96E6-A0A45D36111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838449" y="7443927"/>
          <a:ext cx="3582990" cy="1652448"/>
        </a:xfrm>
        <a:prstGeom prst="rect">
          <a:avLst/>
        </a:prstGeom>
      </xdr:spPr>
    </xdr:pic>
    <xdr:clientData/>
  </xdr:twoCellAnchor>
  <xdr:twoCellAnchor editAs="oneCell">
    <xdr:from>
      <xdr:col>6</xdr:col>
      <xdr:colOff>222249</xdr:colOff>
      <xdr:row>1</xdr:row>
      <xdr:rowOff>84668</xdr:rowOff>
    </xdr:from>
    <xdr:to>
      <xdr:col>8</xdr:col>
      <xdr:colOff>640290</xdr:colOff>
      <xdr:row>6</xdr:row>
      <xdr:rowOff>152819</xdr:rowOff>
    </xdr:to>
    <xdr:pic>
      <xdr:nvPicPr>
        <xdr:cNvPr id="28" name="Picture 27">
          <a:extLst>
            <a:ext uri="{FF2B5EF4-FFF2-40B4-BE49-F238E27FC236}">
              <a16:creationId xmlns:a16="http://schemas.microsoft.com/office/drawing/2014/main" id="{419A7187-779E-4E02-A9ED-CF308FBFADE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593166" y="338668"/>
          <a:ext cx="1793874" cy="1232318"/>
        </a:xfrm>
        <a:prstGeom prst="rect">
          <a:avLst/>
        </a:prstGeom>
      </xdr:spPr>
    </xdr:pic>
    <xdr:clientData/>
  </xdr:twoCellAnchor>
  <xdr:twoCellAnchor>
    <xdr:from>
      <xdr:col>6</xdr:col>
      <xdr:colOff>301625</xdr:colOff>
      <xdr:row>4</xdr:row>
      <xdr:rowOff>188384</xdr:rowOff>
    </xdr:from>
    <xdr:to>
      <xdr:col>8</xdr:col>
      <xdr:colOff>560917</xdr:colOff>
      <xdr:row>6</xdr:row>
      <xdr:rowOff>41275</xdr:rowOff>
    </xdr:to>
    <xdr:sp macro="" textlink="">
      <xdr:nvSpPr>
        <xdr:cNvPr id="29" name="TextBox 28">
          <a:extLst>
            <a:ext uri="{FF2B5EF4-FFF2-40B4-BE49-F238E27FC236}">
              <a16:creationId xmlns:a16="http://schemas.microsoft.com/office/drawing/2014/main" id="{5B9FC595-C24C-4345-810C-E46717829DB8}"/>
            </a:ext>
          </a:extLst>
        </xdr:cNvPr>
        <xdr:cNvSpPr txBox="1"/>
      </xdr:nvSpPr>
      <xdr:spPr>
        <a:xfrm>
          <a:off x="4672542" y="1204384"/>
          <a:ext cx="1635125" cy="2550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Sales:  Meeting</a:t>
          </a:r>
          <a:r>
            <a:rPr lang="en-US" sz="1100" b="1" baseline="0"/>
            <a:t> Targets</a:t>
          </a:r>
          <a:endParaRPr lang="en-US" sz="1100" b="1"/>
        </a:p>
      </xdr:txBody>
    </xdr:sp>
    <xdr:clientData/>
  </xdr:twoCellAnchor>
  <xdr:twoCellAnchor>
    <xdr:from>
      <xdr:col>3</xdr:col>
      <xdr:colOff>222250</xdr:colOff>
      <xdr:row>6</xdr:row>
      <xdr:rowOff>19050</xdr:rowOff>
    </xdr:from>
    <xdr:to>
      <xdr:col>3</xdr:col>
      <xdr:colOff>527050</xdr:colOff>
      <xdr:row>7</xdr:row>
      <xdr:rowOff>63500</xdr:rowOff>
    </xdr:to>
    <xdr:sp macro="" textlink="">
      <xdr:nvSpPr>
        <xdr:cNvPr id="10" name="Arrow: Up 9">
          <a:extLst>
            <a:ext uri="{FF2B5EF4-FFF2-40B4-BE49-F238E27FC236}">
              <a16:creationId xmlns:a16="http://schemas.microsoft.com/office/drawing/2014/main" id="{61A94FB6-F8B9-445F-88A1-EFCBBF0E5031}"/>
            </a:ext>
          </a:extLst>
        </xdr:cNvPr>
        <xdr:cNvSpPr/>
      </xdr:nvSpPr>
      <xdr:spPr>
        <a:xfrm>
          <a:off x="2406650" y="1365250"/>
          <a:ext cx="304800" cy="24130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11</xdr:row>
      <xdr:rowOff>169334</xdr:rowOff>
    </xdr:from>
    <xdr:to>
      <xdr:col>8</xdr:col>
      <xdr:colOff>406354</xdr:colOff>
      <xdr:row>25</xdr:row>
      <xdr:rowOff>55563</xdr:rowOff>
    </xdr:to>
    <xdr:graphicFrame macro="">
      <xdr:nvGraphicFramePr>
        <xdr:cNvPr id="24" name="Chart 23">
          <a:extLst>
            <a:ext uri="{FF2B5EF4-FFF2-40B4-BE49-F238E27FC236}">
              <a16:creationId xmlns:a16="http://schemas.microsoft.com/office/drawing/2014/main" id="{CCD92B04-18AF-4D08-98B6-A5B106AB3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690561</xdr:colOff>
      <xdr:row>4</xdr:row>
      <xdr:rowOff>55562</xdr:rowOff>
    </xdr:from>
    <xdr:to>
      <xdr:col>9</xdr:col>
      <xdr:colOff>334961</xdr:colOff>
      <xdr:row>7</xdr:row>
      <xdr:rowOff>150003</xdr:rowOff>
    </xdr:to>
    <xdr:pic>
      <xdr:nvPicPr>
        <xdr:cNvPr id="19" name="Picture 18">
          <a:extLst>
            <a:ext uri="{FF2B5EF4-FFF2-40B4-BE49-F238E27FC236}">
              <a16:creationId xmlns:a16="http://schemas.microsoft.com/office/drawing/2014/main" id="{9B9A8EC7-916C-4F92-A842-E162DFEB55C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095874" y="1079500"/>
          <a:ext cx="334962" cy="689753"/>
        </a:xfrm>
        <a:prstGeom prst="rect">
          <a:avLst/>
        </a:prstGeom>
      </xdr:spPr>
    </xdr:pic>
    <xdr:clientData/>
  </xdr:twoCellAnchor>
  <xdr:twoCellAnchor editAs="oneCell">
    <xdr:from>
      <xdr:col>9</xdr:col>
      <xdr:colOff>357189</xdr:colOff>
      <xdr:row>4</xdr:row>
      <xdr:rowOff>103188</xdr:rowOff>
    </xdr:from>
    <xdr:to>
      <xdr:col>10</xdr:col>
      <xdr:colOff>34926</xdr:colOff>
      <xdr:row>7</xdr:row>
      <xdr:rowOff>197629</xdr:rowOff>
    </xdr:to>
    <xdr:pic>
      <xdr:nvPicPr>
        <xdr:cNvPr id="21" name="Picture 20">
          <a:extLst>
            <a:ext uri="{FF2B5EF4-FFF2-40B4-BE49-F238E27FC236}">
              <a16:creationId xmlns:a16="http://schemas.microsoft.com/office/drawing/2014/main" id="{798535F3-B768-41D6-9D51-1944CD050CE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453064" y="1127126"/>
          <a:ext cx="336550" cy="689753"/>
        </a:xfrm>
        <a:prstGeom prst="rect">
          <a:avLst/>
        </a:prstGeom>
      </xdr:spPr>
    </xdr:pic>
    <xdr:clientData/>
  </xdr:twoCellAnchor>
  <xdr:twoCellAnchor editAs="oneCell">
    <xdr:from>
      <xdr:col>10</xdr:col>
      <xdr:colOff>47625</xdr:colOff>
      <xdr:row>4</xdr:row>
      <xdr:rowOff>87311</xdr:rowOff>
    </xdr:from>
    <xdr:to>
      <xdr:col>10</xdr:col>
      <xdr:colOff>385763</xdr:colOff>
      <xdr:row>7</xdr:row>
      <xdr:rowOff>181752</xdr:rowOff>
    </xdr:to>
    <xdr:pic>
      <xdr:nvPicPr>
        <xdr:cNvPr id="25" name="Picture 24">
          <a:extLst>
            <a:ext uri="{FF2B5EF4-FFF2-40B4-BE49-F238E27FC236}">
              <a16:creationId xmlns:a16="http://schemas.microsoft.com/office/drawing/2014/main" id="{224FC7DA-C673-4E26-AD1F-6D62406E2FA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802313" y="1111249"/>
          <a:ext cx="338138" cy="689753"/>
        </a:xfrm>
        <a:prstGeom prst="rect">
          <a:avLst/>
        </a:prstGeom>
      </xdr:spPr>
    </xdr:pic>
    <xdr:clientData/>
  </xdr:twoCellAnchor>
  <xdr:twoCellAnchor editAs="oneCell">
    <xdr:from>
      <xdr:col>9</xdr:col>
      <xdr:colOff>293688</xdr:colOff>
      <xdr:row>8</xdr:row>
      <xdr:rowOff>31751</xdr:rowOff>
    </xdr:from>
    <xdr:to>
      <xdr:col>9</xdr:col>
      <xdr:colOff>623887</xdr:colOff>
      <xdr:row>11</xdr:row>
      <xdr:rowOff>101109</xdr:rowOff>
    </xdr:to>
    <xdr:pic>
      <xdr:nvPicPr>
        <xdr:cNvPr id="26" name="Picture 25">
          <a:extLst>
            <a:ext uri="{FF2B5EF4-FFF2-40B4-BE49-F238E27FC236}">
              <a16:creationId xmlns:a16="http://schemas.microsoft.com/office/drawing/2014/main" id="{9D78E2CC-BA09-4955-9399-E60B9F45AF6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389563" y="1857376"/>
          <a:ext cx="330199" cy="664671"/>
        </a:xfrm>
        <a:prstGeom prst="rect">
          <a:avLst/>
        </a:prstGeom>
      </xdr:spPr>
    </xdr:pic>
    <xdr:clientData/>
  </xdr:twoCellAnchor>
  <xdr:twoCellAnchor editAs="oneCell">
    <xdr:from>
      <xdr:col>9</xdr:col>
      <xdr:colOff>96839</xdr:colOff>
      <xdr:row>11</xdr:row>
      <xdr:rowOff>128589</xdr:rowOff>
    </xdr:from>
    <xdr:to>
      <xdr:col>9</xdr:col>
      <xdr:colOff>427038</xdr:colOff>
      <xdr:row>14</xdr:row>
      <xdr:rowOff>197948</xdr:rowOff>
    </xdr:to>
    <xdr:pic>
      <xdr:nvPicPr>
        <xdr:cNvPr id="27" name="Picture 26">
          <a:extLst>
            <a:ext uri="{FF2B5EF4-FFF2-40B4-BE49-F238E27FC236}">
              <a16:creationId xmlns:a16="http://schemas.microsoft.com/office/drawing/2014/main" id="{0BA90CAD-4331-437F-BD2C-C46181418C3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192714" y="2549527"/>
          <a:ext cx="330199" cy="664671"/>
        </a:xfrm>
        <a:prstGeom prst="rect">
          <a:avLst/>
        </a:prstGeom>
      </xdr:spPr>
    </xdr:pic>
    <xdr:clientData/>
  </xdr:twoCellAnchor>
  <xdr:twoCellAnchor editAs="oneCell">
    <xdr:from>
      <xdr:col>9</xdr:col>
      <xdr:colOff>650874</xdr:colOff>
      <xdr:row>8</xdr:row>
      <xdr:rowOff>63500</xdr:rowOff>
    </xdr:from>
    <xdr:to>
      <xdr:col>10</xdr:col>
      <xdr:colOff>322260</xdr:colOff>
      <xdr:row>11</xdr:row>
      <xdr:rowOff>131271</xdr:rowOff>
    </xdr:to>
    <xdr:pic>
      <xdr:nvPicPr>
        <xdr:cNvPr id="30" name="Picture 29">
          <a:extLst>
            <a:ext uri="{FF2B5EF4-FFF2-40B4-BE49-F238E27FC236}">
              <a16:creationId xmlns:a16="http://schemas.microsoft.com/office/drawing/2014/main" id="{E17DCE07-2D4E-4C5A-8AB6-EB94B7F787F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746749" y="1889125"/>
          <a:ext cx="330199" cy="663084"/>
        </a:xfrm>
        <a:prstGeom prst="rect">
          <a:avLst/>
        </a:prstGeom>
      </xdr:spPr>
    </xdr:pic>
    <xdr:clientData/>
  </xdr:twoCellAnchor>
  <xdr:twoCellAnchor editAs="oneCell">
    <xdr:from>
      <xdr:col>9</xdr:col>
      <xdr:colOff>555625</xdr:colOff>
      <xdr:row>11</xdr:row>
      <xdr:rowOff>182562</xdr:rowOff>
    </xdr:from>
    <xdr:to>
      <xdr:col>10</xdr:col>
      <xdr:colOff>227011</xdr:colOff>
      <xdr:row>15</xdr:row>
      <xdr:rowOff>51896</xdr:rowOff>
    </xdr:to>
    <xdr:pic>
      <xdr:nvPicPr>
        <xdr:cNvPr id="31" name="Picture 30">
          <a:extLst>
            <a:ext uri="{FF2B5EF4-FFF2-40B4-BE49-F238E27FC236}">
              <a16:creationId xmlns:a16="http://schemas.microsoft.com/office/drawing/2014/main" id="{92A7C43B-7491-4F49-9623-01465A4EB52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651500" y="2603500"/>
          <a:ext cx="330199" cy="663084"/>
        </a:xfrm>
        <a:prstGeom prst="rect">
          <a:avLst/>
        </a:prstGeom>
      </xdr:spPr>
    </xdr:pic>
    <xdr:clientData/>
  </xdr:twoCellAnchor>
  <xdr:twoCellAnchor editAs="oneCell">
    <xdr:from>
      <xdr:col>8</xdr:col>
      <xdr:colOff>635000</xdr:colOff>
      <xdr:row>7</xdr:row>
      <xdr:rowOff>150812</xdr:rowOff>
    </xdr:from>
    <xdr:to>
      <xdr:col>9</xdr:col>
      <xdr:colOff>274637</xdr:colOff>
      <xdr:row>11</xdr:row>
      <xdr:rowOff>12208</xdr:rowOff>
    </xdr:to>
    <xdr:pic>
      <xdr:nvPicPr>
        <xdr:cNvPr id="32" name="Picture 31">
          <a:extLst>
            <a:ext uri="{FF2B5EF4-FFF2-40B4-BE49-F238E27FC236}">
              <a16:creationId xmlns:a16="http://schemas.microsoft.com/office/drawing/2014/main" id="{3EC9C0A4-7595-4AF8-896C-0FEB52ED626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040313" y="1770062"/>
          <a:ext cx="330199" cy="66308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hallengesworldwide-my.sharepoint.com/personal/katherine_hirst_challengesworldwide_com/Documents/ICS/ICS%20Placement%20Documents/ICS%20Enterprise%20Placement%20Documents/New%20Workbook%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borah%20Sorin\Downloads\final_asjad_mavis_be_my_honey_work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Enterprise Information"/>
      <sheetName val="Analysis"/>
      <sheetName val="SWOT"/>
      <sheetName val="PEST"/>
      <sheetName val="Management Team &amp; Org Structure"/>
      <sheetName val="Supply Chain"/>
      <sheetName val="Competitor Analysis"/>
      <sheetName val="Overall Recommendations"/>
      <sheetName val="Implementation Plan"/>
      <sheetName val="Enterprise Score"/>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use this Workbook"/>
      <sheetName val="1. Initial Enterprise Info"/>
      <sheetName val="2. Diagnostic"/>
      <sheetName val="3. Enterprise Scores"/>
      <sheetName val="5. Additional Tools "/>
      <sheetName val="4. SDGs"/>
      <sheetName val="6. Team &amp; Org Structure"/>
      <sheetName val="7. PEST"/>
      <sheetName val="8. Supply Chain"/>
      <sheetName val="9. SWOT"/>
      <sheetName val="10. Competitor Analysis"/>
      <sheetName val="11. Market analysis"/>
      <sheetName val="DATA"/>
    </sheetNames>
    <sheetDataSet>
      <sheetData sheetId="0"/>
      <sheetData sheetId="1"/>
      <sheetData sheetId="2">
        <row r="7">
          <cell r="C7">
            <v>2</v>
          </cell>
        </row>
        <row r="16">
          <cell r="C16">
            <v>4</v>
          </cell>
          <cell r="L16">
            <v>4</v>
          </cell>
        </row>
        <row r="17">
          <cell r="C17">
            <v>1</v>
          </cell>
          <cell r="L17">
            <v>3</v>
          </cell>
        </row>
        <row r="18">
          <cell r="C18">
            <v>4</v>
          </cell>
          <cell r="L18">
            <v>3</v>
          </cell>
        </row>
        <row r="19">
          <cell r="C19">
            <v>1</v>
          </cell>
          <cell r="L19">
            <v>2</v>
          </cell>
        </row>
        <row r="20">
          <cell r="C20">
            <v>1</v>
          </cell>
          <cell r="L20">
            <v>2</v>
          </cell>
        </row>
        <row r="21">
          <cell r="C21">
            <v>2</v>
          </cell>
          <cell r="L21">
            <v>3</v>
          </cell>
        </row>
        <row r="22">
          <cell r="C22">
            <v>3</v>
          </cell>
          <cell r="L22">
            <v>3</v>
          </cell>
        </row>
        <row r="23">
          <cell r="C23">
            <v>3</v>
          </cell>
          <cell r="L23">
            <v>3</v>
          </cell>
        </row>
        <row r="24">
          <cell r="C24">
            <v>1</v>
          </cell>
          <cell r="L24">
            <v>1</v>
          </cell>
        </row>
        <row r="25">
          <cell r="C25">
            <v>1</v>
          </cell>
          <cell r="L25">
            <v>1</v>
          </cell>
        </row>
        <row r="26">
          <cell r="C26">
            <v>1</v>
          </cell>
          <cell r="L26">
            <v>3</v>
          </cell>
        </row>
        <row r="27">
          <cell r="C27">
            <v>1</v>
          </cell>
          <cell r="L27">
            <v>1</v>
          </cell>
        </row>
        <row r="28">
          <cell r="C28">
            <v>1</v>
          </cell>
          <cell r="L28">
            <v>1</v>
          </cell>
        </row>
        <row r="32">
          <cell r="C32">
            <v>4</v>
          </cell>
          <cell r="L32">
            <v>4</v>
          </cell>
        </row>
        <row r="33">
          <cell r="C33">
            <v>1</v>
          </cell>
          <cell r="L33">
            <v>1</v>
          </cell>
        </row>
        <row r="34">
          <cell r="C34">
            <v>3</v>
          </cell>
          <cell r="L34">
            <v>3</v>
          </cell>
        </row>
        <row r="35">
          <cell r="C35">
            <v>2</v>
          </cell>
          <cell r="L35">
            <v>2</v>
          </cell>
        </row>
        <row r="36">
          <cell r="C36">
            <v>4</v>
          </cell>
          <cell r="L36">
            <v>4</v>
          </cell>
        </row>
        <row r="37">
          <cell r="C37">
            <v>2</v>
          </cell>
          <cell r="L37">
            <v>3</v>
          </cell>
        </row>
        <row r="38">
          <cell r="C38">
            <v>2</v>
          </cell>
          <cell r="L38">
            <v>2</v>
          </cell>
        </row>
        <row r="39">
          <cell r="C39">
            <v>1</v>
          </cell>
          <cell r="L39">
            <v>2</v>
          </cell>
        </row>
        <row r="40">
          <cell r="C40">
            <v>1</v>
          </cell>
          <cell r="L40">
            <v>2</v>
          </cell>
        </row>
        <row r="41">
          <cell r="C41">
            <v>3</v>
          </cell>
          <cell r="L41">
            <v>3</v>
          </cell>
        </row>
        <row r="42">
          <cell r="C42">
            <v>3</v>
          </cell>
          <cell r="L42">
            <v>3</v>
          </cell>
        </row>
        <row r="43">
          <cell r="C43">
            <v>3</v>
          </cell>
          <cell r="L43">
            <v>3</v>
          </cell>
        </row>
        <row r="47">
          <cell r="C47">
            <v>3</v>
          </cell>
          <cell r="L47">
            <v>4</v>
          </cell>
        </row>
        <row r="48">
          <cell r="C48">
            <v>1</v>
          </cell>
          <cell r="L48">
            <v>1</v>
          </cell>
        </row>
        <row r="49">
          <cell r="C49">
            <v>2</v>
          </cell>
          <cell r="L49">
            <v>4</v>
          </cell>
        </row>
        <row r="50">
          <cell r="C50">
            <v>2</v>
          </cell>
          <cell r="L50">
            <v>3</v>
          </cell>
        </row>
        <row r="51">
          <cell r="C51">
            <v>1</v>
          </cell>
          <cell r="L51">
            <v>1</v>
          </cell>
        </row>
        <row r="52">
          <cell r="C52">
            <v>1</v>
          </cell>
          <cell r="L52">
            <v>1</v>
          </cell>
        </row>
        <row r="53">
          <cell r="C53">
            <v>1</v>
          </cell>
          <cell r="L53">
            <v>1</v>
          </cell>
        </row>
        <row r="54">
          <cell r="C54">
            <v>4</v>
          </cell>
          <cell r="L54">
            <v>4</v>
          </cell>
        </row>
        <row r="58">
          <cell r="C58">
            <v>1</v>
          </cell>
          <cell r="L58">
            <v>3</v>
          </cell>
        </row>
        <row r="59">
          <cell r="C59">
            <v>1</v>
          </cell>
          <cell r="L59">
            <v>4</v>
          </cell>
        </row>
        <row r="60">
          <cell r="C60">
            <v>1</v>
          </cell>
          <cell r="L60">
            <v>2</v>
          </cell>
        </row>
        <row r="61">
          <cell r="C61">
            <v>1</v>
          </cell>
          <cell r="L61">
            <v>2</v>
          </cell>
        </row>
        <row r="62">
          <cell r="C62">
            <v>4</v>
          </cell>
          <cell r="L62">
            <v>4</v>
          </cell>
        </row>
        <row r="63">
          <cell r="C63">
            <v>4</v>
          </cell>
          <cell r="L63">
            <v>4</v>
          </cell>
        </row>
        <row r="64">
          <cell r="C64">
            <v>4</v>
          </cell>
          <cell r="L64">
            <v>4</v>
          </cell>
        </row>
        <row r="65">
          <cell r="C65">
            <v>2</v>
          </cell>
          <cell r="L65">
            <v>2</v>
          </cell>
        </row>
        <row r="69">
          <cell r="C69">
            <v>3</v>
          </cell>
          <cell r="L69">
            <v>3</v>
          </cell>
        </row>
        <row r="70">
          <cell r="C70">
            <v>1</v>
          </cell>
          <cell r="L70">
            <v>2</v>
          </cell>
        </row>
        <row r="71">
          <cell r="C71">
            <v>2</v>
          </cell>
          <cell r="L71">
            <v>2</v>
          </cell>
        </row>
        <row r="72">
          <cell r="C72">
            <v>1</v>
          </cell>
          <cell r="L72">
            <v>2</v>
          </cell>
        </row>
      </sheetData>
      <sheetData sheetId="3"/>
      <sheetData sheetId="4"/>
      <sheetData sheetId="5"/>
      <sheetData sheetId="6"/>
      <sheetData sheetId="7"/>
      <sheetData sheetId="8"/>
      <sheetData sheetId="9"/>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112.407585532404" createdVersion="4" refreshedVersion="4" minRefreshableVersion="3" recordCount="297" xr:uid="{00000000-000A-0000-FFFF-FFFF17000000}">
  <cacheSource type="worksheet">
    <worksheetSource name="Table1"/>
  </cacheSource>
  <cacheFields count="12">
    <cacheField name="SOURCE" numFmtId="0">
      <sharedItems/>
    </cacheField>
    <cacheField name="Evaluation or Information" numFmtId="0">
      <sharedItems/>
    </cacheField>
    <cacheField name="Where" numFmtId="0">
      <sharedItems count="5">
        <s v="Data Room"/>
        <s v="Diagnostic"/>
        <s v="Business Plan"/>
        <s v="Due Diligence"/>
        <s v="Company Profile"/>
      </sharedItems>
    </cacheField>
    <cacheField name="Area" numFmtId="0">
      <sharedItems count="7">
        <s v="Environmental &amp; Social Impact"/>
        <s v="Finance &amp; Legal"/>
        <s v="General Company Info"/>
        <s v="Leadership"/>
        <s v="Operations &amp; Procurement"/>
        <s v="Organisation &amp; Staff"/>
        <s v="Sales &amp; Marketing"/>
      </sharedItems>
    </cacheField>
    <cacheField name="Sub-Area" numFmtId="0">
      <sharedItems count="18">
        <s v="Environmental"/>
        <s v="Social"/>
        <s v="Compliance"/>
        <s v="Finance"/>
        <s v="Legal"/>
        <s v="General Company Info"/>
        <s v="Governance"/>
        <s v="Management"/>
        <s v="Facilities"/>
        <s v="IT/Technology"/>
        <s v="Processes"/>
        <s v="Procurement"/>
        <s v="Organisation"/>
        <s v="Staff"/>
        <s v="Competition"/>
        <s v="Customer"/>
        <s v="Marketing"/>
        <s v="Risk" u="1"/>
      </sharedItems>
    </cacheField>
    <cacheField name="Question" numFmtId="0">
      <sharedItems longText="1"/>
    </cacheField>
    <cacheField name="Original Area" numFmtId="0">
      <sharedItems containsBlank="1"/>
    </cacheField>
    <cacheField name="Original Sub-Area" numFmtId="0">
      <sharedItems containsBlank="1"/>
    </cacheField>
    <cacheField name="Score = 1" numFmtId="0">
      <sharedItems containsBlank="1"/>
    </cacheField>
    <cacheField name="Score = 2" numFmtId="0">
      <sharedItems containsBlank="1"/>
    </cacheField>
    <cacheField name="Score = 3" numFmtId="0">
      <sharedItems containsBlank="1" longText="1"/>
    </cacheField>
    <cacheField name="Score = 4"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7">
  <r>
    <s v="Data room"/>
    <s v="Information"/>
    <x v="0"/>
    <x v="0"/>
    <x v="0"/>
    <s v="Confirmation of all environmental permits or licenses need to run the business from the premises, and evidence of their existence"/>
    <s v="Corporate"/>
    <s v="Property and Environment"/>
    <m/>
    <m/>
    <m/>
    <m/>
  </r>
  <r>
    <s v="Diagnostic"/>
    <s v="Evaluation"/>
    <x v="1"/>
    <x v="0"/>
    <x v="0"/>
    <s v="Does the enterprise understand the significant positive environmental impacts of its activities, for example, low energy consumption, energy sourced from renewables, product is renewable/efficient energy technology, high standard of environmental policies, sustainable farming practices etc.? "/>
    <s v="Environmental &amp;  Social Impact"/>
    <s v="ESI 1.2"/>
    <s v="The enterprise does not focus on this. It is possible that is has little or low positive environmental impact"/>
    <s v="The enterprise is aware of its positive impact. It is possible that positive impact is created as a side effect of its main activities"/>
    <s v="The enterprise is aware of its impact, has taken action to focus on creating more impact and trying to measure it, but it’s not comprehensive"/>
    <s v="The enterprise is focused on its social impact. Actions to ensure and increase impact are taken and monitored by management. Impact is measured and reported"/>
  </r>
  <r>
    <s v="Diagnostic"/>
    <s v="Evaluation"/>
    <x v="1"/>
    <x v="0"/>
    <x v="0"/>
    <s v="Does the enterprise understand what negative impact its activities have on the environment, for example in terms of pollution, high water consumption and deforestation?"/>
    <s v="Environmental &amp;  Social Impact"/>
    <s v="ESI 1.3"/>
    <s v="The enterprise has not analysed this. It is possible that its activities are damaging"/>
    <s v="The enterprise is aware of its environmental impact and has taken action on one or two of the issues, such as reduction of chemicals"/>
    <s v="The enterprise is aware of its impact, has received advice on some of these issues, and has taken actions, but it’s not comprehensive"/>
    <s v="The enterprise carries out a full diagnostic involving local stakeholders and covering a wide range of issues from water to conservation. Actions are taken and monitored by management"/>
  </r>
  <r>
    <s v="Diagnostic"/>
    <s v="Evaluation"/>
    <x v="1"/>
    <x v="0"/>
    <x v="1"/>
    <s v="Does the enterprise understand the significant positive social impacts of its activities, for example, employment creation, good worker conditions, training, community development etc.?"/>
    <s v="Environmental &amp;  Social Impact"/>
    <s v="ESI 1.0"/>
    <s v="The enterprise does not focus on this. It is possible that is has little or low positive social impact"/>
    <s v="The enterprise is aware of its positive impact. It is possible that positive impact is created as a side effect of its main activities"/>
    <s v="The enterprise is aware of its impact, has taken action to focus on creating more impact and trying to measure it, but it’s not comprehensive"/>
    <s v="The enterprise is focused on its social impact. Actions to ensure and increase impact are taken and monitored by management. Impact is measured and reported"/>
  </r>
  <r>
    <s v="Diagnostic"/>
    <s v="Evaluation"/>
    <x v="1"/>
    <x v="0"/>
    <x v="1"/>
    <s v="Does the enterprise understand what negative impacts its activities may have on society, for example in terms of poor working conditions, no community interaction, low involvement of women in enterprise, product unsuitable for local people (luxury market etc.)? "/>
    <s v="Environmental &amp;  Social Impact"/>
    <s v="ESI 1.1"/>
    <s v="The enterprise has not analysed this. It is possible that its activities are damaging"/>
    <s v="The enterprise is aware of its negative social impact and has taken action on one or two of the issues, such as improving health and safety or giving workers fair pay"/>
    <s v="The enterprise is aware of its impact, has received advice on some of these issues, and has taken actions, but it’s not comprehensive"/>
    <s v="The enterprise carries out a full diagnostic involving local stakeholders and covering a wide range of issues from gender inclusion to product suitability. Actions are taken and monitored by management"/>
  </r>
  <r>
    <s v="Data room"/>
    <s v="Information"/>
    <x v="2"/>
    <x v="1"/>
    <x v="2"/>
    <s v="Government policies that impact on fair trade, pricing or competition for the Company or in resect of the product or service"/>
    <s v="Corporate"/>
    <s v="Competition"/>
    <m/>
    <m/>
    <m/>
    <m/>
  </r>
  <r>
    <s v="Data room"/>
    <s v="Information"/>
    <x v="0"/>
    <x v="1"/>
    <x v="2"/>
    <s v="Confirmation and evidence of compliance with all government and industry standards and requirements that are required to trade"/>
    <s v="Corporate"/>
    <s v="Health and Safety"/>
    <m/>
    <m/>
    <m/>
    <m/>
  </r>
  <r>
    <s v="Data room"/>
    <s v="Information"/>
    <x v="0"/>
    <x v="1"/>
    <x v="2"/>
    <s v="Confirmation that the Company has not entered into any arrangement whereby the purpose is the avoidance of tax"/>
    <s v="Corporate"/>
    <s v="Finance"/>
    <m/>
    <m/>
    <m/>
    <m/>
  </r>
  <r>
    <s v="Data room"/>
    <s v="Information"/>
    <x v="0"/>
    <x v="1"/>
    <x v="2"/>
    <s v="Confirmations that all tax payments are up to date and details of the responsible person within the Company dealing with tax issues"/>
    <s v="Corporate"/>
    <s v="Finance"/>
    <m/>
    <m/>
    <m/>
    <m/>
  </r>
  <r>
    <s v="Data room"/>
    <s v="Information"/>
    <x v="0"/>
    <x v="1"/>
    <x v="2"/>
    <s v="Details of all consents, licenses, registrations and approvals needed for the Company to carry out the business within the various territories and anticipated territories, and in respect of all services to be provided / products to be sold / produced"/>
    <s v="Corporate"/>
    <s v="Consents"/>
    <m/>
    <m/>
    <m/>
    <m/>
  </r>
  <r>
    <s v="Data room"/>
    <s v="Information"/>
    <x v="0"/>
    <x v="1"/>
    <x v="2"/>
    <s v="Details of all regulatory / compliance regimes that the Company is subject to by virtue of its business, trade or territory"/>
    <s v="Corporate"/>
    <s v="Health and Safety"/>
    <m/>
    <m/>
    <m/>
    <m/>
  </r>
  <r>
    <s v="Data room"/>
    <s v="Information"/>
    <x v="0"/>
    <x v="1"/>
    <x v="2"/>
    <s v="Details of H&amp;S policies, procedures and compliance with all requirements, including governmental"/>
    <s v="Corporate"/>
    <s v="Health and Safety"/>
    <m/>
    <m/>
    <m/>
    <m/>
  </r>
  <r>
    <s v="Data room"/>
    <s v="Information"/>
    <x v="0"/>
    <x v="1"/>
    <x v="2"/>
    <s v="Documentation on the certification or regulation of the product or service"/>
    <s v="Corporate"/>
    <s v="Corporate/General Agreements"/>
    <m/>
    <m/>
    <m/>
    <m/>
  </r>
  <r>
    <s v="Diagnostic"/>
    <s v="Evaluation"/>
    <x v="1"/>
    <x v="1"/>
    <x v="2"/>
    <s v="How often do organisational audits occur?"/>
    <s v="Finance"/>
    <s v="FIN 1.3"/>
    <s v="Never"/>
    <s v="Irregularly, every few years"/>
    <s v="Regularly every 2 years or so"/>
    <s v="Regularly (annually / more frequently)"/>
  </r>
  <r>
    <s v="Diagnostic"/>
    <s v="Evaluation"/>
    <x v="1"/>
    <x v="1"/>
    <x v="2"/>
    <s v="What is the level of adherence to employment laws"/>
    <s v="Legal"/>
    <s v="LEG 2.2"/>
    <s v="No regular meetings"/>
    <s v="Annually"/>
    <s v="Twice annually - Quarterly"/>
    <s v="Monthly"/>
  </r>
  <r>
    <s v="Diagnostic"/>
    <s v="Evaluation"/>
    <x v="1"/>
    <x v="1"/>
    <x v="2"/>
    <s v="What is the level of adherence to health and safety laws"/>
    <s v="Legal"/>
    <s v="LEG 2.0"/>
    <s v="Not adherence to the laws"/>
    <s v="Minimal adherence to the laws"/>
    <s v="Adherence to most of the laws governing employment"/>
    <s v="Adherence to all laws governing employment"/>
  </r>
  <r>
    <s v="Diagnostic"/>
    <s v="Evaluation"/>
    <x v="1"/>
    <x v="1"/>
    <x v="2"/>
    <s v="What is the level of adherence to tax laws"/>
    <s v="Legal"/>
    <s v="LEG 2.1"/>
    <s v="Not adherence to the laws"/>
    <s v="Minimal adherence to the laws"/>
    <s v="Adherence to most of the laws governing health and safety"/>
    <s v="Adherence to all laws governing health and safety"/>
  </r>
  <r>
    <s v="Data room"/>
    <s v="Evaluation"/>
    <x v="3"/>
    <x v="1"/>
    <x v="2"/>
    <s v="Are any licences, permits, consents or regulatory requirements required to complete the project as anticipated by the Business Plan?  If so, please provide details of costs and terms and timescales?  What impact would there be to the business if any of these were to be revoked?"/>
    <s v="Commercial"/>
    <s v="Continued Development/Regulatory"/>
    <m/>
    <m/>
    <m/>
    <m/>
  </r>
  <r>
    <s v="Data room"/>
    <s v="Evaluation"/>
    <x v="3"/>
    <x v="1"/>
    <x v="2"/>
    <s v="Are any specialist licences, approvals or permits required to carry out the project as anticipated"/>
    <s v="Commercial"/>
    <s v="Internal Processes"/>
    <m/>
    <m/>
    <m/>
    <m/>
  </r>
  <r>
    <s v="Data room"/>
    <s v="Evaluation"/>
    <x v="3"/>
    <x v="1"/>
    <x v="2"/>
    <s v="Have all H&amp;S processes required by law been put in place?"/>
    <s v="Commercial"/>
    <s v="Internal Processes"/>
    <m/>
    <m/>
    <m/>
    <m/>
  </r>
  <r>
    <s v="Data room"/>
    <s v="Information"/>
    <x v="2"/>
    <x v="1"/>
    <x v="3"/>
    <s v="Financials – revenues, expenditures and net income for last 2 years and next 3 years projected"/>
    <s v="Business plan"/>
    <s v="Business plan"/>
    <m/>
    <m/>
    <m/>
    <m/>
  </r>
  <r>
    <s v="Data room"/>
    <s v="Information"/>
    <x v="2"/>
    <x v="1"/>
    <x v="3"/>
    <s v="What is your business model?"/>
    <s v="Business plan"/>
    <s v="Business plan"/>
    <m/>
    <m/>
    <m/>
    <m/>
  </r>
  <r>
    <s v="Data room"/>
    <s v="Information"/>
    <x v="0"/>
    <x v="1"/>
    <x v="3"/>
    <s v="Agreements that represent in excess of 5% of six month’s turnover"/>
    <s v="Corporate"/>
    <s v="Corporate/General Agreements"/>
    <m/>
    <m/>
    <m/>
    <m/>
  </r>
  <r>
    <s v="Data room"/>
    <s v="Information"/>
    <x v="0"/>
    <x v="1"/>
    <x v="3"/>
    <s v="Confirmation of the Company’s accountant and auditor"/>
    <s v="Corporate"/>
    <s v="Finance"/>
    <m/>
    <m/>
    <m/>
    <m/>
  </r>
  <r>
    <s v="Data room"/>
    <s v="Information"/>
    <x v="0"/>
    <x v="1"/>
    <x v="3"/>
    <s v="Copies of all financial records that record or analyse financial performance of the Company – monthly accounts, annual accounts/cash flow statements etc"/>
    <s v="Corporate"/>
    <s v="Finance"/>
    <m/>
    <m/>
    <m/>
    <m/>
  </r>
  <r>
    <s v="Data room"/>
    <s v="Information"/>
    <x v="0"/>
    <x v="1"/>
    <x v="3"/>
    <s v="Copies of plans and projections and budgets, and an analysis of whether these have been met"/>
    <s v="Corporate"/>
    <s v="Finance"/>
    <m/>
    <m/>
    <m/>
    <m/>
  </r>
  <r>
    <s v="Data room"/>
    <s v="Information"/>
    <x v="0"/>
    <x v="1"/>
    <x v="3"/>
    <s v="Details of capital commitments above £20k."/>
    <s v="Corporate"/>
    <s v="Corporate/General Agreements"/>
    <m/>
    <m/>
    <m/>
    <m/>
  </r>
  <r>
    <s v="Data room"/>
    <s v="Information"/>
    <x v="0"/>
    <x v="1"/>
    <x v="3"/>
    <s v="Details of charges, mortgages, hire purchases, leases, etc"/>
    <s v="Corporate"/>
    <s v="Business Assets"/>
    <m/>
    <m/>
    <m/>
    <m/>
  </r>
  <r>
    <s v="Data room"/>
    <s v="Information"/>
    <x v="0"/>
    <x v="1"/>
    <x v="3"/>
    <s v="Details of credit arrangements with customers"/>
    <s v="Corporate"/>
    <s v="Corporate/General Agreements"/>
    <m/>
    <m/>
    <m/>
    <m/>
  </r>
  <r>
    <s v="Data room"/>
    <s v="Information"/>
    <x v="0"/>
    <x v="1"/>
    <x v="3"/>
    <s v="Details of financial commitments, current debtors and current creditors"/>
    <s v="Corporate"/>
    <s v="Finance"/>
    <m/>
    <m/>
    <m/>
    <m/>
  </r>
  <r>
    <s v="Data room"/>
    <s v="Information"/>
    <x v="0"/>
    <x v="1"/>
    <x v="3"/>
    <s v="Details of loans or grants or borrowings"/>
    <s v="Corporate"/>
    <s v="Finance"/>
    <m/>
    <m/>
    <m/>
    <m/>
  </r>
  <r>
    <s v="Data room"/>
    <s v="Information"/>
    <x v="0"/>
    <x v="1"/>
    <x v="3"/>
    <s v="Details of tax returns and computations and evidence of payment"/>
    <s v="Corporate"/>
    <s v="Finance"/>
    <m/>
    <m/>
    <m/>
    <m/>
  </r>
  <r>
    <s v="Data room"/>
    <s v="Information"/>
    <x v="0"/>
    <x v="1"/>
    <x v="3"/>
    <s v="Details of the Company’s bank and relevant statements"/>
    <s v="Corporate"/>
    <s v="Finance"/>
    <m/>
    <m/>
    <m/>
    <m/>
  </r>
  <r>
    <s v="Data room"/>
    <s v="Information"/>
    <x v="0"/>
    <x v="1"/>
    <x v="3"/>
    <s v="List and valuations of all assets of the Company"/>
    <s v="Corporate"/>
    <s v="Business Assets"/>
    <m/>
    <m/>
    <m/>
    <m/>
  </r>
  <r>
    <s v="Data room"/>
    <s v="Information"/>
    <x v="0"/>
    <x v="1"/>
    <x v="3"/>
    <s v="Stock details and valuation (including obsolete stock) and explanation of whether level is appropriate to meet needs of business"/>
    <s v="Corporate"/>
    <s v="Business Assets"/>
    <m/>
    <m/>
    <m/>
    <m/>
  </r>
  <r>
    <s v="Data room"/>
    <s v="Information"/>
    <x v="0"/>
    <x v="1"/>
    <x v="3"/>
    <s v="A list of assets used in the business that the Company does not own (leased or borrowed) and their respective importance to the business"/>
    <s v="Corporate"/>
    <s v="Business Assets"/>
    <m/>
    <m/>
    <m/>
    <m/>
  </r>
  <r>
    <s v="Diagnostic"/>
    <s v="Evaluation"/>
    <x v="1"/>
    <x v="1"/>
    <x v="3"/>
    <s v="Are there systems in place for processing finances?"/>
    <s v="Finance"/>
    <s v="FIN 1.4"/>
    <s v="No systems in place"/>
    <s v="System in place, but processes are undocumented"/>
    <s v="Paper-based system in place and all processes documented"/>
    <s v="IT-based system in place and all processes documented"/>
  </r>
  <r>
    <s v="Diagnostic"/>
    <s v="Evaluation"/>
    <x v="1"/>
    <x v="1"/>
    <x v="3"/>
    <s v="Does the organisation have access to loans  / working capital?"/>
    <s v="Finance"/>
    <s v="FIN 1.10"/>
    <s v="No, none and it has been refused by several banks and other formal sector money lenders"/>
    <s v="Small, expensive loans available to the organisation with slow approval times and may not be granted"/>
    <s v="Organisation has an established track record with a bank and is now able to access slightly larger amounts of capital at lower rates than before. It is unlikely an application would be delayed or refused"/>
    <s v="Yes, organisation has overdraft facility sufficient for its current trading pattern "/>
  </r>
  <r>
    <s v="Diagnostic"/>
    <s v="Evaluation"/>
    <x v="1"/>
    <x v="1"/>
    <x v="3"/>
    <s v="How advanced are the Financial Reporting activities?"/>
    <s v="Finance"/>
    <s v="FIN 1.5"/>
    <s v="Limited / non-existent reports"/>
    <s v="Basic reports in place"/>
    <s v="Some areas of depth - good general reports"/>
    <s v="Excellent throughout"/>
  </r>
  <r>
    <s v="Diagnostic"/>
    <s v="Evaluation"/>
    <x v="1"/>
    <x v="1"/>
    <x v="3"/>
    <s v="How often are management financial reports produced?"/>
    <s v="Finance"/>
    <s v="FIN 1.6"/>
    <s v="Never"/>
    <s v="Annually"/>
    <s v="Quarterly"/>
    <s v="Monthlly"/>
  </r>
  <r>
    <s v="Diagnostic"/>
    <s v="Evaluation"/>
    <x v="1"/>
    <x v="1"/>
    <x v="3"/>
    <s v="Is there an in-house finance function within the organisation?"/>
    <s v="Finance"/>
    <s v="FIN 1.0"/>
    <s v="No"/>
    <s v="Yes, book-keeping only"/>
    <s v="Yes, book-keeping and creation of monthly management accounts"/>
    <s v="Yes, book-keeping, creation of monthly management and annual accounts"/>
  </r>
  <r>
    <s v="Diagnostic"/>
    <s v="Evaluation"/>
    <x v="1"/>
    <x v="1"/>
    <x v="3"/>
    <s v="Trades Payable - is the organisation paying its creditors on time (to agreed terms)?"/>
    <s v="Finance"/>
    <s v="FIN 1.1"/>
    <s v="0-50% on time"/>
    <s v="&lt;75% on time"/>
    <s v="&lt;90% on time"/>
    <s v="&gt;90% on time"/>
  </r>
  <r>
    <s v="Diagnostic"/>
    <s v="Evaluation"/>
    <x v="1"/>
    <x v="1"/>
    <x v="3"/>
    <s v="Trades Receivable - is the organisation getting monies owed by debtors / customers paid within agreed terms?"/>
    <s v="Finance"/>
    <s v="FIN 1.2"/>
    <s v="0-50% on time"/>
    <s v="&lt;75% on time"/>
    <s v="&lt;90% on time"/>
    <s v="&gt;90% on time"/>
  </r>
  <r>
    <s v="Diagnostic"/>
    <s v="Evaluation"/>
    <x v="1"/>
    <x v="1"/>
    <x v="3"/>
    <s v="What is this year's PnL projection?"/>
    <s v="Finance"/>
    <s v="FIN 1.7"/>
    <s v="Less than 25% capacity "/>
    <s v="Less than 50% capacity "/>
    <s v="Less than 75% capacity "/>
    <s v="Consistently more than 75% capacity "/>
  </r>
  <r>
    <s v="Diagnostic"/>
    <s v="Evaluation"/>
    <x v="1"/>
    <x v="1"/>
    <x v="3"/>
    <s v="What level of financial reserves does the organisation have? Or cash until next revenue generation event (eg, harvest)?"/>
    <s v="Finance"/>
    <s v="FIN 1.12"/>
    <s v="None, few or it is not clear at this time "/>
    <s v="1 month's operating costs in cash at bank on average month on month"/>
    <s v="2 month's operating costs in cash at bank on average month on month "/>
    <s v="3+ month's operating costs in cash at bank on average month on month"/>
  </r>
  <r>
    <s v="Diagnostic"/>
    <s v="Evaluation"/>
    <x v="1"/>
    <x v="1"/>
    <x v="3"/>
    <s v="Which sentence best describes the organisation's revenue generation model?"/>
    <s v="Finance"/>
    <s v="FIN 1.8"/>
    <s v="Single product"/>
    <s v="Multiple product lines on same platform_x000d_(eg, one organisation producing ready salted peanuts and dry roasted peanuts, in 100g bags and 1kg bags)"/>
    <s v="Multiple platforms each with single product lines _x000d_(eg, one organisation manufacturing one type of football, tennis racket and screwdriver)"/>
    <s v="Multiple product lines within multiple platforms_x000d_(eg, an organisation that produces multiple PCs, laptops and printers) "/>
  </r>
  <r>
    <s v="Financial Matrix"/>
    <s v="Evaluation"/>
    <x v="1"/>
    <x v="1"/>
    <x v="3"/>
    <s v="What is the 3 year trend of total revenues?"/>
    <m/>
    <m/>
    <s v="Large, consistent declines"/>
    <s v="Some net decline"/>
    <s v="Some net growth"/>
    <s v="Strong, consistent growth"/>
  </r>
  <r>
    <s v="Financial Matrix"/>
    <s v="Evaluation"/>
    <x v="1"/>
    <x v="1"/>
    <x v="3"/>
    <s v="What is the 3 year trend of percentage of revenues concentrated in top 5 customers (revenue from customer/total gross revenue)?"/>
    <m/>
    <m/>
    <s v="Significant, consistent concetration"/>
    <s v="Some net concentration"/>
    <s v="Some net diversification"/>
    <s v="Strong, consistent diversification"/>
  </r>
  <r>
    <s v="Financial Matrix"/>
    <s v="Evaluation"/>
    <x v="1"/>
    <x v="1"/>
    <x v="3"/>
    <s v="What is the 3 year trend of gross margin?"/>
    <m/>
    <m/>
    <s v="Large, consistent declines"/>
    <s v="Some net decline"/>
    <s v="Some net growth"/>
    <s v="Strong, consistent growth"/>
  </r>
  <r>
    <s v="Financial Matrix"/>
    <s v="Evaluation"/>
    <x v="1"/>
    <x v="1"/>
    <x v="3"/>
    <s v="What is the 3 year trend of net margin?"/>
    <m/>
    <m/>
    <s v="Large, consistent declines"/>
    <s v="Some net decline"/>
    <s v="Some net growth"/>
    <s v="Strong, consistent growth"/>
  </r>
  <r>
    <s v="Financial Matrix"/>
    <s v="Evaluation"/>
    <x v="1"/>
    <x v="1"/>
    <x v="3"/>
    <s v="What is the 3 year trend of assets employed?"/>
    <m/>
    <m/>
    <s v="Large, consistent declines"/>
    <s v="Some net decline"/>
    <s v="Some net growth"/>
    <s v="Strong, consistent growth"/>
  </r>
  <r>
    <s v="Financial Matrix"/>
    <s v="Evaluation"/>
    <x v="1"/>
    <x v="1"/>
    <x v="3"/>
    <s v="What is the 3 year trend of the current ratio?"/>
    <m/>
    <m/>
    <s v="Large, consistent decline in liquidity"/>
    <s v="Some net decline in liquidity"/>
    <s v="Some net growth in liquidity"/>
    <s v="Strong, consistent growth in liquidity"/>
  </r>
  <r>
    <s v="Financial Matrix"/>
    <s v="Evaluation"/>
    <x v="1"/>
    <x v="1"/>
    <x v="3"/>
    <s v="What is the 3 year trend of equity concentrated in the owner?"/>
    <m/>
    <m/>
    <s v="Significant, consistent concetration"/>
    <s v="Some net concentration"/>
    <s v="Some net diversification"/>
    <s v="Strong, consistent diversification"/>
  </r>
  <r>
    <s v="Financial Matrix"/>
    <s v="Evaluation"/>
    <x v="1"/>
    <x v="1"/>
    <x v="3"/>
    <s v="What is the 3 year trend of debt/equity ratio?"/>
    <m/>
    <m/>
    <s v="Extreme changes in ratio"/>
    <s v="Significant change in ratio"/>
    <s v="Mostly consistent ratio"/>
    <s v="Stable ratio"/>
  </r>
  <r>
    <s v="Financial Matrix"/>
    <s v="Evaluation"/>
    <x v="1"/>
    <x v="1"/>
    <x v="3"/>
    <s v="What is the 3 year trend of cash generated from operations?"/>
    <m/>
    <m/>
    <s v="Large, consistent declines"/>
    <s v="Some net decline"/>
    <s v="Some net growth"/>
    <s v="Strong, consistent growth"/>
  </r>
  <r>
    <s v="Data room"/>
    <s v="Evaluation"/>
    <x v="3"/>
    <x v="1"/>
    <x v="3"/>
    <s v="Have all necessary costs been included in the financial projections? What contingencies have been built in to delays/errors?"/>
    <s v="Commercial"/>
    <s v="Continued Development/Regulatory"/>
    <m/>
    <m/>
    <m/>
    <m/>
  </r>
  <r>
    <s v="Data room"/>
    <s v="Evaluation"/>
    <x v="3"/>
    <x v="1"/>
    <x v="3"/>
    <s v="Why is investment needed?  Please provide a basic breakdown with timelines."/>
    <s v="Commercial"/>
    <s v="Continued Development/Regulatory"/>
    <m/>
    <m/>
    <m/>
    <m/>
  </r>
  <r>
    <s v="Data room"/>
    <s v="Evaluation"/>
    <x v="3"/>
    <x v="1"/>
    <x v="3"/>
    <s v="Do any of the assets needed to complete the project anticipated by the BP have a lifespan of less than 5 years?"/>
    <s v="Commercial"/>
    <s v="Legal Structure/Assets"/>
    <m/>
    <m/>
    <m/>
    <m/>
  </r>
  <r>
    <s v="Data room"/>
    <s v="Information"/>
    <x v="0"/>
    <x v="1"/>
    <x v="4"/>
    <s v="Confirmation of third party and public liability insurance"/>
    <s v="Corporate"/>
    <s v="Insurance"/>
    <m/>
    <m/>
    <m/>
    <m/>
  </r>
  <r>
    <s v="Data room"/>
    <s v="Information"/>
    <x v="0"/>
    <x v="1"/>
    <x v="4"/>
    <s v="Confirmations that there is adequate insurance to replace all Company assets at market price"/>
    <s v="Corporate"/>
    <s v="Insurance"/>
    <m/>
    <m/>
    <m/>
    <m/>
  </r>
  <r>
    <s v="Data room"/>
    <s v="Information"/>
    <x v="0"/>
    <x v="1"/>
    <x v="4"/>
    <s v="Details of all claims in the last 6 years"/>
    <s v="Corporate"/>
    <s v="Insurance"/>
    <m/>
    <m/>
    <m/>
    <m/>
  </r>
  <r>
    <s v="Data room"/>
    <s v="Information"/>
    <x v="0"/>
    <x v="1"/>
    <x v="4"/>
    <s v="Details of all insurances"/>
    <s v="Corporate"/>
    <s v="Insurance"/>
    <m/>
    <m/>
    <m/>
    <m/>
  </r>
  <r>
    <s v="Data room"/>
    <s v="Information"/>
    <x v="0"/>
    <x v="1"/>
    <x v="4"/>
    <s v="Does the Company insurance provide necessary cover for this location?"/>
    <s v="Commercial"/>
    <s v="Legal Structure/Assets"/>
    <m/>
    <m/>
    <m/>
    <m/>
  </r>
  <r>
    <s v="Data room"/>
    <s v="Information"/>
    <x v="0"/>
    <x v="1"/>
    <x v="4"/>
    <s v="Has adequate insurance been provided?  What does this cover?  Is this the market norm?"/>
    <s v="Commercial"/>
    <s v="Commercial Agreements/Contracts"/>
    <m/>
    <m/>
    <m/>
    <m/>
  </r>
  <r>
    <s v="Data room"/>
    <s v="Information"/>
    <x v="0"/>
    <x v="1"/>
    <x v="4"/>
    <s v="Provide details of any insurance refusal in the last 5 years"/>
    <s v="Corporate"/>
    <s v="Insurance"/>
    <m/>
    <m/>
    <m/>
    <m/>
  </r>
  <r>
    <s v="Data room"/>
    <s v="Information"/>
    <x v="0"/>
    <x v="1"/>
    <x v="4"/>
    <s v="Can the technology be protected by IP rights?"/>
    <s v="Commercial"/>
    <s v="Intellectual Property"/>
    <m/>
    <m/>
    <m/>
    <m/>
  </r>
  <r>
    <s v="Data room"/>
    <s v="Information"/>
    <x v="0"/>
    <x v="1"/>
    <x v="4"/>
    <s v="Do the current patent applications cover all necessary commercial applications of the technology / device?  Has this been confirmed by a patent attorney? If so, please provide details."/>
    <s v="Commercial"/>
    <s v="Intellectual Property"/>
    <m/>
    <m/>
    <m/>
    <m/>
  </r>
  <r>
    <s v="Data room"/>
    <s v="Information"/>
    <x v="0"/>
    <x v="1"/>
    <x v="4"/>
    <s v="Does the Company foresee having to acquire any further IP to complete the project as anticipated by the BP?"/>
    <s v="Commercial"/>
    <s v="Intellectual Property"/>
    <m/>
    <m/>
    <m/>
    <m/>
  </r>
  <r>
    <s v="Data room"/>
    <s v="Information"/>
    <x v="0"/>
    <x v="1"/>
    <x v="4"/>
    <s v="Does the Company own all of intellectual property (‘IP’) necessary to carry out the business, trade and developments as described in the business plan?"/>
    <s v="Commercial"/>
    <s v="Intellectual Property"/>
    <m/>
    <m/>
    <m/>
    <m/>
  </r>
  <r>
    <s v="Data room"/>
    <s v="Information"/>
    <x v="0"/>
    <x v="1"/>
    <x v="4"/>
    <s v="List all IP etc. used within the business that is not owned by the Company"/>
    <s v="Corporate"/>
    <s v="Intellectual Property"/>
    <m/>
    <m/>
    <m/>
    <m/>
  </r>
  <r>
    <s v="Data room"/>
    <s v="Information"/>
    <x v="0"/>
    <x v="1"/>
    <x v="4"/>
    <s v="List all IP, know-how, copy rights, trade-marks and the like owned by the Company"/>
    <s v="Corporate"/>
    <s v="Intellectual Property"/>
    <m/>
    <m/>
    <m/>
    <m/>
  </r>
  <r>
    <s v="Data room"/>
    <s v="Information"/>
    <x v="0"/>
    <x v="1"/>
    <x v="4"/>
    <s v="Please provide a breakdown of IP costs for the next 18 months.  Have all costs (including defence and licence costs) been included in the BP financial projections?"/>
    <s v="Commercial"/>
    <s v="Intellectual Property"/>
    <m/>
    <m/>
    <m/>
    <m/>
  </r>
  <r>
    <s v="Data room"/>
    <s v="Information"/>
    <x v="0"/>
    <x v="1"/>
    <x v="4"/>
    <s v="Please provide full details and status of all patents and patent applications that the Company owns or will own?"/>
    <s v="Commercial"/>
    <s v="Intellectual Property"/>
    <m/>
    <m/>
    <m/>
    <m/>
  </r>
  <r>
    <s v="Data room"/>
    <s v="Information"/>
    <x v="0"/>
    <x v="1"/>
    <x v="4"/>
    <s v="Provide a copy of the latest IP audit"/>
    <s v="Corporate"/>
    <s v="Intellectual Property"/>
    <m/>
    <m/>
    <m/>
    <m/>
  </r>
  <r>
    <s v="Data room"/>
    <s v="Information"/>
    <x v="0"/>
    <x v="1"/>
    <x v="4"/>
    <s v="Provide details of any IP disputes"/>
    <s v="Corporate"/>
    <s v="Intellectual Property"/>
    <m/>
    <m/>
    <m/>
    <m/>
  </r>
  <r>
    <s v="Data room"/>
    <s v="Information"/>
    <x v="0"/>
    <x v="1"/>
    <x v="4"/>
    <s v="Background research carried out as to freedom to operate"/>
    <s v="Commercial"/>
    <s v="Intellectual Property"/>
    <m/>
    <m/>
    <m/>
    <m/>
  </r>
  <r>
    <s v="Data room"/>
    <s v="Information"/>
    <x v="0"/>
    <x v="1"/>
    <x v="4"/>
    <s v="Details of costs are associated with maintaining the IP"/>
    <s v="Corporate"/>
    <s v="Intellectual Property"/>
    <m/>
    <m/>
    <m/>
    <m/>
  </r>
  <r>
    <s v="Data room"/>
    <s v="Information"/>
    <x v="0"/>
    <x v="1"/>
    <x v="4"/>
    <s v="Details of further developments anticipated with regards to the IP"/>
    <s v="Commercial"/>
    <s v="Intellectual Property"/>
    <m/>
    <m/>
    <m/>
    <m/>
  </r>
  <r>
    <s v="Data room"/>
    <s v="Information"/>
    <x v="0"/>
    <x v="1"/>
    <x v="4"/>
    <s v="Details of all current litigation, arbitration or disputes involving the Company (including employment disputes) and any anticipated litigation or dispute or judgements"/>
    <s v="Corporate"/>
    <s v="Litigation"/>
    <m/>
    <m/>
    <m/>
    <m/>
  </r>
  <r>
    <s v="Data room"/>
    <s v="Information"/>
    <x v="0"/>
    <x v="1"/>
    <x v="4"/>
    <s v="Standard terms and conditions of sale / provision"/>
    <s v="Corporate"/>
    <s v="Corporate/General Agreements"/>
    <m/>
    <m/>
    <m/>
    <m/>
  </r>
  <r>
    <s v="Data room"/>
    <s v="Information"/>
    <x v="0"/>
    <x v="1"/>
    <x v="4"/>
    <s v="Details of any agreements entered into by the Company that restrict competition or affect pricing of their service/product."/>
    <s v="Corporate"/>
    <s v="Competition"/>
    <m/>
    <m/>
    <m/>
    <m/>
  </r>
  <r>
    <s v="Data room"/>
    <s v="Information"/>
    <x v="0"/>
    <x v="1"/>
    <x v="4"/>
    <s v="Agreements likely to result in a loss to the Company"/>
    <s v="Corporate"/>
    <s v="Corporate/General Agreements"/>
    <m/>
    <m/>
    <m/>
    <m/>
  </r>
  <r>
    <s v="Data room"/>
    <s v="Information"/>
    <x v="0"/>
    <x v="1"/>
    <x v="4"/>
    <s v="Agreements or arrangements to which directors or employees or shareholders are party"/>
    <s v="Corporate"/>
    <s v="Corporate/General Agreements"/>
    <m/>
    <m/>
    <m/>
    <m/>
  </r>
  <r>
    <s v="Data room"/>
    <s v="Information"/>
    <x v="0"/>
    <x v="1"/>
    <x v="4"/>
    <s v="Agreements that are material to the business of the Company"/>
    <s v="Corporate"/>
    <s v="Corporate/General Agreements"/>
    <m/>
    <m/>
    <m/>
    <m/>
  </r>
  <r>
    <s v="Data room"/>
    <s v="Information"/>
    <x v="0"/>
    <x v="1"/>
    <x v="4"/>
    <s v="Agreements that restrict the operation of the Company"/>
    <s v="Corporate"/>
    <s v="Corporate/General Agreements"/>
    <m/>
    <m/>
    <m/>
    <m/>
  </r>
  <r>
    <s v="Data room"/>
    <s v="Information"/>
    <x v="0"/>
    <x v="1"/>
    <x v="4"/>
    <s v="Agreements that the termination if which results in penalties against the Company"/>
    <s v="Corporate"/>
    <s v="Corporate/General Agreements"/>
    <m/>
    <m/>
    <m/>
    <m/>
  </r>
  <r>
    <s v="Data room"/>
    <s v="Information"/>
    <x v="0"/>
    <x v="1"/>
    <x v="4"/>
    <s v="Contracts that have more than 6 months to run"/>
    <s v="Corporate"/>
    <s v="Corporate/General Agreements"/>
    <m/>
    <m/>
    <m/>
    <m/>
  </r>
  <r>
    <s v="Data room"/>
    <s v="Information"/>
    <x v="0"/>
    <x v="1"/>
    <x v="4"/>
    <s v="Current major negotiations"/>
    <s v="Corporate"/>
    <s v="Corporate/General Agreements"/>
    <m/>
    <m/>
    <m/>
    <m/>
  </r>
  <r>
    <s v="Data room"/>
    <s v="Information"/>
    <x v="0"/>
    <x v="1"/>
    <x v="4"/>
    <s v="SWOT analysis"/>
    <s v="Corporate"/>
    <s v="Corporate/General Agreements"/>
    <m/>
    <m/>
    <m/>
    <m/>
  </r>
  <r>
    <s v="Diagnostic"/>
    <s v="Evaluation"/>
    <x v="1"/>
    <x v="1"/>
    <x v="4"/>
    <s v="To what extent is there an in-house legal capability within the organisation?"/>
    <s v="Legal"/>
    <s v="LEG 1.0"/>
    <s v="None"/>
    <s v="Basic contracts for suppliers and sales only"/>
    <s v="Basic contracts for suppliers and sales, internal contracts (eg, employment, health &amp; safety)"/>
    <s v="Complex internal and external capabilities (including corporate and commercial legal work)"/>
  </r>
  <r>
    <s v="Diagnostic"/>
    <s v="Evaluation"/>
    <x v="1"/>
    <x v="1"/>
    <x v="4"/>
    <s v="What access do you have to external legal support?"/>
    <s v="Legal"/>
    <s v="LEG 1.2"/>
    <s v="Nascent"/>
    <s v="Emerging"/>
    <s v="Expanding"/>
    <s v="Mature"/>
  </r>
  <r>
    <s v="Diagnostic"/>
    <s v="Evaluation"/>
    <x v="1"/>
    <x v="1"/>
    <x v="4"/>
    <s v="What insurance and intellectual property (IP) coverage do you have?"/>
    <s v="Legal"/>
    <s v="LEG 1.1"/>
    <s v="Very limited or no insurance/IP coverage"/>
    <s v="Limited insurance/IP coverage"/>
    <s v="Good insurance/IP coverage"/>
    <s v="Full, extensive insurance/IP coverage"/>
  </r>
  <r>
    <s v="Diagnostic"/>
    <s v="Evaluation"/>
    <x v="1"/>
    <x v="1"/>
    <x v="4"/>
    <s v="Are there any ongoing, or have there been any legal disputes within the past 5 years?"/>
    <s v="Legal"/>
    <s v="LEG 1.3"/>
    <s v="Yes, there have been several disputes over different issues"/>
    <s v="Yes, there have been several disputes in one area"/>
    <s v="Yes, there has been one dispute"/>
    <s v="No disputes"/>
  </r>
  <r>
    <s v="Data room"/>
    <s v="Evaluation"/>
    <x v="3"/>
    <x v="1"/>
    <x v="4"/>
    <s v="Are any of the contracts essential to the continued development of the business / product?  How difficult would these be to replace? Think of costs, logistics and timings."/>
    <s v="Commercial"/>
    <s v="Commercial Agreements/Contracts"/>
    <m/>
    <m/>
    <m/>
    <m/>
  </r>
  <r>
    <s v="Data room"/>
    <s v="Evaluation"/>
    <x v="3"/>
    <x v="1"/>
    <x v="4"/>
    <s v="Are there any permissions needed to carry out the trade and if so, have these been obtained?"/>
    <s v="Commercial"/>
    <s v="Legal Structure/Assets"/>
    <m/>
    <m/>
    <m/>
    <m/>
  </r>
  <r>
    <s v="Data room"/>
    <s v="Evaluation"/>
    <x v="3"/>
    <x v="1"/>
    <x v="4"/>
    <s v="Are there any restrictions that may prevent the directors / proposed directors taking office?  Are there any conflicts or potential conflicts?"/>
    <s v="Commercial"/>
    <s v="Legal Structure/Assets"/>
    <m/>
    <m/>
    <m/>
    <m/>
  </r>
  <r>
    <s v="Data room"/>
    <s v="Evaluation"/>
    <x v="3"/>
    <x v="1"/>
    <x v="4"/>
    <s v="Does any associate  / employee / director of the business have an interest in a competing business?"/>
    <s v="Corporate"/>
    <s v="Corporate/General Agreements"/>
    <m/>
    <m/>
    <m/>
    <m/>
  </r>
  <r>
    <s v="Data room"/>
    <s v="Evaluation"/>
    <x v="3"/>
    <x v="1"/>
    <x v="4"/>
    <s v="Does the Company own all of the assets required for the performance of the objectives contained within the Business Plan?"/>
    <s v="Commercial"/>
    <s v="Legal Structure/Assets"/>
    <m/>
    <m/>
    <m/>
    <m/>
  </r>
  <r>
    <s v="Data room"/>
    <s v="Evaluation"/>
    <x v="3"/>
    <x v="1"/>
    <x v="4"/>
    <s v="Does the Company rely on any device / process / technology owned by a third party?"/>
    <s v="Commercial"/>
    <s v="Legal Structure/Assets"/>
    <m/>
    <m/>
    <m/>
    <m/>
  </r>
  <r>
    <s v="Data room"/>
    <s v="Evaluation"/>
    <x v="3"/>
    <x v="1"/>
    <x v="4"/>
    <s v="If the premises are not leased, is ownership of the property adequately documented? And is there appropriate insurance?"/>
    <s v="Commercial"/>
    <s v="Legal Structure/Assets"/>
    <m/>
    <m/>
    <m/>
    <m/>
  </r>
  <r>
    <s v="Data room"/>
    <s v="Evaluation"/>
    <x v="3"/>
    <x v="1"/>
    <x v="4"/>
    <s v="What contracts / collaborations will be needed to be put in place to fulfil the project as anticipated by the BP? What progress has been made in this respect?"/>
    <s v="Commercial"/>
    <s v="Commercial Agreements/Contracts"/>
    <m/>
    <m/>
    <m/>
    <m/>
  </r>
  <r>
    <s v="Data room"/>
    <s v="Evaluation"/>
    <x v="3"/>
    <x v="1"/>
    <x v="4"/>
    <s v="Do any contracts or relationships exist that would affect or control the operations of the Company?"/>
    <s v="Commercial"/>
    <s v="Market and Customers"/>
    <m/>
    <m/>
    <m/>
    <m/>
  </r>
  <r>
    <s v="Data room"/>
    <s v="Evaluation"/>
    <x v="3"/>
    <x v="1"/>
    <x v="4"/>
    <s v="Do the employment contracts allow for the business to own any IP / know-how created during the employment?"/>
    <s v="Corporate"/>
    <s v="Employment"/>
    <m/>
    <m/>
    <m/>
    <m/>
  </r>
  <r>
    <s v="Data room"/>
    <s v="Evaluation"/>
    <x v="3"/>
    <x v="1"/>
    <x v="4"/>
    <s v="Do any of the directors have convictions / been the subject of insolvency or bankruptcy?"/>
    <s v="Corporate"/>
    <s v="General Company Info"/>
    <m/>
    <m/>
    <m/>
    <m/>
  </r>
  <r>
    <s v="Data room"/>
    <s v="Information"/>
    <x v="0"/>
    <x v="2"/>
    <x v="5"/>
    <s v="Articles of association"/>
    <s v="Corporate"/>
    <s v="General Company Info"/>
    <m/>
    <m/>
    <m/>
    <m/>
  </r>
  <r>
    <s v="Data room"/>
    <s v="Information"/>
    <x v="0"/>
    <x v="2"/>
    <x v="5"/>
    <s v="Board minutes"/>
    <s v="Corporate"/>
    <s v="General Company Info"/>
    <m/>
    <m/>
    <m/>
    <m/>
  </r>
  <r>
    <s v="Data room"/>
    <s v="Information"/>
    <x v="0"/>
    <x v="2"/>
    <x v="5"/>
    <s v="Date of incorporation, registered number and address with documentation"/>
    <s v="Corporate"/>
    <s v="General Company Info"/>
    <m/>
    <m/>
    <m/>
    <m/>
  </r>
  <r>
    <s v="Data room"/>
    <s v="Information"/>
    <x v="0"/>
    <x v="2"/>
    <x v="5"/>
    <s v="Details of share options, warrants and the like"/>
    <s v="Corporate"/>
    <s v="General Company Info"/>
    <m/>
    <m/>
    <m/>
    <m/>
  </r>
  <r>
    <s v="Data room"/>
    <s v="Information"/>
    <x v="0"/>
    <x v="2"/>
    <x v="5"/>
    <s v="Details of transfers other than at arm’s length"/>
    <s v="Corporate"/>
    <s v="General Company Info"/>
    <m/>
    <m/>
    <m/>
    <m/>
  </r>
  <r>
    <s v="Data room"/>
    <s v="Information"/>
    <x v="0"/>
    <x v="2"/>
    <x v="5"/>
    <s v="Full name and any changes of name"/>
    <s v="Corporate"/>
    <s v="General Company Info"/>
    <m/>
    <m/>
    <m/>
    <m/>
  </r>
  <r>
    <s v="Data room"/>
    <s v="Information"/>
    <x v="0"/>
    <x v="2"/>
    <x v="5"/>
    <s v="Holdings of the Company in other entities"/>
    <s v="Corporate"/>
    <s v="General Company Info"/>
    <m/>
    <m/>
    <m/>
    <m/>
  </r>
  <r>
    <s v="Data room"/>
    <s v="Information"/>
    <x v="0"/>
    <x v="2"/>
    <x v="5"/>
    <s v="Loans by the Company to staff or directors or interested parties /entities"/>
    <s v="Corporate"/>
    <s v="General Company Info"/>
    <m/>
    <m/>
    <m/>
    <m/>
  </r>
  <r>
    <s v="Data room"/>
    <s v="Information"/>
    <x v="0"/>
    <x v="2"/>
    <x v="5"/>
    <s v="Share capital table with rights and ownerships"/>
    <s v="Corporate"/>
    <s v="General Company Info"/>
    <m/>
    <m/>
    <m/>
    <m/>
  </r>
  <r>
    <s v="Data room"/>
    <s v="Information"/>
    <x v="0"/>
    <x v="2"/>
    <x v="5"/>
    <s v="Statutory registers"/>
    <s v="Corporate"/>
    <s v="General Company Info"/>
    <m/>
    <m/>
    <m/>
    <m/>
  </r>
  <r>
    <s v="Data room"/>
    <s v="Information"/>
    <x v="0"/>
    <x v="2"/>
    <x v="5"/>
    <s v="Trading names"/>
    <s v="Corporate"/>
    <s v="General Company Info"/>
    <m/>
    <m/>
    <m/>
    <m/>
  </r>
  <r>
    <s v="Added"/>
    <s v="Information"/>
    <x v="0"/>
    <x v="3"/>
    <x v="6"/>
    <s v="List of board members"/>
    <m/>
    <m/>
    <m/>
    <m/>
    <m/>
    <m/>
  </r>
  <r>
    <s v="Diagnostic"/>
    <s v="Evaluation"/>
    <x v="1"/>
    <x v="3"/>
    <x v="6"/>
    <s v="*Cooperatives only* - What is the quality of the general assembly?"/>
    <s v="Leadership"/>
    <s v="LEA 3.6"/>
    <s v="Very poor. Little or no skills or experience of working within an effective general assembly"/>
    <s v="Poor. A few experienced people within the general assembly drive it to make the assembly work"/>
    <s v="Good. A large proportion of the assembly have the skills and experience required for an effective general assembly"/>
    <s v="Excellent. The vast majority of the assembly have the skills and experience to create a highly effective general assembly"/>
  </r>
  <r>
    <s v="Diagnostic"/>
    <s v="Evaluation"/>
    <x v="1"/>
    <x v="3"/>
    <x v="6"/>
    <s v="Are the board fully informed on all matters regarding the running of the organisation? "/>
    <s v="Leadership"/>
    <s v="LEA 3.2"/>
    <s v="No updates given"/>
    <s v="Updates are only given on a need to know basis"/>
    <s v="Reports are provided to the board, but are done so irregularly / not in a standard format"/>
    <s v="Regular reports provided in a standardised format"/>
  </r>
  <r>
    <s v="Diagnostic"/>
    <s v="Evaluation"/>
    <x v="1"/>
    <x v="3"/>
    <x v="6"/>
    <s v="Does the board have the expertise to advise on all matters?  "/>
    <s v="Leadership"/>
    <s v="LEA 3.1"/>
    <s v="Board has a limited expertise, with large gaps in skills"/>
    <s v="Board has a few areas of expertise, but has several gaps in skills"/>
    <s v="Board has no gaps, but has only limited skills in some areas "/>
    <s v="Board has expertise in all areas"/>
  </r>
  <r>
    <s v="Diagnostic"/>
    <s v="Evaluation"/>
    <x v="1"/>
    <x v="3"/>
    <x v="6"/>
    <s v="Does the board provide direction to organisation leadership when sought? "/>
    <s v="Leadership"/>
    <s v="LEA 3.3"/>
    <s v="No direction provided"/>
    <s v="Direction provided by board, but only after being prompted repeatedly by leadership"/>
    <s v="Direction provided by board, but leadership has to ask for input"/>
    <s v="Direction provided by board without prompting"/>
  </r>
  <r>
    <s v="Diagnostic"/>
    <s v="Evaluation"/>
    <x v="1"/>
    <x v="3"/>
    <x v="6"/>
    <s v="How well have board positions been defined in terms of roles and responsibilities (against those of the leadership team)?"/>
    <s v="Leadership"/>
    <s v="LEA 3.5"/>
    <s v="No definition of roles and responsibilities, resulting in much overlap with the leadership, causing confusion over the respective roles"/>
    <s v="Limited definition of roles and responsibilities, but these need revising as there are clear overlaps with the leadership"/>
    <s v="Roles and responsibilities have been defined, but there are still some grey areas that need resolution"/>
    <s v="Roles and responsibilities are clear, with the differentiation understood by both board and leadership"/>
  </r>
  <r>
    <s v="Diagnostic"/>
    <s v="Evaluation"/>
    <x v="1"/>
    <x v="3"/>
    <x v="6"/>
    <s v="What is the frequency of board meetings?"/>
    <s v="Leadership"/>
    <s v="LEA 3.0"/>
    <s v="No utilities on site"/>
    <s v="Frequent outages interrupting business activities (daily outages)"/>
    <s v="Still experience a few outages which interrupt business operations (no more than one outage a week)"/>
    <s v="All utilities have no outages / backup options in place"/>
  </r>
  <r>
    <s v="Diagnostic"/>
    <s v="Evaluation"/>
    <x v="1"/>
    <x v="3"/>
    <x v="6"/>
    <s v="What is the relationship like between board and leadership?"/>
    <s v="Leadership"/>
    <s v="LEA 3.4"/>
    <s v="No internal communications in place"/>
    <s v="Limited communications within the organisation that are done on an ad hoc basis"/>
    <s v="Some internal communications are produced (following a standard approach), but which are not produced with any regularity"/>
    <s v="A standardised approach is used for internal communications, which are produced on a regular basis"/>
  </r>
  <r>
    <s v="Data room"/>
    <s v="Evaluation"/>
    <x v="3"/>
    <x v="3"/>
    <x v="6"/>
    <s v="What is the current share structure and what rights are attributed to the issued shares?"/>
    <s v="Commercial"/>
    <s v="Legal Structure/Assets"/>
    <m/>
    <m/>
    <m/>
    <m/>
  </r>
  <r>
    <s v="Data room"/>
    <s v="Information"/>
    <x v="2"/>
    <x v="3"/>
    <x v="7"/>
    <s v="What management qualifications do you and your team has as related to this venture?"/>
    <s v="Business plan"/>
    <s v="Business plan"/>
    <m/>
    <m/>
    <m/>
    <m/>
  </r>
  <r>
    <s v="Diagnostic"/>
    <s v="Evaluation"/>
    <x v="1"/>
    <x v="3"/>
    <x v="7"/>
    <s v="Are all key / senior roles filled?   "/>
    <s v="Leadership"/>
    <s v="LEA 2.2"/>
    <s v="No, several key positions are unfilled"/>
    <s v="There are two or three key positions unfilled"/>
    <s v="There is one key position that is unfilled at present"/>
    <s v="There are no empty key positions"/>
  </r>
  <r>
    <s v="Diagnostic"/>
    <s v="Evaluation"/>
    <x v="1"/>
    <x v="3"/>
    <x v="7"/>
    <s v="Assess the organisation's CEO/Exec Director and Senior Management Team for their ability to focus on achieving results within the organisation"/>
    <s v="Leadership"/>
    <s v="LEA 1.11"/>
    <s v="Little or none"/>
    <s v="Some, but basic"/>
    <s v="Established, but developing"/>
    <s v="Fully fledged and strong"/>
  </r>
  <r>
    <s v="Diagnostic"/>
    <s v="Evaluation"/>
    <x v="1"/>
    <x v="3"/>
    <x v="7"/>
    <s v="Assess the organisation's CEO/Exec Director and Senior Management Team for their ability to think strategically / analytically about issues"/>
    <s v="Leadership"/>
    <s v="LEA 1.12"/>
    <s v="Little or none"/>
    <s v="Some, but basic"/>
    <s v="Established, but developing"/>
    <s v="Fully fledged and strong"/>
  </r>
  <r>
    <s v="Diagnostic"/>
    <s v="Evaluation"/>
    <x v="1"/>
    <x v="3"/>
    <x v="7"/>
    <s v="Assess the organisation's CEO/Exec Director and Senior Management Team for their financial judgement / expertise"/>
    <s v="Leadership"/>
    <s v="LEA 1.13"/>
    <s v="Little or none"/>
    <s v="Some, but basic"/>
    <s v="Established, but developing"/>
    <s v="Fully fledged and strong"/>
  </r>
  <r>
    <s v="Diagnostic"/>
    <s v="Evaluation"/>
    <x v="1"/>
    <x v="3"/>
    <x v="7"/>
    <s v="Assess the organisation's CEO/Exec Director and Senior Management Team for their leadership skills"/>
    <s v="Leadership"/>
    <s v="LEA 1.21"/>
    <s v="Little or none"/>
    <s v="Some, but basic"/>
    <s v="Established, but developing"/>
    <s v="Fully fledged and strong"/>
  </r>
  <r>
    <s v="Diagnostic"/>
    <s v="Evaluation"/>
    <x v="1"/>
    <x v="3"/>
    <x v="7"/>
    <s v="Assess the organisation's CEO/Exec Director and Senior Management Team for their passion and vision"/>
    <s v="Leadership"/>
    <s v="LEA 1.22"/>
    <s v="Little or none"/>
    <s v="Some, but basic"/>
    <s v="Established, but developing"/>
    <s v="Fully fledged and strong"/>
  </r>
  <r>
    <s v="Diagnostic"/>
    <s v="Evaluation"/>
    <x v="1"/>
    <x v="3"/>
    <x v="7"/>
    <s v="Assess the organisation's CEO/Exec Director and Senior Management Team for their relationship with staff members (trust, respect, rapport)"/>
    <s v="Leadership"/>
    <s v="LEA 1.23"/>
    <s v="Little or none"/>
    <s v="Some, but basic"/>
    <s v="Established, but developing"/>
    <s v="Fully fledged and strong"/>
  </r>
  <r>
    <s v="Diagnostic"/>
    <s v="Evaluation"/>
    <x v="1"/>
    <x v="3"/>
    <x v="7"/>
    <s v="Assess the organisation's CEO/Exec Director and Senior Management Team for their reputation within the organisation"/>
    <s v="Leadership"/>
    <s v="LEA 1.24"/>
    <s v="Little or none"/>
    <s v="Some, but basic"/>
    <s v="Established, but developing"/>
    <s v="Fully fledged and strong"/>
  </r>
  <r>
    <s v="Diagnostic"/>
    <s v="Evaluation"/>
    <x v="1"/>
    <x v="3"/>
    <x v="7"/>
    <s v="How dependent is the organisation on the existing CEO? "/>
    <s v="Leadership"/>
    <s v="LEA 2.1"/>
    <s v="Organisation will fail quickly without the CEO"/>
    <s v="Will cope short term, but will struggle to survive long term without the CEO"/>
    <s v="Will survive long term, but not as well as when with the current CEO"/>
    <s v="Organisation will continue strongly without the existing CEO"/>
  </r>
  <r>
    <s v="Diagnostic"/>
    <s v="Evaluation"/>
    <x v="1"/>
    <x v="3"/>
    <x v="7"/>
    <s v="How experienced are the CEO / Senior Management team?"/>
    <s v="Leadership"/>
    <s v="LEA 1.0"/>
    <s v="&lt;1 year"/>
    <s v="1-5 years"/>
    <s v="6-10 years"/>
    <s v="10+ years"/>
  </r>
  <r>
    <s v="Diagnostic"/>
    <s v="Evaluation"/>
    <x v="1"/>
    <x v="3"/>
    <x v="7"/>
    <s v="Is there succession planning in place for key positions within the organisation?"/>
    <s v="Leadership"/>
    <s v="LEA 2.0"/>
    <s v="No"/>
    <m/>
    <m/>
    <s v="Yes"/>
  </r>
  <r>
    <s v="Diagnostic"/>
    <s v="Evaluation"/>
    <x v="1"/>
    <x v="3"/>
    <x v="7"/>
    <s v="What proportion of people in key / senior roles left the organisation within the past 12 months?"/>
    <s v="Leadership"/>
    <s v="LEA 2.3"/>
    <s v="75-100%"/>
    <s v="50-75%"/>
    <s v="25-50%"/>
    <s v="0-25%"/>
  </r>
  <r>
    <s v="Data room"/>
    <s v="Information"/>
    <x v="0"/>
    <x v="4"/>
    <x v="8"/>
    <s v="Evidence of appropriate insurances in respect of the property"/>
    <s v="Corporate"/>
    <s v="Property and Environment"/>
    <m/>
    <m/>
    <m/>
    <m/>
  </r>
  <r>
    <s v="Data room"/>
    <s v="Information"/>
    <x v="0"/>
    <x v="4"/>
    <x v="8"/>
    <s v="Details of lease arrangements, terms and evidence of payment of rent"/>
    <s v="Corporate"/>
    <s v="Property and Environment"/>
    <m/>
    <m/>
    <m/>
    <m/>
  </r>
  <r>
    <s v="Data room"/>
    <s v="Information"/>
    <x v="0"/>
    <x v="4"/>
    <x v="8"/>
    <s v="Evidence of all permits and permissions needed to use the premises for the business run by the Company"/>
    <s v="Corporate"/>
    <s v="Property and Environment"/>
    <m/>
    <m/>
    <m/>
    <m/>
  </r>
  <r>
    <s v="Data room"/>
    <s v="Information"/>
    <x v="0"/>
    <x v="4"/>
    <x v="8"/>
    <s v="Evidence of ownership of business premises, or leasing"/>
    <s v="Corporate"/>
    <s v="Property and Environment"/>
    <m/>
    <m/>
    <m/>
    <m/>
  </r>
  <r>
    <s v="Diagnostic"/>
    <s v="Evaluation"/>
    <x v="1"/>
    <x v="4"/>
    <x v="8"/>
    <s v="How secure are the premises?"/>
    <s v="Facilities"/>
    <s v="FAC 3.0"/>
    <s v="No security. Major issue. High risk"/>
    <s v="Limited security - breaches have occurred in the past. Some risk"/>
    <s v="Security ok - possibly a rare breach in the past. Limited risk"/>
    <s v="Excellent security. Minimum risk"/>
  </r>
  <r>
    <s v="Diagnostic"/>
    <s v="Evaluation"/>
    <x v="1"/>
    <x v="4"/>
    <x v="8"/>
    <s v="How suitable is the current equipment (non-manufacturing related equipment) to conduct the organisation's business activities? (eg, computers)"/>
    <s v="Facilities"/>
    <s v="FAC 1.1"/>
    <s v="Totally unsuitable for effective working of the organisation. No amount of correction will make them suitable"/>
    <s v="Major problems in the equipment need to be addressed in order for them to be suitable and enable effective working"/>
    <s v="The equipment is suitable for the organisation's business activities. Minor problems need to be addressed"/>
    <s v="The equipment is highly suitable for the organisation's business activities. No noticeable problems present"/>
  </r>
  <r>
    <s v="Diagnostic"/>
    <s v="Evaluation"/>
    <x v="1"/>
    <x v="4"/>
    <x v="8"/>
    <s v="How suitable is the current manufacturing equipment to conduct the organisation's business activities? (eg, processing machinery, refrigeration units)"/>
    <s v="Manufacture &amp; Procurement"/>
    <s v="MFR 1.1"/>
    <s v="Totally unsuitable for effective working of the organisation. No amount of correction will make them suitable. Replacement is required"/>
    <s v="Major problems in the equipment need to be addressed in order for them to be suitable and enable effective working"/>
    <s v="The equipment is suitable for the organisation's business activities. Minor problems need to be addressed"/>
    <s v="The equipment is highly suitable for the organisation's business activities. No noticeable problems present"/>
  </r>
  <r>
    <s v="Diagnostic"/>
    <s v="Evaluation"/>
    <x v="1"/>
    <x v="4"/>
    <x v="8"/>
    <s v="What is the availability of utilities? (eg, electricity, phone lines, internet)"/>
    <s v="Facilities"/>
    <s v="FAC 2.0 + MFR"/>
    <s v="Up to 25% of the team have access to hardware who need it"/>
    <s v="Up to 50% of the team have access to hardware who need it"/>
    <s v="Up to 75% of the team have access to hardware who need it"/>
    <s v="Over 75% of the team have access to hardware who need it"/>
  </r>
  <r>
    <s v="Diagnostic"/>
    <s v="Evaluation"/>
    <x v="1"/>
    <x v="4"/>
    <x v="8"/>
    <s v="What is the standard of the premises? (eg, what were the results of a health and safety inspection, or audit of facilities)"/>
    <s v="Facilities"/>
    <s v="FAC 1.0"/>
    <s v="Poor relationship between board and leadership, with the groups in constant conflict"/>
    <s v="Average relationship between board and leadership, where there are regular conflicts between the groups"/>
    <s v="Good relationship between board and leadership, although there are occasional issues which cause friction between the two groups"/>
    <s v="Excellent relationship between board and leadership, with both groups working well together to the benefit of the organisation"/>
  </r>
  <r>
    <s v="Data room"/>
    <s v="Evaluation"/>
    <x v="3"/>
    <x v="4"/>
    <x v="8"/>
    <s v="Are the premises used specific to the business?  Or could the business easily operate from elsewhere?"/>
    <s v="Commercial"/>
    <s v="Commercial Agreements/Contracts"/>
    <m/>
    <m/>
    <m/>
    <m/>
  </r>
  <r>
    <s v="Data room"/>
    <s v="Information"/>
    <x v="0"/>
    <x v="4"/>
    <x v="9"/>
    <s v="Details of all computer hardware, databases, software and networks owned or used by the Company together with documentation"/>
    <s v="Corporate"/>
    <s v="Computer Systems/Hardware"/>
    <m/>
    <m/>
    <m/>
    <m/>
  </r>
  <r>
    <s v="Data room"/>
    <s v="Information"/>
    <x v="0"/>
    <x v="4"/>
    <x v="9"/>
    <s v="Details of domain names, web-sites and the like created for and used by the Company"/>
    <s v="Corporate"/>
    <s v="Computer Systems/Hardware"/>
    <m/>
    <m/>
    <m/>
    <m/>
  </r>
  <r>
    <s v="Data room"/>
    <s v="Information"/>
    <x v="0"/>
    <x v="4"/>
    <x v="9"/>
    <s v="Details of recurring technical problems"/>
    <s v="Corporate"/>
    <s v="Computer Systems/Hardware"/>
    <m/>
    <m/>
    <m/>
    <m/>
  </r>
  <r>
    <s v="Data room"/>
    <s v="Information"/>
    <x v="0"/>
    <x v="4"/>
    <x v="9"/>
    <s v="Details of security and back-up processes"/>
    <s v="Corporate"/>
    <s v="Computer Systems/Hardware"/>
    <m/>
    <m/>
    <m/>
    <m/>
  </r>
  <r>
    <s v="Data room"/>
    <s v="Information"/>
    <x v="0"/>
    <x v="4"/>
    <x v="9"/>
    <s v="Details of source codes and the like developed for the Company by third parties and details of the ownership of these"/>
    <s v="Corporate"/>
    <s v="Computer Systems/Hardware"/>
    <m/>
    <m/>
    <m/>
    <m/>
  </r>
  <r>
    <s v="Diagnostic"/>
    <s v="Evaluation"/>
    <x v="1"/>
    <x v="4"/>
    <x v="9"/>
    <s v="Are there IT implementation projects occurring within the organisation?"/>
    <s v="IT"/>
    <s v="IT 1.3"/>
    <s v="No "/>
    <s v="The organisation wants to upgrade software on existing terminals "/>
    <s v="The organisation is trying to install a server and run software from it "/>
    <s v="Yes, the organisation has identified an IT capability which it can afford or has procured and it is being implemented "/>
  </r>
  <r>
    <s v="Diagnostic"/>
    <s v="Evaluation"/>
    <x v="1"/>
    <x v="4"/>
    <x v="9"/>
    <s v="Does the organisation have an in-house support function?"/>
    <s v="IT"/>
    <s v="IT 1.2"/>
    <s v="No"/>
    <s v="Informal basic knowledge of IT"/>
    <s v="One or more of the team have reasonable IT skills "/>
    <s v="Yes"/>
  </r>
  <r>
    <s v="Diagnostic"/>
    <s v="Evaluation"/>
    <x v="1"/>
    <x v="4"/>
    <x v="9"/>
    <s v="Does the organisation use IT?"/>
    <s v="IT"/>
    <s v="IT 1.0"/>
    <s v="No"/>
    <s v="Limited use"/>
    <s v="Most departments use IT"/>
    <s v="Yes all areas / departments use IT"/>
  </r>
  <r>
    <s v="Diagnostic"/>
    <s v="Evaluation"/>
    <x v="1"/>
    <x v="4"/>
    <x v="9"/>
    <s v="How adequate are IT procedures such as back up, anti virus protection, version control, etc?"/>
    <s v="IT"/>
    <s v="IT 1.7"/>
    <s v="None existent"/>
    <s v="Some protection and back up procedures exist"/>
    <s v="The organisation has a reasonably systematic approach to protection and back up, but it is a manual process "/>
    <s v="Full procedures implemented - no issues"/>
  </r>
  <r>
    <s v="Diagnostic"/>
    <s v="Evaluation"/>
    <x v="1"/>
    <x v="4"/>
    <x v="9"/>
    <s v="How adequate is the software being used by the organisation to perform business tasks?"/>
    <s v="IT"/>
    <s v="IT 1.6"/>
    <s v="Totally inadequate - too old / unsuitable and crashing a lot "/>
    <s v="The software is old but reasonably reliable and not in need of necessary revision "/>
    <s v="The software is quite new and enables most business requirements to be met "/>
    <s v="Fit for all business processes"/>
  </r>
  <r>
    <s v="Diagnostic"/>
    <s v="Evaluation"/>
    <x v="1"/>
    <x v="4"/>
    <x v="9"/>
    <s v="How dependent is the organisation on IT?"/>
    <s v="IT"/>
    <s v="IT 1.1"/>
    <s v="Not at all, there is minimal or no use of IT or mobile phones"/>
    <s v="The organisation runs book keeping and other back office functions on IT and some front office features like email "/>
    <s v="The organisation uses IT in most of its functions both front and back office "/>
    <s v="The organisation has invested heavily in IT and is using it in all aspects of its business "/>
  </r>
  <r>
    <s v="Diagnostic"/>
    <s v="Evaluation"/>
    <x v="1"/>
    <x v="4"/>
    <x v="9"/>
    <s v="What is the age of IT hardware within the organisation?"/>
    <s v="IT"/>
    <s v="IT 1.5"/>
    <s v="Nascent"/>
    <s v="Emerging"/>
    <s v="Expanding"/>
    <s v="Mature"/>
  </r>
  <r>
    <s v="Diagnostic"/>
    <s v="Evaluation"/>
    <x v="1"/>
    <x v="4"/>
    <x v="9"/>
    <s v="What is the amount of IT hardware in the organisation? "/>
    <s v="IT"/>
    <s v="IT 1.4"/>
    <s v="Over 4 years old"/>
    <s v="2-4 years old"/>
    <s v="1-2 years old"/>
    <s v="Up to 1 year old"/>
  </r>
  <r>
    <s v="Data room"/>
    <s v="Evaluation"/>
    <x v="3"/>
    <x v="4"/>
    <x v="9"/>
    <s v="At what stage is the technology – proof of concept? Pre-regulation? Production?  What are the major developmental hurdles?"/>
    <s v="Commercial"/>
    <s v="Technology"/>
    <m/>
    <m/>
    <m/>
    <m/>
  </r>
  <r>
    <s v="Data room"/>
    <s v="Evaluation"/>
    <x v="3"/>
    <x v="4"/>
    <x v="9"/>
    <s v="Can the technology be protected by IP rights?"/>
    <s v="Commercial"/>
    <s v="Technology"/>
    <m/>
    <m/>
    <m/>
    <m/>
  </r>
  <r>
    <s v="Data room"/>
    <s v="Evaluation"/>
    <x v="3"/>
    <x v="4"/>
    <x v="9"/>
    <s v="Explain the possible applications of the technology.  Is this a platform technology?  If so, what are the other applications?"/>
    <s v="Commercial"/>
    <s v="Technology"/>
    <m/>
    <m/>
    <m/>
    <m/>
  </r>
  <r>
    <s v="Data room"/>
    <s v="Evaluation"/>
    <x v="3"/>
    <x v="4"/>
    <x v="9"/>
    <s v="In “lay man” terms, what is the technology / what does the product do?"/>
    <s v="Commercial"/>
    <s v="Technology"/>
    <m/>
    <m/>
    <m/>
    <m/>
  </r>
  <r>
    <s v="Data room"/>
    <s v="Evaluation"/>
    <x v="3"/>
    <x v="4"/>
    <x v="9"/>
    <s v="Is it a stand-alone technology or does it rely on other technology / businesses?  If so, are there contracts in palce? Are licences needed in this respect?"/>
    <s v="Commercial"/>
    <s v="Technology"/>
    <m/>
    <m/>
    <m/>
    <m/>
  </r>
  <r>
    <s v="Data room"/>
    <s v="Evaluation"/>
    <x v="3"/>
    <x v="4"/>
    <x v="9"/>
    <s v="Is the background technology proven?"/>
    <s v="Commercial"/>
    <s v="Technology"/>
    <m/>
    <m/>
    <m/>
    <m/>
  </r>
  <r>
    <s v="Data room"/>
    <s v="Evaluation"/>
    <x v="3"/>
    <x v="4"/>
    <x v="9"/>
    <s v="Is the technology an incremental improvement of an existing technology or a disruptive innovation?"/>
    <s v="Commercial"/>
    <s v="Technology"/>
    <m/>
    <m/>
    <m/>
    <m/>
  </r>
  <r>
    <s v="Data room"/>
    <s v="Evaluation"/>
    <x v="3"/>
    <x v="4"/>
    <x v="9"/>
    <s v="What achievements have been made to date?"/>
    <s v="Commercial"/>
    <s v="Technology"/>
    <m/>
    <m/>
    <m/>
    <m/>
  </r>
  <r>
    <s v="Added"/>
    <s v="Information"/>
    <x v="0"/>
    <x v="4"/>
    <x v="10"/>
    <s v="Standard operating procedures"/>
    <m/>
    <m/>
    <m/>
    <m/>
    <m/>
    <m/>
  </r>
  <r>
    <s v="Diagnostic"/>
    <s v="Evaluation"/>
    <x v="1"/>
    <x v="4"/>
    <x v="10"/>
    <s v="Does the organisation have quality &amp; compliance systems in place?"/>
    <s v="Manufacture &amp; Procurement"/>
    <s v="MFR 2.0"/>
    <s v="No"/>
    <m/>
    <m/>
    <s v="Yes"/>
  </r>
  <r>
    <s v="Diagnostic"/>
    <s v="Evaluation"/>
    <x v="1"/>
    <x v="4"/>
    <x v="10"/>
    <s v="Is there an in-house manufacturing function within the organisation?"/>
    <s v="Manufacture &amp; Procurement"/>
    <s v="MFR 1.0"/>
    <s v="No - not applicable"/>
    <m/>
    <m/>
    <s v="Yes"/>
  </r>
  <r>
    <s v="Diagnostic"/>
    <s v="Evaluation"/>
    <x v="1"/>
    <x v="4"/>
    <x v="10"/>
    <s v="To what extent are you meeting quality &amp; compliance targets?"/>
    <s v="Manufacture &amp; Procurement"/>
    <s v="MFR 2.1"/>
    <s v="Up to 25% of target met or we don't have any targets "/>
    <s v="Up to 50% of target met"/>
    <s v="Up to 75% of target met "/>
    <s v="Over 75% of target met regularly "/>
  </r>
  <r>
    <s v="Diagnostic"/>
    <s v="Evaluation"/>
    <x v="1"/>
    <x v="4"/>
    <x v="10"/>
    <s v="What are the error rates like?"/>
    <s v="Manufacture &amp; Procurement"/>
    <s v="MFR 1.4"/>
    <s v="More than 75% "/>
    <s v="More than 50%"/>
    <s v="More than 25%"/>
    <s v="Consistenly under 25% "/>
  </r>
  <r>
    <s v="Diagnostic"/>
    <s v="Evaluation"/>
    <x v="1"/>
    <x v="4"/>
    <x v="10"/>
    <s v="What are the frequency of breakdowns / lost productivity due to machinery problems?"/>
    <s v="Manufacture &amp; Procurement"/>
    <s v="MFR 1.2"/>
    <s v="Every day productivity is lost due to machinery problems with the old machinery the organisation is using "/>
    <s v="Weekly, the organisation loses productivity due to machinery problems "/>
    <s v="Monthly, the organisation loses productivity due to machinery problems "/>
    <s v="Machinery problems are infrequent and the organisation maintains its machines well "/>
  </r>
  <r>
    <s v="Diagnostic"/>
    <s v="Evaluation"/>
    <x v="1"/>
    <x v="4"/>
    <x v="10"/>
    <s v="What is the volume of production?"/>
    <s v="Manufacture &amp; Procurement"/>
    <s v="MFR 1.3"/>
    <s v="Totally unsuitable for effective working of the organisation. No amount of correction will make them suitable"/>
    <s v="Major problems within the premises need to be addressed in order for them to be suitable for the organisation and enable effective working"/>
    <s v="The premises are suitable for the organisation. Minor problems need to be addressed"/>
    <s v="The premises are highly suitable for the organisation. No noticeable problems present"/>
  </r>
  <r>
    <s v="Diagnostic"/>
    <s v="Evaluation"/>
    <x v="1"/>
    <x v="4"/>
    <x v="10"/>
    <s v="Are standard business processes for working created, documented and used by workforce?"/>
    <s v="Organisation"/>
    <s v="ORG 6.0"/>
    <s v="No standard processes are followed or documented"/>
    <s v="Only key / core business processes are standardised, documented and followed by the organisation"/>
    <s v="Most business processes are standardised, documented and followed by the organisation"/>
    <s v="All business processes are standardised, documented and followed by the organisation"/>
  </r>
  <r>
    <s v="Data room"/>
    <s v="Evaluation"/>
    <x v="3"/>
    <x v="4"/>
    <x v="10"/>
    <s v="Have logistics been planned?"/>
    <s v="Commercial"/>
    <s v="Continued Development/Regulatory"/>
    <m/>
    <m/>
    <m/>
    <m/>
  </r>
  <r>
    <s v="Data room"/>
    <s v="Evaluation"/>
    <x v="3"/>
    <x v="4"/>
    <x v="10"/>
    <s v="How will production be dealt with?"/>
    <s v="Commercial"/>
    <s v="Continued Development/Regulatory"/>
    <m/>
    <m/>
    <m/>
    <m/>
  </r>
  <r>
    <s v="Data room"/>
    <s v="Evaluation"/>
    <x v="3"/>
    <x v="4"/>
    <x v="10"/>
    <s v="What is the time and costs to market of the product or service?"/>
    <s v="Commercial"/>
    <s v="Continued Development/Regulatory"/>
    <m/>
    <m/>
    <m/>
    <m/>
  </r>
  <r>
    <s v="Data room"/>
    <s v="Evaluation"/>
    <x v="3"/>
    <x v="4"/>
    <x v="10"/>
    <s v="What needs to be created / developed to take the product to market / expand the market?"/>
    <s v="Commercial"/>
    <s v="Continued Development/Regulatory"/>
    <m/>
    <m/>
    <m/>
    <m/>
  </r>
  <r>
    <s v="Data room"/>
    <s v="Evaluation"/>
    <x v="3"/>
    <x v="4"/>
    <x v="10"/>
    <s v="Are there any barriers to production, marketing or operation that could affect the objectives of the Business Plan?"/>
    <s v="Commercial"/>
    <s v="Market and Customers"/>
    <m/>
    <m/>
    <m/>
    <m/>
  </r>
  <r>
    <s v="Data room"/>
    <s v="Evaluation"/>
    <x v="3"/>
    <x v="4"/>
    <x v="10"/>
    <s v="What precautions are taken by the Company to record data, knowledge and the likes, and to prevent possible knowledge loss?"/>
    <s v="Commercial"/>
    <s v="Employees/Mgmt Team"/>
    <m/>
    <m/>
    <m/>
    <m/>
  </r>
  <r>
    <s v="Data room"/>
    <s v="Evaluation"/>
    <x v="3"/>
    <x v="4"/>
    <x v="10"/>
    <s v="Does the process / production require specialist kit?"/>
    <s v="Commercial"/>
    <s v="Commercial Agreements/Contracts"/>
    <m/>
    <m/>
    <m/>
    <m/>
  </r>
  <r>
    <s v="Data room"/>
    <s v="Evaluation"/>
    <x v="3"/>
    <x v="4"/>
    <x v="10"/>
    <s v="What internal regulatory processes require to be set up and how will this be dealt with?"/>
    <s v="Commercial"/>
    <s v="Internal Processes"/>
    <m/>
    <m/>
    <m/>
    <m/>
  </r>
  <r>
    <s v="Added"/>
    <s v="Information"/>
    <x v="0"/>
    <x v="4"/>
    <x v="11"/>
    <s v="Procurement policy(ies)"/>
    <m/>
    <m/>
    <m/>
    <m/>
    <m/>
    <m/>
  </r>
  <r>
    <s v="Diagnostic"/>
    <s v="Evaluation"/>
    <x v="1"/>
    <x v="4"/>
    <x v="11"/>
    <s v="Are there issues with the raw material supply (ie, on time, availability)?"/>
    <s v="Manufacture &amp; Procurement"/>
    <s v="MFR 3.1"/>
    <s v="Delivery of raw materials is often delayed or not available"/>
    <s v="Raw materials are sometimes late arriving or there are sometimes shortages"/>
    <s v=" Raw materials occasionally arrive late or are unavailable"/>
    <s v=" Late delivery very rarely happens and there is no problem with availability   "/>
  </r>
  <r>
    <s v="Diagnostic"/>
    <s v="Evaluation"/>
    <x v="1"/>
    <x v="4"/>
    <x v="11"/>
    <s v="Are there issues with the raw materials cost?"/>
    <s v="Manufacture &amp; Procurement"/>
    <s v="MFR 3.3"/>
    <s v="The cost of raw materials is going up quickly or is constantly changing by large margins making it difficult to know when to buy"/>
    <s v="The cost of raw materials is rising steadily or is fluctuating in a reasonably regular way "/>
    <s v="The cost of raw materials is rising a little bit or there are some minor fluctuations in price of raw materials which the organisation is able to predict"/>
    <s v="The cost of raw materials is remaining constant and the price is very manageable for the organisation "/>
  </r>
  <r>
    <s v="Diagnostic"/>
    <s v="Evaluation"/>
    <x v="1"/>
    <x v="4"/>
    <x v="11"/>
    <s v="Are there issues with the raw materials quality?"/>
    <s v="Manufacture &amp; Procurement"/>
    <s v="MFR 3.2"/>
    <s v="Quality of raw materials is consistently a problem "/>
    <s v="Quality of raw materials is sometimes a problem"/>
    <s v="Occassionally there are problems with the quality of raw materials"/>
    <s v="There are only minor problems with raw material quality"/>
  </r>
  <r>
    <s v="Diagnostic"/>
    <s v="Evaluation"/>
    <x v="1"/>
    <x v="4"/>
    <x v="11"/>
    <s v="Is there an in-house procurement function within the organisation?"/>
    <s v="Manufacture &amp; Procurement"/>
    <s v="MFR 3.0"/>
    <s v="No"/>
    <s v="Informal "/>
    <s v="It is part of one of the senior managers' responsibilities, but there is no official function "/>
    <s v="Yes"/>
  </r>
  <r>
    <s v="Data room"/>
    <s v="Evaluation"/>
    <x v="3"/>
    <x v="4"/>
    <x v="11"/>
    <s v="Have suppliers been sourced?"/>
    <s v="Commercial"/>
    <s v="Continued Development/Regulatory"/>
    <m/>
    <m/>
    <m/>
    <m/>
  </r>
  <r>
    <s v="Data room"/>
    <s v="Evaluation"/>
    <x v="3"/>
    <x v="4"/>
    <x v="11"/>
    <s v="Are any of the suppliers key to the continuity of the business?  Could these be easily replaced?"/>
    <s v="Commercial"/>
    <s v="Commercial Agreements/Contracts"/>
    <m/>
    <m/>
    <m/>
    <m/>
  </r>
  <r>
    <s v="Data room"/>
    <s v="Evaluation"/>
    <x v="3"/>
    <x v="4"/>
    <x v="11"/>
    <s v="Does the process require specialist “ingredients” / raw materials?  How is the availability of this dealt with?"/>
    <s v="Commercial"/>
    <s v="Commercial Agreements/Contracts"/>
    <m/>
    <m/>
    <m/>
    <m/>
  </r>
  <r>
    <s v="Data room"/>
    <s v="Evaluation"/>
    <x v="3"/>
    <x v="4"/>
    <x v="11"/>
    <s v="Is any required material seasonal or cyclical in nature?  If so how will this be dealt with?"/>
    <s v="Commercial"/>
    <s v="Commercial Agreements/Contracts"/>
    <m/>
    <m/>
    <m/>
    <m/>
  </r>
  <r>
    <s v="Data room"/>
    <s v="Information"/>
    <x v="2"/>
    <x v="5"/>
    <x v="12"/>
    <s v="Describe your exit strategy."/>
    <s v="Business plan"/>
    <s v="Business plan"/>
    <m/>
    <m/>
    <m/>
    <m/>
  </r>
  <r>
    <s v="Data room"/>
    <s v="Information"/>
    <x v="2"/>
    <x v="5"/>
    <x v="12"/>
    <s v="Summarise your business."/>
    <s v="Business plan"/>
    <s v="Business plan"/>
    <m/>
    <m/>
    <m/>
    <m/>
  </r>
  <r>
    <s v="Added"/>
    <s v="Information"/>
    <x v="0"/>
    <x v="5"/>
    <x v="12"/>
    <s v="Vision, mission and purpose documentation"/>
    <m/>
    <m/>
    <m/>
    <m/>
    <m/>
    <m/>
  </r>
  <r>
    <s v="Added"/>
    <s v="Information"/>
    <x v="0"/>
    <x v="5"/>
    <x v="12"/>
    <s v="Organisational SMART objectives"/>
    <m/>
    <m/>
    <m/>
    <m/>
    <m/>
    <m/>
  </r>
  <r>
    <s v="Diagnostic"/>
    <s v="Evaluation"/>
    <x v="1"/>
    <x v="5"/>
    <x v="12"/>
    <s v="Are targets formally set in the organisation?"/>
    <s v="Organisation"/>
    <s v="ORG 3.0"/>
    <s v="No targets are set"/>
    <s v="Yes, but only at an organisational level"/>
    <s v="Yes, at both organisational and team levels"/>
    <s v="Yes, at organisational, team and individual levels"/>
  </r>
  <r>
    <s v="Diagnostic"/>
    <s v="Evaluation"/>
    <x v="1"/>
    <x v="5"/>
    <x v="12"/>
    <s v="Are the organisation's targets linked to aims, vision and mission statement?"/>
    <s v="Organisation"/>
    <s v="ORG 3.2"/>
    <s v="No - not at all"/>
    <s v="There are some links"/>
    <s v="They are largely linked, but some gaps"/>
    <s v="All elements are completely linked"/>
  </r>
  <r>
    <s v="Diagnostic"/>
    <s v="Evaluation"/>
    <x v="1"/>
    <x v="5"/>
    <x v="12"/>
    <s v="Are the organisation's targets SMART (Specific, Measurable, Achievable, Relevant, Timely)?"/>
    <s v="Organisation"/>
    <s v="ORG 3.1 "/>
    <s v="No - none of the targets are SMART"/>
    <s v="Some of the targets are SMART, but there are areas which aren't"/>
    <s v="Most of the targets are SMART"/>
    <s v="All the targets are SMART"/>
  </r>
  <r>
    <s v="Diagnostic"/>
    <s v="Evaluation"/>
    <x v="1"/>
    <x v="5"/>
    <x v="12"/>
    <s v="Are there systems in place for planning / project management?"/>
    <s v="Organisation"/>
    <s v="ORG 4.1"/>
    <s v="No systems in place"/>
    <s v="Yes, but it is an undocumented basic paper-based approach, done by a handful of employees (not everyone who needs to use it)"/>
    <s v="Yes, it is a well-documented paper-based approach, understood by a large number of the people in the organisation who need to use it"/>
    <s v="Yes, an IT-based approach is in place, understood by everyone who needs to use it in the organisation"/>
  </r>
  <r>
    <s v="Diagnostic"/>
    <s v="Evaluation"/>
    <x v="1"/>
    <x v="5"/>
    <x v="12"/>
    <s v="Does a statement of the organisation's vision exist?"/>
    <s v="Organisation"/>
    <s v="ORG 1.0"/>
    <s v="No written vision exists"/>
    <s v="Yes, but can only be verbalised amongst the senior leadership"/>
    <s v="Yes, can be verbalised amongst entire leadership and management group"/>
    <s v="Yes, the entire organisation can verbalise the organisation's vision"/>
  </r>
  <r>
    <s v="Diagnostic"/>
    <s v="Evaluation"/>
    <x v="1"/>
    <x v="5"/>
    <x v="12"/>
    <s v="How amenable is the organisation to change?"/>
    <s v="Organisation"/>
    <s v="ORG 4.0"/>
    <s v="Very change resistant / No examples of change found"/>
    <s v="Rare occurrences of change given, but almost always met with resistance by the organisation"/>
    <s v="Some change efforts undertaken, with mixed success"/>
    <s v="Clear evidence of successful change initiatives having taken place, with good approaches taken to reduce any resistance"/>
  </r>
  <r>
    <s v="Diagnostic"/>
    <s v="Evaluation"/>
    <x v="1"/>
    <x v="5"/>
    <x v="12"/>
    <s v="How much has the company grown in the past 5 years?"/>
    <s v="Organisation"/>
    <s v="ORG 5.0"/>
    <s v="&lt;25%"/>
    <s v="25-50%"/>
    <s v="50-75%"/>
    <s v="&gt;75%"/>
  </r>
  <r>
    <s v="Diagnostic"/>
    <s v="Evaluation"/>
    <x v="1"/>
    <x v="5"/>
    <x v="12"/>
    <s v="How often are the organisation's targets measured / evaluated to assess performance?"/>
    <s v="Organisation"/>
    <s v="ORG 3.3"/>
    <s v="Never"/>
    <s v="Annually"/>
    <s v="Quarterly"/>
    <s v="Monthly"/>
  </r>
  <r>
    <s v="Diagnostic"/>
    <s v="Evaluation"/>
    <x v="1"/>
    <x v="5"/>
    <x v="12"/>
    <s v="How well is the organisation structure set up to deliver the strategy?"/>
    <s v="Organisation"/>
    <s v="ORG 2.1"/>
    <s v="No clear linkage between staff and highly beauraucratic structure"/>
    <s v="Some linkages, but disjointed groups and lack of clarity around hierarchy impacting effectiveness "/>
    <s v="Clear structure but not ideal match for strategy and therefore not optimised for performance "/>
    <s v="Clear structure which makes sense in theory and practice when considering delivery on the strategy "/>
  </r>
  <r>
    <s v="Diagnostic"/>
    <s v="Evaluation"/>
    <x v="1"/>
    <x v="5"/>
    <x v="12"/>
    <s v="Mission statement exists?"/>
    <s v="Organisation"/>
    <s v="ORG 1.2"/>
    <s v="No written mission or limited expression of the organisation’s reason for existence; lacks clarity or specificity; either held by very few in organisation or rarely referred to"/>
    <s v="There is some expression of organisation’s reason for existence that reflects its values and purpose, but may lack clarity; held by only a few; lacks broad agreement or rarely referred to"/>
    <s v="There is a clear expression of organisation’s reason for existence which reflects its values and purpose; held by many within organisation and often referred to"/>
    <s v="There is a clear expression of organisation’s reason for existence which is of continued relevance that reflects its values and purpose; broadly held within organisation and frequently referred to"/>
  </r>
  <r>
    <s v="Diagnostic"/>
    <s v="Evaluation"/>
    <x v="1"/>
    <x v="5"/>
    <x v="12"/>
    <s v="What is the quality of internal communications channels within the organisation?"/>
    <s v="Marketing, Sales, Distribution &amp; Exports"/>
    <s v="COM 1.0"/>
    <s v="External communications are non-existent"/>
    <s v="Limited external communications are produced, but these are done on an ad hoc basis (rather than following a strategic plan)"/>
    <s v="Good quality external communications are produced in house (linked to the organisational strategy)"/>
    <s v="Excellent, professional communications are developed by an external partner on behalf of the organisation (linked to the organisational strategy)"/>
  </r>
  <r>
    <s v="Diagnostic"/>
    <s v="Evaluation"/>
    <x v="1"/>
    <x v="5"/>
    <x v="12"/>
    <s v="What proportion of last year's targets did the organisation meet (both financial and otherwise)?"/>
    <s v="Organisation"/>
    <s v="ORG 3.4"/>
    <s v="&lt;25% targets met"/>
    <s v="&lt;50% targets met"/>
    <s v="&lt;75% targets met"/>
    <s v="&gt;75% targets met"/>
  </r>
  <r>
    <s v="Diagnostic"/>
    <s v="Evaluation"/>
    <x v="1"/>
    <x v="5"/>
    <x v="12"/>
    <s v="Which sentence best describes planning within the organisation to meet its set targets / objectives?"/>
    <s v="Organisation"/>
    <s v="ORG 3.5"/>
    <s v="Organisation runs operations purely on day-to-day basis with no short- or longer-term planning activities; no experience in operational planning"/>
    <s v="Some ability and tendency to develop high-level operational plan either internally or via external assistance; operational plan loosely or not linked to strategic planning activities and used roughly to guide operations"/>
    <s v="Ability and tendency to develop and refine concrete, realistic operational plan; some internal expertise in operational planning or access to relevant external assistance; operational planning carried out on a near regular basis; operational plan linked to strategic planning activities and used to guide operations"/>
    <s v="Organisation develops and refines concrete, realistic, and detailed operational plan; has critical mass of internal expertise in operational planning, or efficiently uses external, sustainable, highly qualified resources; operational planning exercise carried out regularly; operational plan tightly linked to strategic planning activities and systematically used to direct operations"/>
  </r>
  <r>
    <s v="Diagnostic"/>
    <s v="Evaluation"/>
    <x v="1"/>
    <x v="5"/>
    <x v="12"/>
    <s v="Which sentence best describes the organisation's long term aims?"/>
    <s v="Organisation"/>
    <s v="ORG 1.1"/>
    <s v="No written aims or limited expression of the organisation’s reason for existence; lacks clarity or specificity; either held by very few in organisation or rarely referred to  "/>
    <s v="Some expression of organisation’s reason for existence that reflects its values and purpose, but may lack clarity; held by only a few; lacks broad agreement or rarely referred to     "/>
    <s v="Clear expression of organisation’s reason for existence which reflects its values and purpose; held by many within organisation and often referred to                      "/>
    <s v="Clear expression of organisation’s reason for existence which is of continued relevance that reflects its values and purpose; broadly held within organisation and frequently referred to                      "/>
  </r>
  <r>
    <s v="Diagnostic"/>
    <s v="Evaluation"/>
    <x v="1"/>
    <x v="5"/>
    <x v="12"/>
    <s v="Which sentence best describes the organisation's strategy?"/>
    <s v="Organisation"/>
    <s v="ORG 2.0"/>
    <s v="Strategy is either nonexistent, unclear, or incoherent (a set of scattered initiatives); strategy has no influence over day-today behaviour"/>
    <s v="Strategy exists but is either not clearly linked to mission, vision, and overarching goals, or lacks coherence, or is not easily actionable; strategy is not broadly known and has limited influence over day-to-day behaviour"/>
    <s v="Coherent strategy has been developed and is linked to mission and vision but is not fully ready to be acted upon; strategy is mostly known at all levels of the organisation and day-to-day behaviour is partly driven by it"/>
    <s v="Organisation has clear, coherent medium- to long-term strategy that is both actionable and linked to overall mission, vision, and overarching aims / goals; strategy is broadly known and consistently helps drive day to- day behaviour at all levels of organisation"/>
  </r>
  <r>
    <s v="Data room"/>
    <s v="Evaluation"/>
    <x v="3"/>
    <x v="5"/>
    <x v="12"/>
    <s v="What territories are being targeted and when?  What are the different regulatory / market considerations in each territory?"/>
    <s v="Commercial"/>
    <s v="Continued Development/Regulatory"/>
    <m/>
    <m/>
    <m/>
    <m/>
  </r>
  <r>
    <s v="Data room"/>
    <s v="Evaluation"/>
    <x v="3"/>
    <x v="5"/>
    <x v="12"/>
    <s v="Where will the investment take the business?"/>
    <s v="Commercial"/>
    <s v="Continued Development/Regulatory"/>
    <m/>
    <m/>
    <m/>
    <m/>
  </r>
  <r>
    <s v="Data room"/>
    <s v="Evaluation"/>
    <x v="3"/>
    <x v="5"/>
    <x v="12"/>
    <s v="What is the exit plan?"/>
    <s v="Commercial"/>
    <s v="Employees/Mgmt Team"/>
    <m/>
    <m/>
    <m/>
    <m/>
  </r>
  <r>
    <s v="Data room"/>
    <s v="Information"/>
    <x v="0"/>
    <x v="5"/>
    <x v="13"/>
    <s v="Provide a list of employees and their duties"/>
    <s v="Corporate"/>
    <s v="Employment"/>
    <m/>
    <m/>
    <m/>
    <m/>
  </r>
  <r>
    <s v="Data room"/>
    <s v="Information"/>
    <x v="0"/>
    <x v="5"/>
    <x v="13"/>
    <s v="Provide all employment contracts / agreements"/>
    <s v="Corporate"/>
    <s v="Employment"/>
    <m/>
    <m/>
    <m/>
    <m/>
  </r>
  <r>
    <s v="Added"/>
    <s v="Information"/>
    <x v="0"/>
    <x v="5"/>
    <x v="13"/>
    <s v="Full organisation chart"/>
    <m/>
    <m/>
    <m/>
    <m/>
    <m/>
    <m/>
  </r>
  <r>
    <s v="Added"/>
    <s v="Information"/>
    <x v="0"/>
    <x v="5"/>
    <x v="13"/>
    <s v="Performance management process documentation"/>
    <m/>
    <m/>
    <m/>
    <m/>
    <m/>
    <m/>
  </r>
  <r>
    <s v="Diagnostic"/>
    <s v="Evaluation"/>
    <x v="1"/>
    <x v="5"/>
    <x v="13"/>
    <s v="Are staff meeting their targets?"/>
    <s v="Staff"/>
    <s v="STA 3.2 + ORG"/>
    <s v="None of the staff are meeting their targets"/>
    <s v="Some (&lt;50%) of the staff are meeting their targets"/>
    <s v="Most (50-75%) of the staff are meeting their targets"/>
    <s v="The vast majority of the staff (75%+) are meeting their targets"/>
  </r>
  <r>
    <s v="Diagnostic"/>
    <s v="Evaluation"/>
    <x v="1"/>
    <x v="5"/>
    <x v="13"/>
    <s v="Are staff records maintained?"/>
    <s v="HR"/>
    <s v="HR 3.0"/>
    <s v="No records of staff are kept"/>
    <s v="Records exist, but they are not regularly maintained, so there are large gaps / many details are out of date. Paper-based system in operation"/>
    <s v="Records exist and are maintained, but there may still be small gaps. Paper-based or IT system in operation"/>
    <s v="Records exist and are well maintained, with very few (if any) gaps. Paper-based or IT system in operation"/>
  </r>
  <r>
    <s v="Diagnostic"/>
    <s v="Evaluation"/>
    <x v="1"/>
    <x v="5"/>
    <x v="13"/>
    <s v="Are there clearly defined and formalised management reporting lines within the organisation?"/>
    <s v="Staff"/>
    <s v="STA 1.0"/>
    <s v="No defined or formalised reporting lines in place"/>
    <s v="Some clarity as to the reporting lines for a few areas of the organisation, but these have not been formally agreed"/>
    <s v="Reporting lines are largely agreed, although there are a few grey areas that need to be defined"/>
    <s v="Organisation-wide reporting lines defined and understood"/>
  </r>
  <r>
    <s v="Diagnostic"/>
    <s v="Evaluation"/>
    <x v="1"/>
    <x v="5"/>
    <x v="13"/>
    <s v="Are there systems in place to carry out, track and monitor Performance Management / appraisals and remuneration?"/>
    <s v="HR"/>
    <s v="HR 4.0"/>
    <s v="No appraisals given within the organisation"/>
    <s v="There is no formal process in place, but ad hoc appraisals are given in the organisation"/>
    <s v="Standard process used. Records are paper-based but meetings are held at regular intervals "/>
    <s v="Standard process used. Records are IT-based. Appraisals are at least quarterly "/>
  </r>
  <r>
    <s v="Diagnostic"/>
    <s v="Evaluation"/>
    <x v="1"/>
    <x v="5"/>
    <x v="13"/>
    <s v="Are there systems in place to carry out, track and monitor recruitment? "/>
    <s v="HR"/>
    <s v="HR 5.0"/>
    <s v="No system in place. Recruitment is ad hoc"/>
    <s v="Yes, but the approach is very loose and not well documented. There is significant deviation from the standardised process"/>
    <s v="Yes, there is a formalised system in place. Records are either paper-based or IT-based, but are only kept during the recruitment process (unsuccessful applicant details are not retained)"/>
    <s v="Yes there is a formalised system in place. Records are IT-based, which keeps records of all applicants (including unsuccessful ones)"/>
  </r>
  <r>
    <s v="Diagnostic"/>
    <s v="Evaluation"/>
    <x v="1"/>
    <x v="5"/>
    <x v="13"/>
    <s v="Does the organisation have any formalised disciplinary processes?"/>
    <s v="HR"/>
    <s v="HR 6.0"/>
    <s v="No standard process – all ad hoc"/>
    <s v="A loose process or definition in place, which is not necessarily documented"/>
    <s v="A documented formalised approach is used, but is only shared within the organisation when required"/>
    <s v="A documented formalised approach is used which is shared with all staff"/>
  </r>
  <r>
    <s v="Diagnostic"/>
    <s v="Evaluation"/>
    <x v="1"/>
    <x v="5"/>
    <x v="13"/>
    <s v="How many unfilled staff positions are there?"/>
    <s v="Staff"/>
    <s v="STA 1.1"/>
    <s v="75-100%"/>
    <s v="50-75%"/>
    <s v="25-50%"/>
    <s v="0-25%"/>
  </r>
  <r>
    <s v="Diagnostic"/>
    <s v="Evaluation"/>
    <x v="1"/>
    <x v="5"/>
    <x v="13"/>
    <s v="How often are staff measured against their targets?"/>
    <s v="Staff"/>
    <s v="STA 3.1"/>
    <s v="Never"/>
    <s v="Annually only"/>
    <s v="A mixture of frequencies between annually and monthly (depending on role)"/>
    <s v="All are measured monthly"/>
  </r>
  <r>
    <s v="Diagnostic"/>
    <s v="Evaluation"/>
    <x v="1"/>
    <x v="5"/>
    <x v="13"/>
    <s v="How well have staff positions been defined in terms of roles and responsibilities?"/>
    <s v="Staff"/>
    <s v="STA 3.0 + ORG"/>
    <s v="No formal definition of roles and responsibilities"/>
    <s v="Limited roles and responsibilities defined for some positions"/>
    <s v="Clear roles and responsibilities defined, but not formally linked to objectives"/>
    <s v="Clear roles and responsibilities linked to organisational objectives and clearly communicated to the staff"/>
  </r>
  <r>
    <s v="Diagnostic"/>
    <s v="Evaluation"/>
    <x v="1"/>
    <x v="5"/>
    <x v="13"/>
    <s v="Is there a system in place to track staff training?"/>
    <s v="HR"/>
    <s v="HR 2.1 + STA"/>
    <s v="No system in place"/>
    <s v="There is a paper-based record of when and what training was delivered (but not to whom)"/>
    <s v="There is a paper-based record for each individual within the organisation, detailing training attended"/>
    <s v="There is an IT system in place tracking all aspects of training for each individual within the organisation (what training attended, when and what training is still required)"/>
  </r>
  <r>
    <s v="Diagnostic"/>
    <s v="Evaluation"/>
    <x v="1"/>
    <x v="5"/>
    <x v="13"/>
    <s v="Is there an in-house HR function within the organisation?"/>
    <s v="HR"/>
    <s v="HR 1.0"/>
    <s v="No"/>
    <s v="Yes, but delivered by non-HR professional without any training and only basic activities covered (eg,…)"/>
    <s v="Yes, but delivered by non-HR professional  with some training and with several areas of HR covered (recruitment, training)"/>
    <s v="Yes, a fully functioning HR person or small team  performing, recruitment, appraisals, disciplinary processes, training, etc."/>
  </r>
  <r>
    <s v="Diagnostic"/>
    <s v="Evaluation"/>
    <x v="1"/>
    <x v="5"/>
    <x v="13"/>
    <s v="What proportion of staff miss a day's work per week?"/>
    <s v="Staff"/>
    <s v="STA 2.1"/>
    <s v="&gt;30%"/>
    <s v="21-30%"/>
    <s v="11-20%"/>
    <s v="0-10%"/>
  </r>
  <r>
    <s v="Diagnostic"/>
    <s v="Evaluation"/>
    <x v="1"/>
    <x v="5"/>
    <x v="13"/>
    <s v="What training is delivered to the staff?"/>
    <s v="HR"/>
    <s v="HR 2.0"/>
    <s v="None"/>
    <s v="Basic orientation training (on joining) only"/>
    <s v="Standardised training for main roles only. Training delivered to all"/>
    <s v="Bespoke training plans for all employees, based on individual needs"/>
  </r>
  <r>
    <s v="Diagnostic"/>
    <s v="Evaluation"/>
    <x v="1"/>
    <x v="5"/>
    <x v="13"/>
    <s v="What was the level of staff turnover in the past year (including non-replaced roles)?"/>
    <s v="Staff"/>
    <s v="STA 2.0"/>
    <s v="71-100%"/>
    <s v="41-70%"/>
    <s v="11-40%"/>
    <s v="0-10%"/>
  </r>
  <r>
    <s v="Diagnostic"/>
    <s v="Evaluation"/>
    <x v="1"/>
    <x v="5"/>
    <x v="13"/>
    <s v="Which sentence best describes staffing within the organisation?"/>
    <s v="Staff"/>
    <s v="STA 2.2"/>
    <s v="Staff (and/or) volunteers drawn from a narrow range of backgrounds and experiences; interest and abilities limited to present job; little ability to solve problems as they arise"/>
    <s v="Some variety of staff (and/or) volunteer backgrounds and experiences; good capabilities, including some ability to solve problems as they arise; many interested in work beyond their current jobs and in the success of the organisation’s mission"/>
    <s v="Staff (and/or) volunteers drawn from diverse backgrounds and experiences, and bring a broad range of skills; most are highly capable and committed to mission and strategy; eager to learn and develop, and assume increased responsibility"/>
    <s v="Staff (and/or) volunteers drawn from extraordinarily diverse backgrounds and experiences, and bring broad range of skills; most staff are highly capable in multiple roles, committed both to mission/ strategy and continuous learning; most are eager and able to take on special projects and collaborate across divisional lines; staff are frequent source of ideas and momentum for improvement and innovation"/>
  </r>
  <r>
    <s v="Data room"/>
    <s v="Evaluation"/>
    <x v="3"/>
    <x v="5"/>
    <x v="13"/>
    <s v="What advisers have been used to date as regards the business, the business plan and the putting together of the projections?"/>
    <s v="Commercial"/>
    <s v="Employees/Mgmt Team"/>
    <m/>
    <m/>
    <m/>
    <m/>
  </r>
  <r>
    <s v="Data room"/>
    <s v="Evaluation"/>
    <x v="3"/>
    <x v="5"/>
    <x v="13"/>
    <s v="Are any employees key to the continuing functioning of the business?"/>
    <s v="Corporate"/>
    <s v="Employment"/>
    <m/>
    <m/>
    <m/>
    <m/>
  </r>
  <r>
    <s v="Data room"/>
    <s v="Evaluation"/>
    <x v="3"/>
    <x v="5"/>
    <x v="13"/>
    <s v="Does any employee hold know-how that is essential to the business?"/>
    <s v="Corporate"/>
    <s v="Employment"/>
    <m/>
    <m/>
    <m/>
    <m/>
  </r>
  <r>
    <s v="Data room"/>
    <s v="Evaluation"/>
    <x v="3"/>
    <x v="5"/>
    <x v="13"/>
    <s v="Is further recruitment necessary?"/>
    <s v="Corporate"/>
    <s v="Employment"/>
    <m/>
    <m/>
    <m/>
    <m/>
  </r>
  <r>
    <s v="Data room"/>
    <s v="Information"/>
    <x v="2"/>
    <x v="6"/>
    <x v="14"/>
    <s v="A report on the competition and the Company’s competitive advantage"/>
    <s v="Corporate"/>
    <s v="Competition"/>
    <m/>
    <m/>
    <m/>
    <m/>
  </r>
  <r>
    <s v="Data room"/>
    <s v="Information"/>
    <x v="2"/>
    <x v="6"/>
    <x v="14"/>
    <s v="List your competitors."/>
    <s v="Business plan"/>
    <s v="Business plan"/>
    <m/>
    <m/>
    <m/>
    <m/>
  </r>
  <r>
    <s v="Added"/>
    <s v="Information"/>
    <x v="0"/>
    <x v="6"/>
    <x v="14"/>
    <s v="Market research/competitor analysis documentation"/>
    <m/>
    <m/>
    <m/>
    <m/>
    <m/>
    <m/>
  </r>
  <r>
    <s v="Added"/>
    <s v="Information"/>
    <x v="0"/>
    <x v="6"/>
    <x v="14"/>
    <s v="PESTLE analysis"/>
    <m/>
    <m/>
    <m/>
    <m/>
    <m/>
    <m/>
  </r>
  <r>
    <s v="Diagnostic"/>
    <s v="Evaluation"/>
    <x v="1"/>
    <x v="6"/>
    <x v="14"/>
    <s v="Do you have any actions in place to improve / counteract competition?"/>
    <s v="Marketing, Sales, Distribution &amp; Exports"/>
    <s v="SDE 1.2 LEA"/>
    <s v="None"/>
    <s v="Inward facing plan on how to improve internally, not linked to addressing competitor advantages"/>
    <s v="Plan in place to deal with generic 'competition'"/>
    <s v="Full plan in place for addressing each individual competitor"/>
  </r>
  <r>
    <s v="Diagnostic"/>
    <s v="Evaluation"/>
    <x v="1"/>
    <x v="6"/>
    <x v="14"/>
    <s v="Is the organisation performing any competitor monitoring / analysis?"/>
    <s v="Marketing, Sales, Distribution &amp; Exports"/>
    <s v="SDE 1.1"/>
    <s v="Organisation is not aware of others doing similar work and has made no effort to investigate competition "/>
    <s v="Organisation is aware of others doing similar work, but does not know any of the details about their business"/>
    <s v="Organistion knows the competition and has some market data on them, but is not monitoring this regularly and responding to changes competitors make "/>
    <s v="Organisation knows what competition is doing, monitors competition regularly and where appropriate makes business decisions in response to competitor actions "/>
  </r>
  <r>
    <s v="Diagnostic"/>
    <s v="Evaluation"/>
    <x v="1"/>
    <x v="6"/>
    <x v="14"/>
    <s v="Which sentence best describes the organisation's market research and opportunities evaluation abilities?"/>
    <s v="Marketing, Sales, Distribution &amp; Exports"/>
    <s v="SDE 1.0"/>
    <s v="Organisation doesn't do any of it"/>
    <s v="Organisation does basic assessments when making business decisions"/>
    <s v="Organisation does limited market research as a matter of course to understand the situation for its existing and new products"/>
    <s v="Organisation performs robust and thorough market research as a matter of course to understand the situation for its existing and new products"/>
  </r>
  <r>
    <s v="Data room"/>
    <s v="Evaluation"/>
    <x v="3"/>
    <x v="6"/>
    <x v="14"/>
    <s v="If it is not new, how does it differ from the competition?"/>
    <s v="Commercial"/>
    <s v="Product/service"/>
    <m/>
    <m/>
    <m/>
    <m/>
  </r>
  <r>
    <s v="Data room"/>
    <s v="Evaluation"/>
    <x v="3"/>
    <x v="6"/>
    <x v="14"/>
    <s v="Was the BP and market research completed by the management team or outside contractors?"/>
    <s v="Commercial"/>
    <s v="Employees/Mgmt Team"/>
    <m/>
    <m/>
    <m/>
    <m/>
  </r>
  <r>
    <s v="Data room"/>
    <s v="Evaluation"/>
    <x v="3"/>
    <x v="6"/>
    <x v="14"/>
    <s v="What / who are the competitors?  How strong is the competing product?  What market coverage does it have? What is its reputation amongst users?"/>
    <s v="Commercial"/>
    <s v="Market and Customers"/>
    <m/>
    <m/>
    <m/>
    <m/>
  </r>
  <r>
    <s v="Data room"/>
    <s v="Evaluation"/>
    <x v="3"/>
    <x v="6"/>
    <x v="14"/>
    <s v="What are the alternatives to the device / product / technology?"/>
    <s v="Commercial"/>
    <s v="Market and Customers"/>
    <m/>
    <m/>
    <m/>
    <m/>
  </r>
  <r>
    <s v="Data room"/>
    <s v="Evaluation"/>
    <x v="3"/>
    <x v="6"/>
    <x v="14"/>
    <s v="What are the current trends in this market?"/>
    <s v="Commercial"/>
    <s v="Market and Customers"/>
    <m/>
    <m/>
    <m/>
    <m/>
  </r>
  <r>
    <s v="Data room"/>
    <s v="Information"/>
    <x v="2"/>
    <x v="6"/>
    <x v="15"/>
    <s v="List your specific current or potential customers."/>
    <s v="Business plan"/>
    <s v="Business plan"/>
    <m/>
    <m/>
    <m/>
    <m/>
  </r>
  <r>
    <s v="Data room"/>
    <s v="Information"/>
    <x v="2"/>
    <x v="6"/>
    <x v="15"/>
    <s v="Size your potential market of customers."/>
    <s v="Business plan"/>
    <s v="Business plan"/>
    <m/>
    <m/>
    <m/>
    <m/>
  </r>
  <r>
    <s v="Data room"/>
    <s v="Information"/>
    <x v="2"/>
    <x v="6"/>
    <x v="15"/>
    <s v="What is the customer problem your product is solving?"/>
    <s v="Business plan"/>
    <s v="Business plan"/>
    <m/>
    <m/>
    <m/>
    <m/>
  </r>
  <r>
    <s v="Data room"/>
    <s v="Information"/>
    <x v="2"/>
    <x v="6"/>
    <x v="15"/>
    <s v="What is your solution?"/>
    <s v="Business plan"/>
    <s v="Business plan"/>
    <m/>
    <m/>
    <m/>
    <m/>
  </r>
  <r>
    <s v="Data room"/>
    <s v="Evaluation"/>
    <x v="3"/>
    <x v="6"/>
    <x v="15"/>
    <s v="Are any add-on devices / software necessary for the product to be integrated to the customer’s home or work place?"/>
    <s v="Commercial"/>
    <s v="Market and Customers"/>
    <m/>
    <m/>
    <m/>
    <m/>
  </r>
  <r>
    <s v="Data room"/>
    <s v="Evaluation"/>
    <x v="3"/>
    <x v="6"/>
    <x v="15"/>
    <s v="Are the markets established?  Is the Company attempting to generate a new market for the product?  If it is a new market, how will the customer be persuaded of their need?"/>
    <s v="Commercial"/>
    <s v="Market and Customers"/>
    <m/>
    <m/>
    <m/>
    <m/>
  </r>
  <r>
    <s v="Data room"/>
    <s v="Evaluation"/>
    <x v="3"/>
    <x v="6"/>
    <x v="15"/>
    <s v="Is it a replacement product?  If so, what are the full cost implications to a customer of the replacement?"/>
    <s v="Commercial"/>
    <s v="Market and Customers"/>
    <m/>
    <m/>
    <m/>
    <m/>
  </r>
  <r>
    <s v="Data room"/>
    <s v="Evaluation"/>
    <x v="3"/>
    <x v="6"/>
    <x v="15"/>
    <s v="Is the user and the customer a different person?  What are their different demands of the product?"/>
    <s v="Commercial"/>
    <s v="Market and Customers"/>
    <m/>
    <m/>
    <m/>
    <m/>
  </r>
  <r>
    <s v="Data room"/>
    <s v="Evaluation"/>
    <x v="3"/>
    <x v="6"/>
    <x v="15"/>
    <s v="Is there a need for the device/ product / technology / service?  Why will the customer want your product?  What does the product achieve for the user and for the customer?"/>
    <s v="Commercial"/>
    <s v="Market and Customers"/>
    <m/>
    <m/>
    <m/>
    <m/>
  </r>
  <r>
    <s v="Data room"/>
    <s v="Evaluation"/>
    <x v="3"/>
    <x v="6"/>
    <x v="15"/>
    <s v="Is this seen as an essential purchase or an “extra”?  Would the potential customers “fight” for it and would it be placed towards the bottom of the wish list?"/>
    <s v="Commercial"/>
    <s v="Market and Customers"/>
    <m/>
    <m/>
    <m/>
    <m/>
  </r>
  <r>
    <s v="Data room"/>
    <s v="Evaluation"/>
    <x v="3"/>
    <x v="6"/>
    <x v="15"/>
    <s v="What are the size, location and accessibility of the market?"/>
    <s v="Commercial"/>
    <s v="Market and Customers"/>
    <m/>
    <m/>
    <m/>
    <m/>
  </r>
  <r>
    <s v="Data room"/>
    <s v="Evaluation"/>
    <x v="3"/>
    <x v="6"/>
    <x v="15"/>
    <s v="What are the timescales for payment for the product by the customer?"/>
    <s v="Commercial"/>
    <s v="Market and Customers"/>
    <m/>
    <m/>
    <m/>
    <m/>
  </r>
  <r>
    <s v="Data room"/>
    <s v="Evaluation"/>
    <x v="3"/>
    <x v="6"/>
    <x v="15"/>
    <s v="What does the potential customer look like?  What is the market for the product or service?"/>
    <s v="Commercial"/>
    <s v="Market and Customers"/>
    <m/>
    <m/>
    <m/>
    <m/>
  </r>
  <r>
    <s v="Data room"/>
    <s v="Evaluation"/>
    <x v="3"/>
    <x v="6"/>
    <x v="15"/>
    <s v="What impact would the use / purchase of the device / service have on the user?"/>
    <s v="Commercial"/>
    <s v="Market and Customers"/>
    <m/>
    <m/>
    <m/>
    <m/>
  </r>
  <r>
    <s v="Data room"/>
    <s v="Evaluation"/>
    <x v="3"/>
    <x v="6"/>
    <x v="15"/>
    <s v="What is the selling price of the product and how is this justified?  What does the customer currently pay to solve the problem that is solved by the product? Will customers pay the price being asked? What is their elasticity?"/>
    <s v="Commercial"/>
    <s v="Market and Customers"/>
    <m/>
    <m/>
    <m/>
    <m/>
  </r>
  <r>
    <s v="Data room"/>
    <s v="Evaluation"/>
    <x v="3"/>
    <x v="6"/>
    <x v="15"/>
    <s v="What is the USP of the product?  What makes this product different from others and why would a customer choose this product?"/>
    <s v="Commercial"/>
    <s v="Market and Customers"/>
    <m/>
    <m/>
    <m/>
    <m/>
  </r>
  <r>
    <s v="Data room"/>
    <s v="Evaluation"/>
    <x v="3"/>
    <x v="6"/>
    <x v="15"/>
    <s v="Would the purchase of the product be subject to approval by an account payer?"/>
    <s v="Commercial"/>
    <s v="Market and Customers"/>
    <m/>
    <m/>
    <m/>
    <m/>
  </r>
  <r>
    <s v="Data room"/>
    <s v="Information"/>
    <x v="2"/>
    <x v="6"/>
    <x v="16"/>
    <s v="Describe your “go-to-market” and sales strategy."/>
    <s v="Business plan"/>
    <s v="Business plan"/>
    <m/>
    <m/>
    <m/>
    <m/>
  </r>
  <r>
    <s v="Data room"/>
    <s v="Information"/>
    <x v="2"/>
    <x v="6"/>
    <x v="16"/>
    <s v="Describe your competitive advantage and barriers to entry."/>
    <s v="Business plan"/>
    <s v="Business plan"/>
    <m/>
    <m/>
    <m/>
    <m/>
  </r>
  <r>
    <s v="Added"/>
    <s v="Information"/>
    <x v="0"/>
    <x v="6"/>
    <x v="16"/>
    <s v="Key marketing documentation"/>
    <m/>
    <m/>
    <m/>
    <m/>
    <m/>
    <m/>
  </r>
  <r>
    <s v="Data room"/>
    <s v="Information"/>
    <x v="0"/>
    <x v="6"/>
    <x v="16"/>
    <s v="A list of major customers"/>
    <s v="Corporate"/>
    <s v="Corporate/General Agreements"/>
    <m/>
    <m/>
    <m/>
    <m/>
  </r>
  <r>
    <s v="Diagnostic"/>
    <s v="Evaluation"/>
    <x v="1"/>
    <x v="6"/>
    <x v="16"/>
    <s v="Does the organisation have expertise / understanding of export requirements?"/>
    <s v="Marketing, Sales, Distribution &amp; Exports"/>
    <s v="SDE 4.0"/>
    <s v="None at all"/>
    <s v="The organisation knows where to take product should it want to start exporting but is unaware of the requirements "/>
    <s v="The organisation has some knowledge of export requirements and has a track record of achieving some export successfully"/>
    <s v="Full in-house expertise and capabilities"/>
  </r>
  <r>
    <s v="Diagnostic"/>
    <s v="Evaluation"/>
    <x v="1"/>
    <x v="6"/>
    <x v="16"/>
    <s v="To what extent is the sales function meeting targets?"/>
    <s v="Marketing, Sales, Distribution &amp; Exports"/>
    <s v="SDE 2.1"/>
    <s v="Up to 25% of target met or we don't have any targets "/>
    <s v="Up to 50% of target met"/>
    <s v="Up to 75% of target met "/>
    <s v="Over 75% of target met regularly "/>
  </r>
  <r>
    <s v="Diagnostic"/>
    <s v="Evaluation"/>
    <x v="1"/>
    <x v="6"/>
    <x v="16"/>
    <s v="What is the quality of external communications from the organisation?"/>
    <s v="Marketing, Sales, Distribution &amp; Exports"/>
    <s v="COM 1.1"/>
    <s v="Not adherence to the laws"/>
    <s v="Minimal adherence to the laws"/>
    <s v="Adherence to most of the laws governing health and safety"/>
    <s v="Adherence to all laws governing health and safety"/>
  </r>
  <r>
    <s v="Diagnostic"/>
    <s v="Evaluation"/>
    <x v="1"/>
    <x v="6"/>
    <x v="16"/>
    <s v="What proportion of deliveries are on target?"/>
    <s v="Marketing, Sales, Distribution &amp; Exports"/>
    <s v="SDE 3.1"/>
    <s v="Up to 25% of target met or we don't have any targets "/>
    <s v="Up to 50% of target met"/>
    <s v="Up to 75% of target met "/>
    <s v="Over 75% of target met regularly "/>
  </r>
  <r>
    <s v="Diagnostic"/>
    <s v="Evaluation"/>
    <x v="1"/>
    <x v="6"/>
    <x v="16"/>
    <s v="What proportion of sales come from exports?"/>
    <s v="Marketing, Sales, Distribution &amp; Exports"/>
    <s v="SDE 4.1"/>
    <s v="0-25%"/>
    <s v="25-50%"/>
    <s v="50-75%"/>
    <s v="75-100%"/>
  </r>
  <r>
    <s v="Diagnostic"/>
    <s v="Evaluation"/>
    <x v="1"/>
    <x v="6"/>
    <x v="16"/>
    <s v="What quality of distribution system does the organisation have?"/>
    <s v="Marketing, Sales, Distribution &amp; Exports"/>
    <s v="SDE 3.0"/>
    <s v="No / a very limited distribution system"/>
    <s v="A basic distribution system – pick up / drop off only"/>
    <s v="A reasonable distribution system, including tracking and warehousing"/>
    <s v="Detailed logistics and supply chain in place"/>
  </r>
  <r>
    <s v="Diagnostic"/>
    <s v="Evaluation"/>
    <x v="1"/>
    <x v="6"/>
    <x v="16"/>
    <s v="Which sentence best describes the organisation's marketing?"/>
    <s v="Marketing, Sales, Distribution &amp; Exports"/>
    <s v="SDE 2.0"/>
    <s v="Organisation makes no or limited use of marketing; general lack of marketing skills and expertise (either internal or accessible external or expertise)"/>
    <s v="Organisation takes opportunities to engage in marketing as they arise; some marketing skills and experience within staff or via external assistance"/>
    <s v="Organisation considers marketing to be useful, and actively seeks opportunities to engage in these activities; critical mass of internal expertise and experience in marketing or access to relevant external assistance"/>
    <s v="Organisation fully aware of power of marketing activities, and continually and actively engages in them; broad pool of marketing expertise and experience within organisation or efficient use made of external, sustainable, highly qualified resources"/>
  </r>
  <r>
    <s v="Diagnostic"/>
    <s v="Evaluation"/>
    <x v="1"/>
    <x v="6"/>
    <x v="16"/>
    <s v="Which sentence best describes the organisation's PR?"/>
    <s v="Marketing, Sales, Distribution &amp; Exports"/>
    <s v="COM 1.2"/>
    <s v="Organisation makes no or limited use of PR; general lack of PR skills and expertise (either internal or accessible external or expertise)"/>
    <s v="Organisation takes opportunities to engage in PR as they arise; some PR skills and experience within staff or via external assistance"/>
    <s v="Organisation considers PR to be useful, and actively seeks opportunities to engage in these activities; critical mass of internal expertise and experience in PR or access to relevant external assistance"/>
    <s v="Organisation fully aware of power of PR activities, and continually and actively engages in them; broad pool of PR expertise and experience within organisation or efficient use made of external, sustainable, highly qualified resources"/>
  </r>
  <r>
    <s v="Data room"/>
    <s v="Evaluation"/>
    <x v="3"/>
    <x v="6"/>
    <x v="16"/>
    <s v="At what stage is the business?  Pre-trading or size of customer base?"/>
    <s v="Commercial"/>
    <s v="Product/service"/>
    <m/>
    <m/>
    <m/>
    <m/>
  </r>
  <r>
    <s v="Data room"/>
    <s v="Evaluation"/>
    <x v="3"/>
    <x v="6"/>
    <x v="16"/>
    <s v="At what stage is the product or service?  Is this product or service new to the market?"/>
    <s v="Commercial"/>
    <s v="Product/service"/>
    <m/>
    <m/>
    <m/>
    <m/>
  </r>
  <r>
    <s v="Data room"/>
    <s v="Evaluation"/>
    <x v="3"/>
    <x v="6"/>
    <x v="16"/>
    <s v="What is the product or the service?"/>
    <s v="Commercial"/>
    <s v="Product/service"/>
    <m/>
    <m/>
    <m/>
    <m/>
  </r>
  <r>
    <s v="Data room"/>
    <s v="Evaluation"/>
    <x v="3"/>
    <x v="6"/>
    <x v="16"/>
    <s v="How will the territories and markets be targeted?"/>
    <s v="Commercial"/>
    <s v="Market and Customers"/>
    <m/>
    <m/>
    <m/>
    <m/>
  </r>
  <r>
    <s v="Data room"/>
    <s v="Evaluation"/>
    <x v="3"/>
    <x v="6"/>
    <x v="16"/>
    <s v="How will sales be won? Distributors? Direct sales? On-line?  What is the Company’s position in the sales channel and how does this affect profitability?"/>
    <s v="Commercial"/>
    <s v="Market and Customers"/>
    <m/>
    <m/>
    <m/>
    <m/>
  </r>
  <r>
    <s v="Data room"/>
    <s v="Evaluation"/>
    <x v="3"/>
    <x v="6"/>
    <x v="16"/>
    <s v="What territories are included in the market and do any of these have distinct requirements or considerations or adaptations?"/>
    <s v="Commercial"/>
    <s v="Market and Customers"/>
    <m/>
    <m/>
    <m/>
    <m/>
  </r>
  <r>
    <s v="Diagnostic"/>
    <s v="Information"/>
    <x v="4"/>
    <x v="2"/>
    <x v="5"/>
    <s v="Business Name"/>
    <m/>
    <m/>
    <m/>
    <m/>
    <m/>
    <m/>
  </r>
  <r>
    <s v="Diagnostic"/>
    <s v="Information"/>
    <x v="4"/>
    <x v="2"/>
    <x v="5"/>
    <s v="Location"/>
    <m/>
    <m/>
    <m/>
    <m/>
    <m/>
    <m/>
  </r>
  <r>
    <s v="Diagnostic"/>
    <s v="Information"/>
    <x v="4"/>
    <x v="2"/>
    <x v="5"/>
    <s v="Contact person"/>
    <m/>
    <m/>
    <m/>
    <m/>
    <m/>
    <m/>
  </r>
  <r>
    <s v="Diagnostic"/>
    <s v="Information"/>
    <x v="4"/>
    <x v="2"/>
    <x v="5"/>
    <s v="Phone number"/>
    <m/>
    <m/>
    <m/>
    <m/>
    <m/>
    <m/>
  </r>
  <r>
    <s v="Diagnostic"/>
    <s v="Information"/>
    <x v="4"/>
    <x v="2"/>
    <x v="5"/>
    <s v="Email address"/>
    <m/>
    <m/>
    <m/>
    <m/>
    <m/>
    <m/>
  </r>
  <r>
    <s v="Diagnostic"/>
    <s v="Information"/>
    <x v="4"/>
    <x v="2"/>
    <x v="5"/>
    <s v="Year Founded"/>
    <m/>
    <m/>
    <m/>
    <m/>
    <m/>
    <m/>
  </r>
  <r>
    <s v="Diagnostic"/>
    <s v="Information"/>
    <x v="4"/>
    <x v="2"/>
    <x v="5"/>
    <s v="Legal Structure of Business (Benefit Corporation, Co-Operative, Corporation, Limited Liability Company, Non-Profit/NGO, Partnership, Sole Proprietorship, Other)"/>
    <m/>
    <m/>
    <m/>
    <m/>
    <m/>
    <m/>
  </r>
  <r>
    <s v="Diagnostic"/>
    <s v="Information"/>
    <x v="4"/>
    <x v="2"/>
    <x v="5"/>
    <s v="What background is the majority owner? (Male, Female, Youth (under 35), Expatriate, Other)"/>
    <m/>
    <m/>
    <m/>
    <m/>
    <m/>
    <m/>
  </r>
  <r>
    <s v="Diagnostic"/>
    <s v="Information"/>
    <x v="4"/>
    <x v="2"/>
    <x v="5"/>
    <s v="Sector: Agriculture, Alternative Energy, Craft, Education, Health, Other, Services, Technology, Tourism, Waste Management"/>
    <m/>
    <m/>
    <m/>
    <m/>
    <m/>
    <m/>
  </r>
  <r>
    <s v="Diagnostic"/>
    <s v="Information"/>
    <x v="4"/>
    <x v="2"/>
    <x v="5"/>
    <s v="Market (sub-division of sector)"/>
    <m/>
    <m/>
    <m/>
    <m/>
    <m/>
    <m/>
  </r>
  <r>
    <s v="Diagnostic"/>
    <s v="Information"/>
    <x v="4"/>
    <x v="2"/>
    <x v="5"/>
    <s v="Description of product/Service"/>
    <m/>
    <m/>
    <m/>
    <m/>
    <m/>
    <m/>
  </r>
  <r>
    <s v="Diagnostic"/>
    <s v="Information"/>
    <x v="1"/>
    <x v="2"/>
    <x v="5"/>
    <s v="What are the key areas your enterprise needs assistance with?"/>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1:J7" firstHeaderRow="1" firstDataRow="1" firstDataCol="1"/>
  <pivotFields count="12">
    <pivotField showAll="0"/>
    <pivotField showAll="0"/>
    <pivotField axis="axisRow" showAll="0">
      <items count="6">
        <item x="2"/>
        <item x="0"/>
        <item x="1"/>
        <item x="3"/>
        <item x="4"/>
        <item t="default"/>
      </items>
    </pivotField>
    <pivotField dataField="1"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Area"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1:G26" firstHeaderRow="1" firstDataRow="1" firstDataCol="1"/>
  <pivotFields count="12">
    <pivotField showAll="0"/>
    <pivotField showAll="0"/>
    <pivotField showAll="0"/>
    <pivotField axis="axisRow" showAll="0">
      <items count="8">
        <item x="0"/>
        <item x="1"/>
        <item x="2"/>
        <item x="3"/>
        <item x="4"/>
        <item x="5"/>
        <item x="6"/>
        <item t="default"/>
      </items>
    </pivotField>
    <pivotField axis="axisRow" showAll="0">
      <items count="19">
        <item x="14"/>
        <item x="2"/>
        <item x="15"/>
        <item x="0"/>
        <item x="8"/>
        <item x="3"/>
        <item x="5"/>
        <item x="6"/>
        <item x="9"/>
        <item x="4"/>
        <item x="7"/>
        <item x="16"/>
        <item x="12"/>
        <item x="10"/>
        <item x="11"/>
        <item m="1" x="17"/>
        <item x="1"/>
        <item x="13"/>
        <item t="default"/>
      </items>
    </pivotField>
    <pivotField dataField="1" showAll="0"/>
    <pivotField showAll="0"/>
    <pivotField showAll="0"/>
    <pivotField showAll="0"/>
    <pivotField showAll="0"/>
    <pivotField showAll="0"/>
    <pivotField showAll="0"/>
  </pivotFields>
  <rowFields count="2">
    <field x="3"/>
    <field x="4"/>
  </rowFields>
  <rowItems count="25">
    <i>
      <x/>
    </i>
    <i r="1">
      <x v="3"/>
    </i>
    <i r="1">
      <x v="16"/>
    </i>
    <i>
      <x v="1"/>
    </i>
    <i r="1">
      <x v="1"/>
    </i>
    <i r="1">
      <x v="5"/>
    </i>
    <i r="1">
      <x v="9"/>
    </i>
    <i>
      <x v="2"/>
    </i>
    <i r="1">
      <x v="6"/>
    </i>
    <i>
      <x v="3"/>
    </i>
    <i r="1">
      <x v="7"/>
    </i>
    <i r="1">
      <x v="10"/>
    </i>
    <i>
      <x v="4"/>
    </i>
    <i r="1">
      <x v="4"/>
    </i>
    <i r="1">
      <x v="8"/>
    </i>
    <i r="1">
      <x v="13"/>
    </i>
    <i r="1">
      <x v="14"/>
    </i>
    <i>
      <x v="5"/>
    </i>
    <i r="1">
      <x v="12"/>
    </i>
    <i r="1">
      <x v="17"/>
    </i>
    <i>
      <x v="6"/>
    </i>
    <i r="1">
      <x/>
    </i>
    <i r="1">
      <x v="2"/>
    </i>
    <i r="1">
      <x v="11"/>
    </i>
    <i t="grand">
      <x/>
    </i>
  </rowItems>
  <colItems count="1">
    <i/>
  </colItems>
  <dataFields count="1">
    <dataField name="Count of Question" fld="5"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98" totalsRowShown="0" dataDxfId="27">
  <autoFilter ref="A1:L298" xr:uid="{00000000-0009-0000-0100-000001000000}">
    <filterColumn colId="6">
      <filters>
        <filter val="Business plan"/>
      </filters>
    </filterColumn>
  </autoFilter>
  <sortState ref="A2:L286">
    <sortCondition ref="D1:D286"/>
  </sortState>
  <tableColumns count="12">
    <tableColumn id="1" xr3:uid="{00000000-0010-0000-0000-000001000000}" name="SOURCE" dataDxfId="26"/>
    <tableColumn id="11" xr3:uid="{00000000-0010-0000-0000-00000B000000}" name="Evaluation or Information" dataDxfId="25"/>
    <tableColumn id="2" xr3:uid="{00000000-0010-0000-0000-000002000000}" name="Where" dataDxfId="24"/>
    <tableColumn id="3" xr3:uid="{00000000-0010-0000-0000-000003000000}" name="Area" dataDxfId="23"/>
    <tableColumn id="9" xr3:uid="{00000000-0010-0000-0000-000009000000}" name="Sub-Area" dataDxfId="22"/>
    <tableColumn id="4" xr3:uid="{00000000-0010-0000-0000-000004000000}" name="Question" dataDxfId="21"/>
    <tableColumn id="7" xr3:uid="{00000000-0010-0000-0000-000007000000}" name="Original Area" dataDxfId="20"/>
    <tableColumn id="8" xr3:uid="{00000000-0010-0000-0000-000008000000}" name="Original Sub-Area" dataDxfId="19"/>
    <tableColumn id="5" xr3:uid="{00000000-0010-0000-0000-000005000000}" name="Score = 1" dataDxfId="18"/>
    <tableColumn id="6" xr3:uid="{00000000-0010-0000-0000-000006000000}" name="Score = 2" dataDxfId="17"/>
    <tableColumn id="10" xr3:uid="{00000000-0010-0000-0000-00000A000000}" name="Score = 3" dataDxfId="16"/>
    <tableColumn id="12" xr3:uid="{00000000-0010-0000-0000-00000C000000}" name="Score = 4" dataDxfId="1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2DE2B5-E3E2-4A63-9C58-6B5DD3B31190}" name="Table13" displayName="Table13" ref="A1:N297" totalsRowShown="0" dataDxfId="14">
  <autoFilter ref="A1:N297" xr:uid="{00000000-0009-0000-0100-000001000000}">
    <filterColumn colId="8">
      <filters>
        <filter val="Business plan"/>
      </filters>
    </filterColumn>
  </autoFilter>
  <sortState ref="A2:N126">
    <sortCondition ref="D1:D126"/>
  </sortState>
  <tableColumns count="14">
    <tableColumn id="1" xr3:uid="{DE350EA1-A862-4406-99EF-A6CD16D7C405}" name="SOURCE" dataDxfId="13"/>
    <tableColumn id="11" xr3:uid="{C7C28204-F646-48AA-960B-0DFCFE57AF19}" name="Evaluation or Information" dataDxfId="12"/>
    <tableColumn id="2" xr3:uid="{34AB618C-5B20-4767-A024-818D5C1027B6}" name="Where" dataDxfId="11"/>
    <tableColumn id="3" xr3:uid="{574334BF-8B00-4A7C-A453-CA153875F348}" name="Area" dataDxfId="10"/>
    <tableColumn id="9" xr3:uid="{E9DC3EEB-7154-4A60-8204-484B7A8180F4}" name="Sub-Area" dataDxfId="9"/>
    <tableColumn id="13" xr3:uid="{68199348-F16D-42CF-8062-6572A67A8468}" name="Static/Dynamic?" dataDxfId="8"/>
    <tableColumn id="14" xr3:uid="{17722840-A3F4-4C78-9E56-5933E194B5A4}" name="Data Point exists?" dataDxfId="7"/>
    <tableColumn id="4" xr3:uid="{F7E10C59-F9B3-4CC8-A323-851153BE82BB}" name="Question" dataDxfId="6"/>
    <tableColumn id="7" xr3:uid="{512CF4A0-B819-4E42-A79E-935EBF12CC8D}" name="Original Area" dataDxfId="5"/>
    <tableColumn id="8" xr3:uid="{C1E721F7-13FA-43AA-B6F5-D9AACB23F0A8}" name="Original Sub-Area" dataDxfId="4"/>
    <tableColumn id="5" xr3:uid="{5EAD775C-3D77-4754-B6C1-3217B620EEB8}" name="Score = 1" dataDxfId="3"/>
    <tableColumn id="6" xr3:uid="{225961FE-14E3-4ED6-9E1B-A16F1A3D61F2}" name="Score = 2" dataDxfId="2"/>
    <tableColumn id="10" xr3:uid="{CC7ADC46-6CAA-4EAB-8A58-B729D9B20E51}" name="Score = 3" dataDxfId="1"/>
    <tableColumn id="12" xr3:uid="{5AD1D8C0-1811-4D8F-958C-6EEF4332AE00}" name="Score = 4"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6"/>
  <sheetViews>
    <sheetView zoomScale="130" zoomScaleNormal="130" workbookViewId="0">
      <selection activeCell="A16" sqref="A16"/>
    </sheetView>
  </sheetViews>
  <sheetFormatPr defaultColWidth="10.6640625" defaultRowHeight="15.5" x14ac:dyDescent="0.35"/>
  <cols>
    <col min="1" max="1" width="123.1640625" bestFit="1" customWidth="1"/>
    <col min="2" max="2" width="41.83203125" bestFit="1" customWidth="1"/>
    <col min="3" max="3" width="14.6640625" bestFit="1" customWidth="1"/>
    <col min="4" max="4" width="41.83203125" customWidth="1"/>
    <col min="5" max="5" width="24.5" customWidth="1"/>
    <col min="6" max="6" width="27.6640625" bestFit="1" customWidth="1"/>
    <col min="7" max="7" width="16" customWidth="1"/>
    <col min="9" max="9" width="14.5" customWidth="1"/>
    <col min="10" max="10" width="12.33203125" customWidth="1"/>
  </cols>
  <sheetData>
    <row r="1" spans="1:10" x14ac:dyDescent="0.35">
      <c r="A1" s="7" t="s">
        <v>808</v>
      </c>
      <c r="B1" s="7"/>
      <c r="C1" s="7"/>
      <c r="D1" s="7"/>
      <c r="F1" s="8" t="s">
        <v>812</v>
      </c>
      <c r="G1" t="s">
        <v>814</v>
      </c>
      <c r="I1" s="8" t="s">
        <v>812</v>
      </c>
      <c r="J1" t="s">
        <v>815</v>
      </c>
    </row>
    <row r="2" spans="1:10" x14ac:dyDescent="0.35">
      <c r="A2" t="s">
        <v>816</v>
      </c>
      <c r="F2" s="9" t="s">
        <v>399</v>
      </c>
      <c r="G2" s="10">
        <v>5</v>
      </c>
      <c r="I2" s="9" t="s">
        <v>412</v>
      </c>
      <c r="J2" s="10">
        <v>14</v>
      </c>
    </row>
    <row r="3" spans="1:10" x14ac:dyDescent="0.35">
      <c r="A3" t="s">
        <v>809</v>
      </c>
      <c r="F3" s="11" t="s">
        <v>404</v>
      </c>
      <c r="G3" s="10">
        <v>3</v>
      </c>
      <c r="I3" s="9" t="s">
        <v>805</v>
      </c>
      <c r="J3" s="10">
        <v>86</v>
      </c>
    </row>
    <row r="4" spans="1:10" x14ac:dyDescent="0.35">
      <c r="F4" s="11" t="s">
        <v>405</v>
      </c>
      <c r="G4" s="10">
        <v>2</v>
      </c>
      <c r="I4" s="9" t="s">
        <v>397</v>
      </c>
      <c r="J4" s="10">
        <v>116</v>
      </c>
    </row>
    <row r="5" spans="1:10" x14ac:dyDescent="0.35">
      <c r="A5" s="7" t="s">
        <v>848</v>
      </c>
      <c r="B5" s="7" t="s">
        <v>831</v>
      </c>
      <c r="C5" s="7" t="s">
        <v>833</v>
      </c>
      <c r="D5" s="7" t="s">
        <v>841</v>
      </c>
      <c r="F5" s="9" t="s">
        <v>406</v>
      </c>
      <c r="G5" s="10">
        <v>99</v>
      </c>
      <c r="I5" s="9" t="s">
        <v>806</v>
      </c>
      <c r="J5" s="10">
        <v>70</v>
      </c>
    </row>
    <row r="6" spans="1:10" x14ac:dyDescent="0.35">
      <c r="A6" s="13" t="s">
        <v>829</v>
      </c>
      <c r="B6" s="13" t="s">
        <v>832</v>
      </c>
      <c r="C6" t="s">
        <v>834</v>
      </c>
      <c r="D6" t="s">
        <v>842</v>
      </c>
      <c r="F6" s="11" t="s">
        <v>407</v>
      </c>
      <c r="G6" s="10">
        <v>15</v>
      </c>
      <c r="I6" s="9" t="s">
        <v>817</v>
      </c>
      <c r="J6" s="10">
        <v>11</v>
      </c>
    </row>
    <row r="7" spans="1:10" x14ac:dyDescent="0.35">
      <c r="A7" t="s">
        <v>418</v>
      </c>
      <c r="B7" s="14" t="s">
        <v>836</v>
      </c>
      <c r="C7" t="s">
        <v>245</v>
      </c>
      <c r="D7" t="s">
        <v>843</v>
      </c>
      <c r="F7" s="11" t="s">
        <v>286</v>
      </c>
      <c r="G7" s="10">
        <v>38</v>
      </c>
      <c r="I7" s="9" t="s">
        <v>813</v>
      </c>
      <c r="J7" s="10">
        <v>297</v>
      </c>
    </row>
    <row r="8" spans="1:10" x14ac:dyDescent="0.35">
      <c r="A8" t="s">
        <v>845</v>
      </c>
      <c r="B8" s="14" t="s">
        <v>837</v>
      </c>
      <c r="C8" t="s">
        <v>835</v>
      </c>
      <c r="D8" t="s">
        <v>846</v>
      </c>
      <c r="F8" s="11" t="s">
        <v>381</v>
      </c>
      <c r="G8" s="10">
        <v>46</v>
      </c>
    </row>
    <row r="9" spans="1:10" x14ac:dyDescent="0.35">
      <c r="A9" t="s">
        <v>840</v>
      </c>
      <c r="B9" s="14" t="s">
        <v>837</v>
      </c>
      <c r="C9" t="s">
        <v>834</v>
      </c>
      <c r="D9" t="s">
        <v>843</v>
      </c>
      <c r="F9" s="9" t="s">
        <v>171</v>
      </c>
      <c r="G9" s="10">
        <v>23</v>
      </c>
    </row>
    <row r="10" spans="1:10" x14ac:dyDescent="0.35">
      <c r="A10" t="s">
        <v>810</v>
      </c>
      <c r="B10" s="14" t="s">
        <v>837</v>
      </c>
      <c r="C10" t="s">
        <v>835</v>
      </c>
      <c r="D10" t="s">
        <v>844</v>
      </c>
      <c r="F10" s="11" t="s">
        <v>171</v>
      </c>
      <c r="G10" s="10">
        <v>23</v>
      </c>
    </row>
    <row r="11" spans="1:10" x14ac:dyDescent="0.35">
      <c r="A11" s="13" t="s">
        <v>839</v>
      </c>
      <c r="B11" s="13" t="s">
        <v>838</v>
      </c>
      <c r="C11" t="s">
        <v>834</v>
      </c>
      <c r="D11" t="s">
        <v>842</v>
      </c>
      <c r="F11" s="9" t="s">
        <v>206</v>
      </c>
      <c r="G11" s="10">
        <v>22</v>
      </c>
    </row>
    <row r="12" spans="1:10" x14ac:dyDescent="0.35">
      <c r="A12" s="13" t="s">
        <v>847</v>
      </c>
      <c r="F12" s="11" t="s">
        <v>408</v>
      </c>
      <c r="G12" s="10">
        <v>9</v>
      </c>
    </row>
    <row r="13" spans="1:10" x14ac:dyDescent="0.35">
      <c r="F13" s="11" t="s">
        <v>409</v>
      </c>
      <c r="G13" s="10">
        <v>13</v>
      </c>
    </row>
    <row r="14" spans="1:10" x14ac:dyDescent="0.35">
      <c r="F14" s="9" t="s">
        <v>794</v>
      </c>
      <c r="G14" s="10">
        <v>56</v>
      </c>
    </row>
    <row r="15" spans="1:10" x14ac:dyDescent="0.35">
      <c r="F15" s="11" t="s">
        <v>277</v>
      </c>
      <c r="G15" s="10">
        <v>10</v>
      </c>
    </row>
    <row r="16" spans="1:10" x14ac:dyDescent="0.35">
      <c r="F16" s="11" t="s">
        <v>411</v>
      </c>
      <c r="G16" s="10">
        <v>21</v>
      </c>
    </row>
    <row r="17" spans="6:7" x14ac:dyDescent="0.35">
      <c r="F17" s="11" t="s">
        <v>795</v>
      </c>
      <c r="G17" s="10">
        <v>16</v>
      </c>
    </row>
    <row r="18" spans="6:7" x14ac:dyDescent="0.35">
      <c r="F18" s="11" t="s">
        <v>410</v>
      </c>
      <c r="G18" s="10">
        <v>9</v>
      </c>
    </row>
    <row r="19" spans="6:7" x14ac:dyDescent="0.35">
      <c r="F19" s="9" t="s">
        <v>400</v>
      </c>
      <c r="G19" s="10">
        <v>45</v>
      </c>
    </row>
    <row r="20" spans="6:7" x14ac:dyDescent="0.35">
      <c r="F20" s="11" t="s">
        <v>175</v>
      </c>
      <c r="G20" s="10">
        <v>22</v>
      </c>
    </row>
    <row r="21" spans="6:7" x14ac:dyDescent="0.35">
      <c r="F21" s="11" t="s">
        <v>245</v>
      </c>
      <c r="G21" s="10">
        <v>23</v>
      </c>
    </row>
    <row r="22" spans="6:7" x14ac:dyDescent="0.35">
      <c r="F22" s="9" t="s">
        <v>398</v>
      </c>
      <c r="G22" s="10">
        <v>47</v>
      </c>
    </row>
    <row r="23" spans="6:7" x14ac:dyDescent="0.35">
      <c r="F23" s="11" t="s">
        <v>28</v>
      </c>
      <c r="G23" s="10">
        <v>12</v>
      </c>
    </row>
    <row r="24" spans="6:7" x14ac:dyDescent="0.35">
      <c r="F24" s="11" t="s">
        <v>413</v>
      </c>
      <c r="G24" s="10">
        <v>17</v>
      </c>
    </row>
    <row r="25" spans="6:7" x14ac:dyDescent="0.35">
      <c r="F25" s="11" t="s">
        <v>414</v>
      </c>
      <c r="G25" s="10">
        <v>18</v>
      </c>
    </row>
    <row r="26" spans="6:7" x14ac:dyDescent="0.35">
      <c r="F26" s="9" t="s">
        <v>813</v>
      </c>
      <c r="G26" s="10">
        <v>297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5817-E1B7-4264-AC5B-1FBA442C6453}">
  <dimension ref="A1:CD415"/>
  <sheetViews>
    <sheetView zoomScale="120" zoomScaleNormal="120" workbookViewId="0">
      <selection activeCell="H30" sqref="H30"/>
    </sheetView>
  </sheetViews>
  <sheetFormatPr defaultColWidth="8.08203125" defaultRowHeight="14.5" x14ac:dyDescent="0.35"/>
  <cols>
    <col min="1" max="2" width="7.08203125" style="60" customWidth="1"/>
    <col min="3" max="3" width="10.75" style="60" customWidth="1"/>
    <col min="4" max="4" width="21" style="81" customWidth="1"/>
    <col min="5" max="5" width="19.75" style="81" customWidth="1"/>
    <col min="6" max="6" width="16.6640625" style="57" customWidth="1"/>
    <col min="7" max="7" width="14.1640625" style="57" customWidth="1"/>
    <col min="8" max="8" width="10.58203125" style="57" customWidth="1"/>
    <col min="9" max="9" width="9.5" style="57" customWidth="1"/>
    <col min="10" max="10" width="5.9140625" style="57" bestFit="1" customWidth="1"/>
    <col min="11" max="11" width="3.1640625" style="57" customWidth="1"/>
    <col min="12" max="12" width="16.9140625" style="57" customWidth="1"/>
    <col min="13" max="82" width="8.08203125" style="57"/>
    <col min="83" max="16384" width="8.08203125" style="60"/>
  </cols>
  <sheetData>
    <row r="1" spans="1:82" x14ac:dyDescent="0.35">
      <c r="A1" s="57"/>
      <c r="B1" s="58"/>
      <c r="C1" s="57"/>
      <c r="D1" s="59"/>
      <c r="E1" s="59"/>
    </row>
    <row r="2" spans="1:82" s="57" customFormat="1" ht="96.75" customHeight="1" x14ac:dyDescent="0.35">
      <c r="D2" s="61"/>
      <c r="E2" s="61"/>
    </row>
    <row r="3" spans="1:82" s="57" customFormat="1" ht="9.75" customHeight="1" thickBot="1" x14ac:dyDescent="0.4">
      <c r="D3" s="62"/>
      <c r="E3" s="62"/>
    </row>
    <row r="4" spans="1:82" s="65" customFormat="1" ht="45" x14ac:dyDescent="0.35">
      <c r="A4" s="63"/>
      <c r="B4" s="63"/>
      <c r="C4" s="63"/>
      <c r="D4" s="64" t="s">
        <v>987</v>
      </c>
      <c r="E4" s="70" t="s">
        <v>996</v>
      </c>
      <c r="F4" s="72" t="s">
        <v>989</v>
      </c>
      <c r="G4" s="75" t="s">
        <v>990</v>
      </c>
      <c r="H4" s="76" t="s">
        <v>991</v>
      </c>
      <c r="I4" s="77" t="s">
        <v>992</v>
      </c>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row>
    <row r="5" spans="1:82" s="65" customFormat="1" ht="15" thickBot="1" x14ac:dyDescent="0.4">
      <c r="A5" s="63"/>
      <c r="B5" s="63"/>
      <c r="C5" s="100" t="s">
        <v>1006</v>
      </c>
      <c r="D5" s="66">
        <v>0.19</v>
      </c>
      <c r="E5" s="66">
        <v>0.12</v>
      </c>
      <c r="F5" s="66">
        <v>0.35</v>
      </c>
      <c r="G5" s="66">
        <v>0.42</v>
      </c>
      <c r="H5" s="66">
        <v>0.28999999999999998</v>
      </c>
      <c r="I5" s="66">
        <v>0.19</v>
      </c>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row>
    <row r="6" spans="1:82" ht="15" thickBot="1" x14ac:dyDescent="0.4">
      <c r="A6" s="57"/>
      <c r="B6" s="57"/>
      <c r="C6" s="100" t="s">
        <v>1007</v>
      </c>
      <c r="D6" s="66">
        <v>0.12</v>
      </c>
      <c r="E6" s="66">
        <v>0.18</v>
      </c>
      <c r="F6" s="66">
        <v>0.12</v>
      </c>
      <c r="G6" s="66">
        <v>0.09</v>
      </c>
      <c r="H6" s="66">
        <v>0.09</v>
      </c>
      <c r="I6" s="66">
        <v>0.12</v>
      </c>
    </row>
    <row r="7" spans="1:82" ht="15" thickBot="1" x14ac:dyDescent="0.4">
      <c r="A7" s="57"/>
      <c r="B7" s="57"/>
      <c r="C7" s="84" t="s">
        <v>997</v>
      </c>
      <c r="D7" s="66">
        <f t="shared" ref="D7:I7" si="0">1-D6-D5</f>
        <v>0.69</v>
      </c>
      <c r="E7" s="66">
        <f t="shared" si="0"/>
        <v>0.70000000000000007</v>
      </c>
      <c r="F7" s="66">
        <f t="shared" si="0"/>
        <v>0.53</v>
      </c>
      <c r="G7" s="66">
        <f t="shared" si="0"/>
        <v>0.49000000000000005</v>
      </c>
      <c r="H7" s="66">
        <f t="shared" si="0"/>
        <v>0.62000000000000011</v>
      </c>
      <c r="I7" s="66">
        <f t="shared" si="0"/>
        <v>0.69</v>
      </c>
    </row>
    <row r="8" spans="1:82" x14ac:dyDescent="0.35">
      <c r="A8" s="57"/>
      <c r="B8" s="57"/>
      <c r="D8" s="82"/>
      <c r="E8" s="82"/>
      <c r="F8" s="82"/>
    </row>
    <row r="9" spans="1:82" x14ac:dyDescent="0.35">
      <c r="A9" s="57"/>
      <c r="B9" s="57"/>
      <c r="C9" s="57"/>
      <c r="D9" s="82"/>
      <c r="E9" s="82"/>
      <c r="F9" s="82"/>
    </row>
    <row r="10" spans="1:82" x14ac:dyDescent="0.35">
      <c r="A10" s="57"/>
      <c r="B10" s="57"/>
      <c r="C10" s="57"/>
      <c r="D10" s="82"/>
      <c r="E10" s="82"/>
      <c r="F10" s="82"/>
    </row>
    <row r="11" spans="1:82" x14ac:dyDescent="0.35">
      <c r="A11" s="57"/>
      <c r="B11" s="57"/>
      <c r="C11" s="57"/>
      <c r="D11" s="82"/>
      <c r="E11" s="82"/>
      <c r="F11" s="82"/>
    </row>
    <row r="12" spans="1:82" x14ac:dyDescent="0.35">
      <c r="A12" s="57"/>
      <c r="B12" s="57"/>
      <c r="C12" s="57"/>
      <c r="D12" s="82"/>
      <c r="E12" s="82"/>
      <c r="F12" s="82"/>
    </row>
    <row r="13" spans="1:82" x14ac:dyDescent="0.35">
      <c r="A13" s="57"/>
      <c r="B13" s="57"/>
      <c r="C13" s="57"/>
      <c r="D13" s="82"/>
      <c r="E13" s="82"/>
      <c r="F13" s="82"/>
    </row>
    <row r="14" spans="1:82" x14ac:dyDescent="0.35">
      <c r="A14" s="57"/>
      <c r="B14" s="57"/>
      <c r="C14" s="57"/>
      <c r="D14" s="82"/>
      <c r="E14" s="82"/>
      <c r="F14" s="82"/>
    </row>
    <row r="15" spans="1:82" x14ac:dyDescent="0.35">
      <c r="A15" s="57"/>
      <c r="B15" s="57"/>
      <c r="C15" s="57"/>
      <c r="D15" s="82"/>
      <c r="E15" s="82"/>
      <c r="F15" s="82"/>
    </row>
    <row r="16" spans="1:82" s="57" customFormat="1" ht="15.5" thickBot="1" x14ac:dyDescent="0.4">
      <c r="D16" s="68"/>
      <c r="E16" s="67"/>
    </row>
    <row r="17" spans="1:82" s="71" customFormat="1" ht="30" x14ac:dyDescent="0.35">
      <c r="A17" s="69"/>
      <c r="B17" s="69"/>
      <c r="D17" s="70" t="s">
        <v>988</v>
      </c>
      <c r="E17" s="70" t="s">
        <v>988</v>
      </c>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c r="BL17" s="69"/>
      <c r="BM17" s="69"/>
      <c r="BN17" s="69"/>
      <c r="BO17" s="69"/>
      <c r="BP17" s="69"/>
      <c r="BQ17" s="69"/>
      <c r="BR17" s="69"/>
      <c r="BS17" s="69"/>
      <c r="BT17" s="69"/>
      <c r="BU17" s="69"/>
      <c r="BV17" s="69"/>
      <c r="BW17" s="69"/>
      <c r="BX17" s="69"/>
      <c r="BY17" s="69"/>
      <c r="BZ17" s="69"/>
      <c r="CA17" s="69"/>
      <c r="CB17" s="69"/>
      <c r="CC17" s="69"/>
      <c r="CD17" s="69"/>
    </row>
    <row r="18" spans="1:82" ht="29.5" thickBot="1" x14ac:dyDescent="0.4">
      <c r="A18" s="57"/>
      <c r="B18" s="57"/>
      <c r="C18" s="69" t="s">
        <v>994</v>
      </c>
      <c r="D18" s="66" t="e">
        <f>SUM('[2]2. Diagnostic'!C16:C28)/#REF!</f>
        <v>#REF!</v>
      </c>
      <c r="E18" s="66" t="e">
        <f>SUM('[2]2. Diagnostic'!L16:L28)/#REF!</f>
        <v>#REF!</v>
      </c>
      <c r="F18" s="66">
        <v>1</v>
      </c>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c r="BM18" s="60"/>
      <c r="BN18" s="60"/>
      <c r="BO18" s="60"/>
      <c r="BP18" s="60"/>
      <c r="BQ18" s="60"/>
      <c r="BR18" s="60"/>
      <c r="BS18" s="60"/>
      <c r="BT18" s="60"/>
      <c r="BU18" s="60"/>
      <c r="BV18" s="60"/>
      <c r="BW18" s="60"/>
      <c r="BX18" s="60"/>
      <c r="BY18" s="60"/>
      <c r="BZ18" s="60"/>
      <c r="CA18" s="60"/>
      <c r="CB18" s="60"/>
      <c r="CC18" s="60"/>
      <c r="CD18" s="60"/>
    </row>
    <row r="19" spans="1:82" s="57" customFormat="1" ht="15.5" thickBot="1" x14ac:dyDescent="0.4">
      <c r="D19" s="68"/>
      <c r="E19" s="67"/>
    </row>
    <row r="20" spans="1:82" ht="30" x14ac:dyDescent="0.35">
      <c r="A20" s="57"/>
      <c r="B20" s="57"/>
      <c r="C20" s="57"/>
      <c r="D20" s="72" t="s">
        <v>989</v>
      </c>
      <c r="E20" s="72" t="s">
        <v>989</v>
      </c>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c r="BM20" s="60"/>
      <c r="BN20" s="60"/>
      <c r="BO20" s="60"/>
      <c r="BP20" s="60"/>
      <c r="BQ20" s="60"/>
      <c r="BR20" s="60"/>
      <c r="BS20" s="60"/>
      <c r="BT20" s="60"/>
      <c r="BU20" s="60"/>
      <c r="BV20" s="60"/>
      <c r="BW20" s="60"/>
      <c r="BX20" s="60"/>
      <c r="BY20" s="60"/>
      <c r="BZ20" s="60"/>
      <c r="CA20" s="60"/>
      <c r="CB20" s="60"/>
      <c r="CC20" s="60"/>
      <c r="CD20" s="60"/>
    </row>
    <row r="21" spans="1:82" ht="15" thickBot="1" x14ac:dyDescent="0.4">
      <c r="A21" s="57"/>
      <c r="B21" s="57"/>
      <c r="C21" s="57"/>
      <c r="D21" s="66" t="e">
        <f>SUM('[2]2. Diagnostic'!C32:C43)/#REF!</f>
        <v>#REF!</v>
      </c>
      <c r="E21" s="66" t="e">
        <f>SUM('[2]2. Diagnostic'!L32:L43)/#REF!</f>
        <v>#REF!</v>
      </c>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c r="BM21" s="60"/>
      <c r="BN21" s="60"/>
      <c r="BO21" s="60"/>
      <c r="BP21" s="60"/>
      <c r="BQ21" s="60"/>
      <c r="BR21" s="60"/>
      <c r="BS21" s="60"/>
      <c r="BT21" s="60"/>
      <c r="BU21" s="60"/>
      <c r="BV21" s="60"/>
      <c r="BW21" s="60"/>
      <c r="BX21" s="60"/>
      <c r="BY21" s="60"/>
      <c r="BZ21" s="60"/>
      <c r="CA21" s="60"/>
      <c r="CB21" s="60"/>
      <c r="CC21" s="60"/>
      <c r="CD21" s="60"/>
    </row>
    <row r="22" spans="1:82" ht="15.5" thickBot="1" x14ac:dyDescent="0.4">
      <c r="A22" s="57"/>
      <c r="B22" s="57"/>
      <c r="C22" s="57"/>
      <c r="D22" s="74"/>
      <c r="E22" s="73"/>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c r="BM22" s="60"/>
      <c r="BN22" s="60"/>
      <c r="BO22" s="60"/>
      <c r="BP22" s="60"/>
      <c r="BQ22" s="60"/>
      <c r="BR22" s="60"/>
      <c r="BS22" s="60"/>
      <c r="BT22" s="60"/>
      <c r="BU22" s="60"/>
      <c r="BV22" s="60"/>
      <c r="BW22" s="60"/>
      <c r="BX22" s="60"/>
      <c r="BY22" s="60"/>
      <c r="BZ22" s="60"/>
      <c r="CA22" s="60"/>
      <c r="CB22" s="60"/>
      <c r="CC22" s="60"/>
      <c r="CD22" s="60"/>
    </row>
    <row r="23" spans="1:82" ht="15" x14ac:dyDescent="0.35">
      <c r="A23" s="57"/>
      <c r="B23" s="57"/>
      <c r="C23" s="57"/>
      <c r="D23" s="75" t="s">
        <v>990</v>
      </c>
      <c r="E23" s="75" t="s">
        <v>990</v>
      </c>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c r="BV23" s="60"/>
      <c r="BW23" s="60"/>
      <c r="BX23" s="60"/>
      <c r="BY23" s="60"/>
      <c r="BZ23" s="60"/>
      <c r="CA23" s="60"/>
      <c r="CB23" s="60"/>
      <c r="CC23" s="60"/>
      <c r="CD23" s="60"/>
    </row>
    <row r="24" spans="1:82" ht="15" thickBot="1" x14ac:dyDescent="0.4">
      <c r="A24" s="57"/>
      <c r="B24" s="57"/>
      <c r="C24" s="57"/>
      <c r="D24" s="66" t="e">
        <f>SUM('[2]2. Diagnostic'!C47:C54)/#REF!</f>
        <v>#REF!</v>
      </c>
      <c r="E24" s="66" t="e">
        <f>SUM('[2]2. Diagnostic'!L47:L54)/#REF!</f>
        <v>#REF!</v>
      </c>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c r="BO24" s="60"/>
      <c r="BP24" s="60"/>
      <c r="BQ24" s="60"/>
      <c r="BR24" s="60"/>
      <c r="BS24" s="60"/>
      <c r="BT24" s="60"/>
      <c r="BU24" s="60"/>
      <c r="BV24" s="60"/>
      <c r="BW24" s="60"/>
      <c r="BX24" s="60"/>
      <c r="BY24" s="60"/>
      <c r="BZ24" s="60"/>
      <c r="CA24" s="60"/>
      <c r="CB24" s="60"/>
      <c r="CC24" s="60"/>
      <c r="CD24" s="60"/>
    </row>
    <row r="25" spans="1:82" s="57" customFormat="1" ht="15.5" thickBot="1" x14ac:dyDescent="0.4">
      <c r="D25" s="68"/>
      <c r="E25" s="67"/>
    </row>
    <row r="26" spans="1:82" ht="30" x14ac:dyDescent="0.35">
      <c r="A26" s="57"/>
      <c r="B26" s="57"/>
      <c r="C26" s="57"/>
      <c r="D26" s="76" t="s">
        <v>991</v>
      </c>
      <c r="E26" s="76" t="s">
        <v>991</v>
      </c>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0"/>
      <c r="BM26" s="60"/>
      <c r="BN26" s="60"/>
      <c r="BO26" s="60"/>
      <c r="BP26" s="60"/>
      <c r="BQ26" s="60"/>
      <c r="BR26" s="60"/>
      <c r="BS26" s="60"/>
      <c r="BT26" s="60"/>
      <c r="BU26" s="60"/>
      <c r="BV26" s="60"/>
      <c r="BW26" s="60"/>
      <c r="BX26" s="60"/>
      <c r="BY26" s="60"/>
      <c r="BZ26" s="60"/>
      <c r="CA26" s="60"/>
      <c r="CB26" s="60"/>
      <c r="CC26" s="60"/>
      <c r="CD26" s="60"/>
    </row>
    <row r="27" spans="1:82" s="57" customFormat="1" ht="15" thickBot="1" x14ac:dyDescent="0.4">
      <c r="D27" s="66" t="e">
        <f>SUM('[2]2. Diagnostic'!C58:C65)/#REF!</f>
        <v>#REF!</v>
      </c>
      <c r="E27" s="66" t="e">
        <f>SUM('[2]2. Diagnostic'!L58:L65)/#REF!</f>
        <v>#REF!</v>
      </c>
    </row>
    <row r="28" spans="1:82" s="57" customFormat="1" ht="15.5" thickBot="1" x14ac:dyDescent="0.4">
      <c r="D28" s="68"/>
      <c r="E28" s="67"/>
    </row>
    <row r="29" spans="1:82" s="57" customFormat="1" ht="30" x14ac:dyDescent="0.35">
      <c r="D29" s="77" t="s">
        <v>992</v>
      </c>
      <c r="E29" s="77" t="s">
        <v>992</v>
      </c>
    </row>
    <row r="30" spans="1:82" s="57" customFormat="1" ht="15" thickBot="1" x14ac:dyDescent="0.4">
      <c r="D30" s="66" t="e">
        <f>SUM('[2]2. Diagnostic'!C69:C72)/#REF!</f>
        <v>#REF!</v>
      </c>
      <c r="E30" s="66" t="e">
        <f>SUM('[2]2. Diagnostic'!L69:L72)/#REF!</f>
        <v>#REF!</v>
      </c>
      <c r="I30" s="78"/>
    </row>
    <row r="31" spans="1:82" s="57" customFormat="1" ht="15" thickBot="1" x14ac:dyDescent="0.4">
      <c r="D31" s="68"/>
      <c r="E31" s="68"/>
    </row>
    <row r="32" spans="1:82" s="57" customFormat="1" ht="22.5" x14ac:dyDescent="0.35">
      <c r="D32" s="79" t="s">
        <v>993</v>
      </c>
      <c r="E32" s="79" t="s">
        <v>993</v>
      </c>
    </row>
    <row r="33" spans="4:5" s="57" customFormat="1" ht="20" thickBot="1" x14ac:dyDescent="0.4">
      <c r="D33" s="80" t="e">
        <f>(6*D6+13*D18+12*D21+8*D24+8*D27+4*D30)/51</f>
        <v>#REF!</v>
      </c>
      <c r="E33" s="80" t="e">
        <f>(6*E30+13*E27+12*E24+8*E21+8*#REF!+4*E18)/51</f>
        <v>#REF!</v>
      </c>
    </row>
    <row r="34" spans="4:5" s="57" customFormat="1" x14ac:dyDescent="0.35">
      <c r="D34" s="59"/>
      <c r="E34" s="59"/>
    </row>
    <row r="35" spans="4:5" s="57" customFormat="1" x14ac:dyDescent="0.35">
      <c r="D35" s="59"/>
      <c r="E35" s="59"/>
    </row>
    <row r="36" spans="4:5" s="57" customFormat="1" x14ac:dyDescent="0.35">
      <c r="D36" s="59"/>
      <c r="E36" s="59"/>
    </row>
    <row r="37" spans="4:5" s="57" customFormat="1" x14ac:dyDescent="0.35">
      <c r="D37" s="59"/>
      <c r="E37" s="59"/>
    </row>
    <row r="38" spans="4:5" s="57" customFormat="1" x14ac:dyDescent="0.35">
      <c r="D38" s="59"/>
      <c r="E38" s="59"/>
    </row>
    <row r="39" spans="4:5" s="57" customFormat="1" x14ac:dyDescent="0.35">
      <c r="D39" s="59"/>
      <c r="E39" s="59"/>
    </row>
    <row r="40" spans="4:5" s="57" customFormat="1" x14ac:dyDescent="0.35">
      <c r="D40" s="59"/>
      <c r="E40" s="59"/>
    </row>
    <row r="41" spans="4:5" s="57" customFormat="1" x14ac:dyDescent="0.35">
      <c r="D41" s="59"/>
      <c r="E41" s="59"/>
    </row>
    <row r="42" spans="4:5" s="57" customFormat="1" x14ac:dyDescent="0.35">
      <c r="D42" s="59"/>
      <c r="E42" s="59"/>
    </row>
    <row r="43" spans="4:5" s="57" customFormat="1" x14ac:dyDescent="0.35">
      <c r="D43" s="59"/>
      <c r="E43" s="59"/>
    </row>
    <row r="44" spans="4:5" s="57" customFormat="1" x14ac:dyDescent="0.35">
      <c r="D44" s="59"/>
      <c r="E44" s="59"/>
    </row>
    <row r="45" spans="4:5" s="57" customFormat="1" x14ac:dyDescent="0.35">
      <c r="D45" s="59"/>
      <c r="E45" s="59"/>
    </row>
    <row r="46" spans="4:5" s="57" customFormat="1" x14ac:dyDescent="0.35">
      <c r="D46" s="59"/>
      <c r="E46" s="59"/>
    </row>
    <row r="47" spans="4:5" s="57" customFormat="1" x14ac:dyDescent="0.35">
      <c r="D47" s="59"/>
      <c r="E47" s="59"/>
    </row>
    <row r="48" spans="4:5" s="57" customFormat="1" x14ac:dyDescent="0.35">
      <c r="D48" s="59"/>
      <c r="E48" s="59"/>
    </row>
    <row r="49" spans="4:5" s="57" customFormat="1" x14ac:dyDescent="0.35">
      <c r="D49" s="59"/>
      <c r="E49" s="59"/>
    </row>
    <row r="50" spans="4:5" s="57" customFormat="1" x14ac:dyDescent="0.35">
      <c r="D50" s="59"/>
      <c r="E50" s="59"/>
    </row>
    <row r="51" spans="4:5" s="57" customFormat="1" x14ac:dyDescent="0.35">
      <c r="D51" s="59"/>
      <c r="E51" s="59"/>
    </row>
    <row r="52" spans="4:5" s="57" customFormat="1" x14ac:dyDescent="0.35">
      <c r="D52" s="59"/>
      <c r="E52" s="59"/>
    </row>
    <row r="53" spans="4:5" s="57" customFormat="1" x14ac:dyDescent="0.35">
      <c r="D53" s="59"/>
      <c r="E53" s="59"/>
    </row>
    <row r="54" spans="4:5" s="57" customFormat="1" x14ac:dyDescent="0.35">
      <c r="D54" s="59"/>
      <c r="E54" s="59"/>
    </row>
    <row r="55" spans="4:5" s="57" customFormat="1" x14ac:dyDescent="0.35">
      <c r="D55" s="59"/>
      <c r="E55" s="59"/>
    </row>
    <row r="56" spans="4:5" s="57" customFormat="1" x14ac:dyDescent="0.35">
      <c r="D56" s="59"/>
      <c r="E56" s="59"/>
    </row>
    <row r="57" spans="4:5" s="57" customFormat="1" x14ac:dyDescent="0.35">
      <c r="D57" s="59"/>
      <c r="E57" s="59"/>
    </row>
    <row r="58" spans="4:5" s="57" customFormat="1" x14ac:dyDescent="0.35">
      <c r="D58" s="59"/>
      <c r="E58" s="59"/>
    </row>
    <row r="59" spans="4:5" s="57" customFormat="1" x14ac:dyDescent="0.35">
      <c r="D59" s="59"/>
      <c r="E59" s="59"/>
    </row>
    <row r="60" spans="4:5" s="57" customFormat="1" x14ac:dyDescent="0.35">
      <c r="D60" s="59"/>
      <c r="E60" s="59"/>
    </row>
    <row r="61" spans="4:5" s="57" customFormat="1" x14ac:dyDescent="0.35">
      <c r="D61" s="59"/>
      <c r="E61" s="59"/>
    </row>
    <row r="62" spans="4:5" s="57" customFormat="1" x14ac:dyDescent="0.35">
      <c r="D62" s="59"/>
      <c r="E62" s="59"/>
    </row>
    <row r="63" spans="4:5" s="57" customFormat="1" x14ac:dyDescent="0.35">
      <c r="D63" s="59"/>
      <c r="E63" s="59"/>
    </row>
    <row r="64" spans="4:5" s="57" customFormat="1" x14ac:dyDescent="0.35">
      <c r="D64" s="59"/>
      <c r="E64" s="59"/>
    </row>
    <row r="65" spans="4:5" s="57" customFormat="1" x14ac:dyDescent="0.35">
      <c r="D65" s="59"/>
      <c r="E65" s="59"/>
    </row>
    <row r="66" spans="4:5" s="57" customFormat="1" x14ac:dyDescent="0.35">
      <c r="D66" s="59"/>
      <c r="E66" s="59"/>
    </row>
    <row r="67" spans="4:5" s="57" customFormat="1" x14ac:dyDescent="0.35">
      <c r="D67" s="59"/>
      <c r="E67" s="59"/>
    </row>
    <row r="68" spans="4:5" s="57" customFormat="1" x14ac:dyDescent="0.35">
      <c r="D68" s="59"/>
      <c r="E68" s="59"/>
    </row>
    <row r="69" spans="4:5" s="57" customFormat="1" x14ac:dyDescent="0.35">
      <c r="D69" s="59"/>
      <c r="E69" s="59"/>
    </row>
    <row r="70" spans="4:5" s="57" customFormat="1" x14ac:dyDescent="0.35">
      <c r="D70" s="59"/>
      <c r="E70" s="59"/>
    </row>
    <row r="71" spans="4:5" s="57" customFormat="1" x14ac:dyDescent="0.35">
      <c r="D71" s="59"/>
      <c r="E71" s="59"/>
    </row>
    <row r="72" spans="4:5" s="57" customFormat="1" x14ac:dyDescent="0.35">
      <c r="D72" s="59"/>
      <c r="E72" s="59"/>
    </row>
    <row r="73" spans="4:5" s="57" customFormat="1" x14ac:dyDescent="0.35">
      <c r="D73" s="59"/>
      <c r="E73" s="59"/>
    </row>
    <row r="74" spans="4:5" s="57" customFormat="1" x14ac:dyDescent="0.35">
      <c r="D74" s="59"/>
      <c r="E74" s="59"/>
    </row>
    <row r="75" spans="4:5" s="57" customFormat="1" x14ac:dyDescent="0.35">
      <c r="D75" s="59"/>
      <c r="E75" s="59"/>
    </row>
    <row r="76" spans="4:5" s="57" customFormat="1" x14ac:dyDescent="0.35">
      <c r="D76" s="59"/>
      <c r="E76" s="59"/>
    </row>
    <row r="77" spans="4:5" s="57" customFormat="1" x14ac:dyDescent="0.35">
      <c r="D77" s="59"/>
      <c r="E77" s="59"/>
    </row>
    <row r="78" spans="4:5" s="57" customFormat="1" x14ac:dyDescent="0.35">
      <c r="D78" s="59"/>
      <c r="E78" s="59"/>
    </row>
    <row r="79" spans="4:5" s="57" customFormat="1" x14ac:dyDescent="0.35">
      <c r="D79" s="59"/>
      <c r="E79" s="59"/>
    </row>
    <row r="80" spans="4:5" s="57" customFormat="1" x14ac:dyDescent="0.35">
      <c r="D80" s="59"/>
      <c r="E80" s="59"/>
    </row>
    <row r="81" spans="4:5" s="57" customFormat="1" x14ac:dyDescent="0.35">
      <c r="D81" s="59"/>
      <c r="E81" s="59"/>
    </row>
    <row r="82" spans="4:5" s="57" customFormat="1" x14ac:dyDescent="0.35">
      <c r="D82" s="59"/>
      <c r="E82" s="59"/>
    </row>
    <row r="83" spans="4:5" s="57" customFormat="1" x14ac:dyDescent="0.35">
      <c r="D83" s="59"/>
      <c r="E83" s="59"/>
    </row>
    <row r="84" spans="4:5" s="57" customFormat="1" x14ac:dyDescent="0.35">
      <c r="D84" s="59"/>
      <c r="E84" s="59"/>
    </row>
    <row r="85" spans="4:5" s="57" customFormat="1" x14ac:dyDescent="0.35">
      <c r="D85" s="59"/>
      <c r="E85" s="59"/>
    </row>
    <row r="86" spans="4:5" s="57" customFormat="1" x14ac:dyDescent="0.35">
      <c r="D86" s="59"/>
      <c r="E86" s="59"/>
    </row>
    <row r="87" spans="4:5" s="57" customFormat="1" x14ac:dyDescent="0.35">
      <c r="D87" s="59"/>
      <c r="E87" s="59"/>
    </row>
    <row r="88" spans="4:5" s="57" customFormat="1" x14ac:dyDescent="0.35">
      <c r="D88" s="59"/>
      <c r="E88" s="59"/>
    </row>
    <row r="89" spans="4:5" s="57" customFormat="1" x14ac:dyDescent="0.35">
      <c r="D89" s="59"/>
      <c r="E89" s="59"/>
    </row>
    <row r="90" spans="4:5" s="57" customFormat="1" x14ac:dyDescent="0.35">
      <c r="D90" s="59"/>
      <c r="E90" s="59"/>
    </row>
    <row r="91" spans="4:5" s="57" customFormat="1" x14ac:dyDescent="0.35">
      <c r="D91" s="59"/>
      <c r="E91" s="59"/>
    </row>
    <row r="92" spans="4:5" s="57" customFormat="1" x14ac:dyDescent="0.35">
      <c r="D92" s="59"/>
      <c r="E92" s="59"/>
    </row>
    <row r="93" spans="4:5" s="57" customFormat="1" x14ac:dyDescent="0.35">
      <c r="D93" s="59"/>
      <c r="E93" s="59"/>
    </row>
    <row r="94" spans="4:5" s="57" customFormat="1" x14ac:dyDescent="0.35">
      <c r="D94" s="59"/>
      <c r="E94" s="59"/>
    </row>
    <row r="95" spans="4:5" s="57" customFormat="1" x14ac:dyDescent="0.35">
      <c r="D95" s="59"/>
      <c r="E95" s="59"/>
    </row>
    <row r="96" spans="4:5" s="57" customFormat="1" x14ac:dyDescent="0.35">
      <c r="D96" s="59"/>
      <c r="E96" s="59"/>
    </row>
    <row r="97" spans="4:5" s="57" customFormat="1" x14ac:dyDescent="0.35">
      <c r="D97" s="59"/>
      <c r="E97" s="59"/>
    </row>
    <row r="98" spans="4:5" s="57" customFormat="1" x14ac:dyDescent="0.35">
      <c r="D98" s="59"/>
      <c r="E98" s="59"/>
    </row>
    <row r="99" spans="4:5" s="57" customFormat="1" x14ac:dyDescent="0.35">
      <c r="D99" s="59"/>
      <c r="E99" s="59"/>
    </row>
    <row r="100" spans="4:5" s="57" customFormat="1" x14ac:dyDescent="0.35">
      <c r="D100" s="59"/>
      <c r="E100" s="59"/>
    </row>
    <row r="101" spans="4:5" s="57" customFormat="1" x14ac:dyDescent="0.35">
      <c r="D101" s="59"/>
      <c r="E101" s="59"/>
    </row>
    <row r="102" spans="4:5" s="57" customFormat="1" x14ac:dyDescent="0.35">
      <c r="D102" s="59"/>
      <c r="E102" s="59"/>
    </row>
    <row r="103" spans="4:5" s="57" customFormat="1" x14ac:dyDescent="0.35">
      <c r="D103" s="59"/>
      <c r="E103" s="59"/>
    </row>
    <row r="104" spans="4:5" s="57" customFormat="1" x14ac:dyDescent="0.35">
      <c r="D104" s="59"/>
      <c r="E104" s="59"/>
    </row>
    <row r="105" spans="4:5" s="57" customFormat="1" x14ac:dyDescent="0.35">
      <c r="D105" s="59"/>
      <c r="E105" s="59"/>
    </row>
    <row r="106" spans="4:5" s="57" customFormat="1" x14ac:dyDescent="0.35">
      <c r="D106" s="59"/>
      <c r="E106" s="59"/>
    </row>
    <row r="107" spans="4:5" s="57" customFormat="1" x14ac:dyDescent="0.35">
      <c r="D107" s="59"/>
      <c r="E107" s="59"/>
    </row>
    <row r="108" spans="4:5" s="57" customFormat="1" x14ac:dyDescent="0.35">
      <c r="D108" s="59"/>
      <c r="E108" s="59"/>
    </row>
    <row r="109" spans="4:5" s="57" customFormat="1" x14ac:dyDescent="0.35">
      <c r="D109" s="59"/>
      <c r="E109" s="59"/>
    </row>
    <row r="110" spans="4:5" s="57" customFormat="1" x14ac:dyDescent="0.35">
      <c r="D110" s="59"/>
      <c r="E110" s="59"/>
    </row>
    <row r="111" spans="4:5" s="57" customFormat="1" x14ac:dyDescent="0.35">
      <c r="D111" s="59"/>
      <c r="E111" s="59"/>
    </row>
    <row r="112" spans="4:5" s="57" customFormat="1" x14ac:dyDescent="0.35">
      <c r="D112" s="59"/>
      <c r="E112" s="59"/>
    </row>
    <row r="113" spans="4:5" s="57" customFormat="1" x14ac:dyDescent="0.35">
      <c r="D113" s="59"/>
      <c r="E113" s="59"/>
    </row>
    <row r="114" spans="4:5" s="57" customFormat="1" x14ac:dyDescent="0.35">
      <c r="D114" s="59"/>
      <c r="E114" s="59"/>
    </row>
    <row r="115" spans="4:5" s="57" customFormat="1" x14ac:dyDescent="0.35">
      <c r="D115" s="59"/>
      <c r="E115" s="59"/>
    </row>
    <row r="116" spans="4:5" s="57" customFormat="1" x14ac:dyDescent="0.35">
      <c r="D116" s="59"/>
      <c r="E116" s="59"/>
    </row>
    <row r="117" spans="4:5" s="57" customFormat="1" x14ac:dyDescent="0.35">
      <c r="D117" s="59"/>
      <c r="E117" s="59"/>
    </row>
    <row r="118" spans="4:5" s="57" customFormat="1" x14ac:dyDescent="0.35">
      <c r="D118" s="59"/>
      <c r="E118" s="59"/>
    </row>
    <row r="119" spans="4:5" s="57" customFormat="1" x14ac:dyDescent="0.35">
      <c r="D119" s="59"/>
      <c r="E119" s="59"/>
    </row>
    <row r="120" spans="4:5" s="57" customFormat="1" x14ac:dyDescent="0.35">
      <c r="D120" s="59"/>
      <c r="E120" s="59"/>
    </row>
    <row r="121" spans="4:5" s="57" customFormat="1" x14ac:dyDescent="0.35">
      <c r="D121" s="59"/>
      <c r="E121" s="59"/>
    </row>
    <row r="122" spans="4:5" s="57" customFormat="1" x14ac:dyDescent="0.35">
      <c r="D122" s="59"/>
      <c r="E122" s="59"/>
    </row>
    <row r="123" spans="4:5" s="57" customFormat="1" x14ac:dyDescent="0.35">
      <c r="D123" s="59"/>
      <c r="E123" s="59"/>
    </row>
    <row r="124" spans="4:5" s="57" customFormat="1" x14ac:dyDescent="0.35">
      <c r="D124" s="59"/>
      <c r="E124" s="59"/>
    </row>
    <row r="125" spans="4:5" s="57" customFormat="1" x14ac:dyDescent="0.35">
      <c r="D125" s="59"/>
      <c r="E125" s="59"/>
    </row>
    <row r="126" spans="4:5" s="57" customFormat="1" x14ac:dyDescent="0.35">
      <c r="D126" s="59"/>
      <c r="E126" s="59"/>
    </row>
    <row r="127" spans="4:5" s="57" customFormat="1" x14ac:dyDescent="0.35">
      <c r="D127" s="59"/>
      <c r="E127" s="59"/>
    </row>
    <row r="128" spans="4:5" s="57" customFormat="1" x14ac:dyDescent="0.35">
      <c r="D128" s="59"/>
      <c r="E128" s="59"/>
    </row>
    <row r="129" spans="4:5" s="57" customFormat="1" x14ac:dyDescent="0.35">
      <c r="D129" s="59"/>
      <c r="E129" s="59"/>
    </row>
    <row r="130" spans="4:5" s="57" customFormat="1" x14ac:dyDescent="0.35">
      <c r="D130" s="59"/>
      <c r="E130" s="59"/>
    </row>
    <row r="131" spans="4:5" s="57" customFormat="1" x14ac:dyDescent="0.35">
      <c r="D131" s="59"/>
      <c r="E131" s="59"/>
    </row>
    <row r="132" spans="4:5" s="57" customFormat="1" x14ac:dyDescent="0.35">
      <c r="D132" s="59"/>
      <c r="E132" s="59"/>
    </row>
    <row r="133" spans="4:5" s="57" customFormat="1" x14ac:dyDescent="0.35">
      <c r="D133" s="59"/>
      <c r="E133" s="59"/>
    </row>
    <row r="134" spans="4:5" s="57" customFormat="1" x14ac:dyDescent="0.35">
      <c r="D134" s="59"/>
      <c r="E134" s="59"/>
    </row>
    <row r="135" spans="4:5" s="57" customFormat="1" x14ac:dyDescent="0.35">
      <c r="D135" s="59"/>
      <c r="E135" s="59"/>
    </row>
    <row r="136" spans="4:5" s="57" customFormat="1" x14ac:dyDescent="0.35">
      <c r="D136" s="59"/>
      <c r="E136" s="59"/>
    </row>
    <row r="137" spans="4:5" s="57" customFormat="1" x14ac:dyDescent="0.35">
      <c r="D137" s="59"/>
      <c r="E137" s="59"/>
    </row>
    <row r="138" spans="4:5" s="57" customFormat="1" x14ac:dyDescent="0.35">
      <c r="D138" s="59"/>
      <c r="E138" s="59"/>
    </row>
    <row r="139" spans="4:5" s="57" customFormat="1" x14ac:dyDescent="0.35">
      <c r="D139" s="59"/>
      <c r="E139" s="59"/>
    </row>
    <row r="140" spans="4:5" s="57" customFormat="1" x14ac:dyDescent="0.35">
      <c r="D140" s="59"/>
      <c r="E140" s="59"/>
    </row>
    <row r="141" spans="4:5" s="57" customFormat="1" x14ac:dyDescent="0.35">
      <c r="D141" s="59"/>
      <c r="E141" s="59"/>
    </row>
    <row r="142" spans="4:5" s="57" customFormat="1" x14ac:dyDescent="0.35">
      <c r="D142" s="59"/>
      <c r="E142" s="59"/>
    </row>
    <row r="143" spans="4:5" s="57" customFormat="1" x14ac:dyDescent="0.35">
      <c r="D143" s="59"/>
      <c r="E143" s="59"/>
    </row>
    <row r="144" spans="4:5" s="57" customFormat="1" x14ac:dyDescent="0.35">
      <c r="D144" s="59"/>
      <c r="E144" s="59"/>
    </row>
    <row r="145" spans="4:5" s="57" customFormat="1" x14ac:dyDescent="0.35">
      <c r="D145" s="59"/>
      <c r="E145" s="59"/>
    </row>
    <row r="146" spans="4:5" s="57" customFormat="1" x14ac:dyDescent="0.35">
      <c r="D146" s="59"/>
      <c r="E146" s="59"/>
    </row>
    <row r="147" spans="4:5" s="57" customFormat="1" x14ac:dyDescent="0.35">
      <c r="D147" s="59"/>
      <c r="E147" s="59"/>
    </row>
    <row r="148" spans="4:5" s="57" customFormat="1" x14ac:dyDescent="0.35">
      <c r="D148" s="59"/>
      <c r="E148" s="59"/>
    </row>
    <row r="149" spans="4:5" s="57" customFormat="1" x14ac:dyDescent="0.35">
      <c r="D149" s="59"/>
      <c r="E149" s="59"/>
    </row>
    <row r="150" spans="4:5" s="57" customFormat="1" x14ac:dyDescent="0.35">
      <c r="D150" s="59"/>
      <c r="E150" s="59"/>
    </row>
    <row r="151" spans="4:5" s="57" customFormat="1" x14ac:dyDescent="0.35">
      <c r="D151" s="59"/>
      <c r="E151" s="59"/>
    </row>
    <row r="152" spans="4:5" s="57" customFormat="1" x14ac:dyDescent="0.35">
      <c r="D152" s="59"/>
      <c r="E152" s="59"/>
    </row>
    <row r="153" spans="4:5" s="57" customFormat="1" x14ac:dyDescent="0.35">
      <c r="D153" s="59"/>
      <c r="E153" s="59"/>
    </row>
    <row r="154" spans="4:5" s="57" customFormat="1" x14ac:dyDescent="0.35">
      <c r="D154" s="59"/>
      <c r="E154" s="59"/>
    </row>
    <row r="155" spans="4:5" s="57" customFormat="1" x14ac:dyDescent="0.35">
      <c r="D155" s="59"/>
      <c r="E155" s="59"/>
    </row>
    <row r="156" spans="4:5" s="57" customFormat="1" x14ac:dyDescent="0.35">
      <c r="D156" s="59"/>
      <c r="E156" s="59"/>
    </row>
    <row r="157" spans="4:5" s="57" customFormat="1" x14ac:dyDescent="0.35">
      <c r="D157" s="59"/>
      <c r="E157" s="59"/>
    </row>
    <row r="158" spans="4:5" s="57" customFormat="1" x14ac:dyDescent="0.35">
      <c r="D158" s="59"/>
      <c r="E158" s="59"/>
    </row>
    <row r="159" spans="4:5" s="57" customFormat="1" x14ac:dyDescent="0.35">
      <c r="D159" s="59"/>
      <c r="E159" s="59"/>
    </row>
    <row r="160" spans="4:5" s="57" customFormat="1" x14ac:dyDescent="0.35">
      <c r="D160" s="59"/>
      <c r="E160" s="59"/>
    </row>
    <row r="161" spans="4:5" s="57" customFormat="1" x14ac:dyDescent="0.35">
      <c r="D161" s="59"/>
      <c r="E161" s="59"/>
    </row>
    <row r="162" spans="4:5" s="57" customFormat="1" x14ac:dyDescent="0.35">
      <c r="D162" s="59"/>
      <c r="E162" s="59"/>
    </row>
    <row r="163" spans="4:5" s="57" customFormat="1" x14ac:dyDescent="0.35">
      <c r="D163" s="59"/>
      <c r="E163" s="59"/>
    </row>
    <row r="164" spans="4:5" s="57" customFormat="1" x14ac:dyDescent="0.35">
      <c r="D164" s="59"/>
      <c r="E164" s="59"/>
    </row>
    <row r="165" spans="4:5" s="57" customFormat="1" x14ac:dyDescent="0.35">
      <c r="D165" s="59"/>
      <c r="E165" s="59"/>
    </row>
    <row r="166" spans="4:5" s="57" customFormat="1" x14ac:dyDescent="0.35">
      <c r="D166" s="59"/>
      <c r="E166" s="59"/>
    </row>
    <row r="167" spans="4:5" s="57" customFormat="1" x14ac:dyDescent="0.35">
      <c r="D167" s="59"/>
      <c r="E167" s="59"/>
    </row>
    <row r="168" spans="4:5" s="57" customFormat="1" x14ac:dyDescent="0.35">
      <c r="D168" s="59"/>
      <c r="E168" s="59"/>
    </row>
    <row r="169" spans="4:5" s="57" customFormat="1" x14ac:dyDescent="0.35">
      <c r="D169" s="59"/>
      <c r="E169" s="59"/>
    </row>
    <row r="170" spans="4:5" s="57" customFormat="1" x14ac:dyDescent="0.35">
      <c r="D170" s="59"/>
      <c r="E170" s="59"/>
    </row>
    <row r="171" spans="4:5" s="57" customFormat="1" x14ac:dyDescent="0.35">
      <c r="D171" s="59"/>
      <c r="E171" s="59"/>
    </row>
    <row r="172" spans="4:5" s="57" customFormat="1" x14ac:dyDescent="0.35">
      <c r="D172" s="59"/>
      <c r="E172" s="59"/>
    </row>
    <row r="173" spans="4:5" s="57" customFormat="1" x14ac:dyDescent="0.35">
      <c r="D173" s="59"/>
      <c r="E173" s="59"/>
    </row>
    <row r="174" spans="4:5" s="57" customFormat="1" x14ac:dyDescent="0.35">
      <c r="D174" s="59"/>
      <c r="E174" s="59"/>
    </row>
    <row r="175" spans="4:5" s="57" customFormat="1" x14ac:dyDescent="0.35">
      <c r="D175" s="59"/>
      <c r="E175" s="59"/>
    </row>
    <row r="176" spans="4:5" s="57" customFormat="1" x14ac:dyDescent="0.35">
      <c r="D176" s="59"/>
      <c r="E176" s="59"/>
    </row>
    <row r="177" spans="4:5" s="57" customFormat="1" x14ac:dyDescent="0.35">
      <c r="D177" s="59"/>
      <c r="E177" s="59"/>
    </row>
    <row r="178" spans="4:5" s="57" customFormat="1" x14ac:dyDescent="0.35">
      <c r="D178" s="59"/>
      <c r="E178" s="59"/>
    </row>
    <row r="179" spans="4:5" s="57" customFormat="1" x14ac:dyDescent="0.35">
      <c r="D179" s="59"/>
      <c r="E179" s="59"/>
    </row>
    <row r="180" spans="4:5" s="57" customFormat="1" x14ac:dyDescent="0.35">
      <c r="D180" s="59"/>
      <c r="E180" s="59"/>
    </row>
    <row r="181" spans="4:5" s="57" customFormat="1" x14ac:dyDescent="0.35">
      <c r="D181" s="59"/>
      <c r="E181" s="59"/>
    </row>
    <row r="182" spans="4:5" s="57" customFormat="1" x14ac:dyDescent="0.35">
      <c r="D182" s="59"/>
      <c r="E182" s="59"/>
    </row>
    <row r="183" spans="4:5" s="57" customFormat="1" x14ac:dyDescent="0.35">
      <c r="D183" s="59"/>
      <c r="E183" s="59"/>
    </row>
    <row r="184" spans="4:5" s="57" customFormat="1" x14ac:dyDescent="0.35">
      <c r="D184" s="59"/>
      <c r="E184" s="59"/>
    </row>
    <row r="185" spans="4:5" s="57" customFormat="1" x14ac:dyDescent="0.35">
      <c r="D185" s="59"/>
      <c r="E185" s="59"/>
    </row>
    <row r="186" spans="4:5" s="57" customFormat="1" x14ac:dyDescent="0.35">
      <c r="D186" s="59"/>
      <c r="E186" s="59"/>
    </row>
    <row r="187" spans="4:5" s="57" customFormat="1" x14ac:dyDescent="0.35">
      <c r="D187" s="59"/>
      <c r="E187" s="59"/>
    </row>
    <row r="188" spans="4:5" s="57" customFormat="1" x14ac:dyDescent="0.35">
      <c r="D188" s="59"/>
      <c r="E188" s="59"/>
    </row>
    <row r="189" spans="4:5" s="57" customFormat="1" x14ac:dyDescent="0.35">
      <c r="D189" s="59"/>
      <c r="E189" s="59"/>
    </row>
    <row r="190" spans="4:5" s="57" customFormat="1" x14ac:dyDescent="0.35">
      <c r="D190" s="59"/>
      <c r="E190" s="59"/>
    </row>
    <row r="191" spans="4:5" s="57" customFormat="1" x14ac:dyDescent="0.35">
      <c r="D191" s="59"/>
      <c r="E191" s="59"/>
    </row>
    <row r="192" spans="4:5" s="57" customFormat="1" x14ac:dyDescent="0.35">
      <c r="D192" s="59"/>
      <c r="E192" s="59"/>
    </row>
    <row r="193" spans="4:5" s="57" customFormat="1" x14ac:dyDescent="0.35">
      <c r="D193" s="59"/>
      <c r="E193" s="59"/>
    </row>
    <row r="194" spans="4:5" s="57" customFormat="1" x14ac:dyDescent="0.35">
      <c r="D194" s="59"/>
      <c r="E194" s="59"/>
    </row>
    <row r="195" spans="4:5" s="57" customFormat="1" x14ac:dyDescent="0.35">
      <c r="D195" s="59"/>
      <c r="E195" s="59"/>
    </row>
    <row r="196" spans="4:5" s="57" customFormat="1" x14ac:dyDescent="0.35">
      <c r="D196" s="59"/>
      <c r="E196" s="59"/>
    </row>
    <row r="197" spans="4:5" s="57" customFormat="1" x14ac:dyDescent="0.35">
      <c r="D197" s="59"/>
      <c r="E197" s="59"/>
    </row>
    <row r="198" spans="4:5" s="57" customFormat="1" x14ac:dyDescent="0.35">
      <c r="D198" s="59"/>
      <c r="E198" s="59"/>
    </row>
    <row r="199" spans="4:5" s="57" customFormat="1" x14ac:dyDescent="0.35">
      <c r="D199" s="59"/>
      <c r="E199" s="59"/>
    </row>
    <row r="200" spans="4:5" s="57" customFormat="1" x14ac:dyDescent="0.35">
      <c r="D200" s="59"/>
      <c r="E200" s="59"/>
    </row>
    <row r="201" spans="4:5" s="57" customFormat="1" x14ac:dyDescent="0.35">
      <c r="D201" s="59"/>
      <c r="E201" s="59"/>
    </row>
    <row r="202" spans="4:5" s="57" customFormat="1" x14ac:dyDescent="0.35">
      <c r="D202" s="59"/>
      <c r="E202" s="59"/>
    </row>
    <row r="203" spans="4:5" s="57" customFormat="1" x14ac:dyDescent="0.35">
      <c r="D203" s="59"/>
      <c r="E203" s="59"/>
    </row>
    <row r="204" spans="4:5" s="57" customFormat="1" x14ac:dyDescent="0.35">
      <c r="D204" s="59"/>
      <c r="E204" s="59"/>
    </row>
    <row r="205" spans="4:5" s="57" customFormat="1" x14ac:dyDescent="0.35">
      <c r="D205" s="59"/>
      <c r="E205" s="59"/>
    </row>
    <row r="206" spans="4:5" s="57" customFormat="1" x14ac:dyDescent="0.35">
      <c r="D206" s="59"/>
      <c r="E206" s="59"/>
    </row>
    <row r="207" spans="4:5" s="57" customFormat="1" x14ac:dyDescent="0.35">
      <c r="D207" s="59"/>
      <c r="E207" s="59"/>
    </row>
    <row r="208" spans="4:5" s="57" customFormat="1" x14ac:dyDescent="0.35">
      <c r="D208" s="59"/>
      <c r="E208" s="59"/>
    </row>
    <row r="209" spans="4:5" s="57" customFormat="1" x14ac:dyDescent="0.35">
      <c r="D209" s="59"/>
      <c r="E209" s="59"/>
    </row>
    <row r="210" spans="4:5" s="57" customFormat="1" x14ac:dyDescent="0.35">
      <c r="D210" s="59"/>
      <c r="E210" s="59"/>
    </row>
    <row r="211" spans="4:5" s="57" customFormat="1" x14ac:dyDescent="0.35">
      <c r="D211" s="59"/>
      <c r="E211" s="59"/>
    </row>
    <row r="212" spans="4:5" s="57" customFormat="1" x14ac:dyDescent="0.35">
      <c r="D212" s="59"/>
      <c r="E212" s="59"/>
    </row>
    <row r="213" spans="4:5" s="57" customFormat="1" x14ac:dyDescent="0.35">
      <c r="D213" s="59"/>
      <c r="E213" s="59"/>
    </row>
    <row r="214" spans="4:5" s="57" customFormat="1" x14ac:dyDescent="0.35">
      <c r="D214" s="59"/>
      <c r="E214" s="59"/>
    </row>
    <row r="215" spans="4:5" s="57" customFormat="1" x14ac:dyDescent="0.35">
      <c r="D215" s="59"/>
      <c r="E215" s="59"/>
    </row>
    <row r="216" spans="4:5" s="57" customFormat="1" x14ac:dyDescent="0.35">
      <c r="D216" s="59"/>
      <c r="E216" s="59"/>
    </row>
    <row r="217" spans="4:5" s="57" customFormat="1" x14ac:dyDescent="0.35">
      <c r="D217" s="59"/>
      <c r="E217" s="59"/>
    </row>
    <row r="218" spans="4:5" s="57" customFormat="1" x14ac:dyDescent="0.35">
      <c r="D218" s="59"/>
      <c r="E218" s="59"/>
    </row>
    <row r="219" spans="4:5" s="57" customFormat="1" x14ac:dyDescent="0.35">
      <c r="D219" s="59"/>
      <c r="E219" s="59"/>
    </row>
    <row r="220" spans="4:5" s="57" customFormat="1" x14ac:dyDescent="0.35">
      <c r="D220" s="59"/>
      <c r="E220" s="59"/>
    </row>
    <row r="221" spans="4:5" s="57" customFormat="1" x14ac:dyDescent="0.35">
      <c r="D221" s="59"/>
      <c r="E221" s="59"/>
    </row>
    <row r="222" spans="4:5" s="57" customFormat="1" x14ac:dyDescent="0.35">
      <c r="D222" s="59"/>
      <c r="E222" s="59"/>
    </row>
    <row r="223" spans="4:5" s="57" customFormat="1" x14ac:dyDescent="0.35">
      <c r="D223" s="59"/>
      <c r="E223" s="59"/>
    </row>
    <row r="224" spans="4:5" s="57" customFormat="1" x14ac:dyDescent="0.35">
      <c r="D224" s="59"/>
      <c r="E224" s="59"/>
    </row>
    <row r="225" spans="4:5" s="57" customFormat="1" x14ac:dyDescent="0.35">
      <c r="D225" s="59"/>
      <c r="E225" s="59"/>
    </row>
    <row r="226" spans="4:5" s="57" customFormat="1" x14ac:dyDescent="0.35">
      <c r="D226" s="59"/>
      <c r="E226" s="59"/>
    </row>
    <row r="227" spans="4:5" s="57" customFormat="1" x14ac:dyDescent="0.35">
      <c r="D227" s="59"/>
      <c r="E227" s="59"/>
    </row>
    <row r="228" spans="4:5" s="57" customFormat="1" x14ac:dyDescent="0.35">
      <c r="D228" s="59"/>
      <c r="E228" s="59"/>
    </row>
    <row r="229" spans="4:5" s="57" customFormat="1" x14ac:dyDescent="0.35">
      <c r="D229" s="59"/>
      <c r="E229" s="59"/>
    </row>
    <row r="230" spans="4:5" s="57" customFormat="1" x14ac:dyDescent="0.35">
      <c r="D230" s="59"/>
      <c r="E230" s="59"/>
    </row>
    <row r="231" spans="4:5" s="57" customFormat="1" x14ac:dyDescent="0.35">
      <c r="D231" s="59"/>
      <c r="E231" s="59"/>
    </row>
    <row r="232" spans="4:5" s="57" customFormat="1" x14ac:dyDescent="0.35">
      <c r="D232" s="59"/>
      <c r="E232" s="59"/>
    </row>
    <row r="233" spans="4:5" s="57" customFormat="1" x14ac:dyDescent="0.35">
      <c r="D233" s="59"/>
      <c r="E233" s="59"/>
    </row>
    <row r="234" spans="4:5" s="57" customFormat="1" x14ac:dyDescent="0.35">
      <c r="D234" s="59"/>
      <c r="E234" s="59"/>
    </row>
    <row r="235" spans="4:5" s="57" customFormat="1" x14ac:dyDescent="0.35">
      <c r="D235" s="59"/>
      <c r="E235" s="59"/>
    </row>
    <row r="236" spans="4:5" s="57" customFormat="1" x14ac:dyDescent="0.35">
      <c r="D236" s="59"/>
      <c r="E236" s="59"/>
    </row>
    <row r="237" spans="4:5" s="57" customFormat="1" x14ac:dyDescent="0.35">
      <c r="D237" s="59"/>
      <c r="E237" s="59"/>
    </row>
    <row r="238" spans="4:5" s="57" customFormat="1" x14ac:dyDescent="0.35">
      <c r="D238" s="59"/>
      <c r="E238" s="59"/>
    </row>
    <row r="239" spans="4:5" s="57" customFormat="1" x14ac:dyDescent="0.35">
      <c r="D239" s="59"/>
      <c r="E239" s="59"/>
    </row>
    <row r="240" spans="4:5" s="57" customFormat="1" x14ac:dyDescent="0.35">
      <c r="D240" s="59"/>
      <c r="E240" s="59"/>
    </row>
    <row r="241" spans="4:5" s="57" customFormat="1" x14ac:dyDescent="0.35">
      <c r="D241" s="59"/>
      <c r="E241" s="59"/>
    </row>
    <row r="242" spans="4:5" s="57" customFormat="1" x14ac:dyDescent="0.35">
      <c r="D242" s="59"/>
      <c r="E242" s="59"/>
    </row>
    <row r="243" spans="4:5" s="57" customFormat="1" x14ac:dyDescent="0.35">
      <c r="D243" s="59"/>
      <c r="E243" s="59"/>
    </row>
    <row r="244" spans="4:5" s="57" customFormat="1" x14ac:dyDescent="0.35">
      <c r="D244" s="59"/>
      <c r="E244" s="59"/>
    </row>
    <row r="245" spans="4:5" s="57" customFormat="1" x14ac:dyDescent="0.35">
      <c r="D245" s="59"/>
      <c r="E245" s="59"/>
    </row>
    <row r="246" spans="4:5" s="57" customFormat="1" x14ac:dyDescent="0.35">
      <c r="D246" s="59"/>
      <c r="E246" s="59"/>
    </row>
    <row r="247" spans="4:5" s="57" customFormat="1" x14ac:dyDescent="0.35">
      <c r="D247" s="59"/>
      <c r="E247" s="59"/>
    </row>
    <row r="248" spans="4:5" s="57" customFormat="1" x14ac:dyDescent="0.35">
      <c r="D248" s="59"/>
      <c r="E248" s="59"/>
    </row>
    <row r="249" spans="4:5" s="57" customFormat="1" x14ac:dyDescent="0.35">
      <c r="D249" s="59"/>
      <c r="E249" s="59"/>
    </row>
    <row r="250" spans="4:5" s="57" customFormat="1" x14ac:dyDescent="0.35">
      <c r="D250" s="59"/>
      <c r="E250" s="59"/>
    </row>
    <row r="251" spans="4:5" s="57" customFormat="1" x14ac:dyDescent="0.35">
      <c r="D251" s="59"/>
      <c r="E251" s="59"/>
    </row>
    <row r="252" spans="4:5" s="57" customFormat="1" x14ac:dyDescent="0.35">
      <c r="D252" s="59"/>
      <c r="E252" s="59"/>
    </row>
    <row r="253" spans="4:5" s="57" customFormat="1" x14ac:dyDescent="0.35">
      <c r="D253" s="59"/>
      <c r="E253" s="59"/>
    </row>
    <row r="254" spans="4:5" s="57" customFormat="1" x14ac:dyDescent="0.35">
      <c r="D254" s="59"/>
      <c r="E254" s="59"/>
    </row>
    <row r="255" spans="4:5" s="57" customFormat="1" x14ac:dyDescent="0.35">
      <c r="D255" s="59"/>
      <c r="E255" s="59"/>
    </row>
    <row r="256" spans="4:5" s="57" customFormat="1" x14ac:dyDescent="0.35">
      <c r="D256" s="59"/>
      <c r="E256" s="59"/>
    </row>
    <row r="257" spans="4:5" s="57" customFormat="1" x14ac:dyDescent="0.35">
      <c r="D257" s="59"/>
      <c r="E257" s="59"/>
    </row>
    <row r="258" spans="4:5" s="57" customFormat="1" x14ac:dyDescent="0.35">
      <c r="D258" s="59"/>
      <c r="E258" s="59"/>
    </row>
    <row r="259" spans="4:5" s="57" customFormat="1" x14ac:dyDescent="0.35">
      <c r="D259" s="59"/>
      <c r="E259" s="59"/>
    </row>
    <row r="260" spans="4:5" s="57" customFormat="1" x14ac:dyDescent="0.35">
      <c r="D260" s="59"/>
      <c r="E260" s="59"/>
    </row>
    <row r="261" spans="4:5" s="57" customFormat="1" x14ac:dyDescent="0.35">
      <c r="D261" s="59"/>
      <c r="E261" s="59"/>
    </row>
    <row r="262" spans="4:5" s="57" customFormat="1" x14ac:dyDescent="0.35">
      <c r="D262" s="59"/>
      <c r="E262" s="59"/>
    </row>
    <row r="263" spans="4:5" s="57" customFormat="1" x14ac:dyDescent="0.35">
      <c r="D263" s="59"/>
      <c r="E263" s="59"/>
    </row>
    <row r="264" spans="4:5" s="57" customFormat="1" x14ac:dyDescent="0.35">
      <c r="D264" s="59"/>
      <c r="E264" s="59"/>
    </row>
    <row r="265" spans="4:5" s="57" customFormat="1" x14ac:dyDescent="0.35">
      <c r="D265" s="59"/>
      <c r="E265" s="59"/>
    </row>
    <row r="266" spans="4:5" s="57" customFormat="1" x14ac:dyDescent="0.35">
      <c r="D266" s="59"/>
      <c r="E266" s="59"/>
    </row>
    <row r="267" spans="4:5" s="57" customFormat="1" x14ac:dyDescent="0.35">
      <c r="D267" s="59"/>
      <c r="E267" s="59"/>
    </row>
    <row r="268" spans="4:5" s="57" customFormat="1" x14ac:dyDescent="0.35">
      <c r="D268" s="59"/>
      <c r="E268" s="59"/>
    </row>
    <row r="269" spans="4:5" s="57" customFormat="1" x14ac:dyDescent="0.35">
      <c r="D269" s="59"/>
      <c r="E269" s="59"/>
    </row>
    <row r="270" spans="4:5" s="57" customFormat="1" x14ac:dyDescent="0.35">
      <c r="D270" s="59"/>
      <c r="E270" s="59"/>
    </row>
    <row r="271" spans="4:5" s="57" customFormat="1" x14ac:dyDescent="0.35">
      <c r="D271" s="59"/>
      <c r="E271" s="59"/>
    </row>
    <row r="272" spans="4:5" s="57" customFormat="1" x14ac:dyDescent="0.35">
      <c r="D272" s="59"/>
      <c r="E272" s="59"/>
    </row>
    <row r="273" spans="4:5" s="57" customFormat="1" x14ac:dyDescent="0.35">
      <c r="D273" s="59"/>
      <c r="E273" s="59"/>
    </row>
    <row r="274" spans="4:5" s="57" customFormat="1" x14ac:dyDescent="0.35">
      <c r="D274" s="59"/>
      <c r="E274" s="59"/>
    </row>
    <row r="275" spans="4:5" s="57" customFormat="1" x14ac:dyDescent="0.35">
      <c r="D275" s="59"/>
      <c r="E275" s="59"/>
    </row>
    <row r="276" spans="4:5" s="57" customFormat="1" x14ac:dyDescent="0.35">
      <c r="D276" s="59"/>
      <c r="E276" s="59"/>
    </row>
    <row r="277" spans="4:5" s="57" customFormat="1" x14ac:dyDescent="0.35">
      <c r="D277" s="59"/>
      <c r="E277" s="59"/>
    </row>
    <row r="278" spans="4:5" s="57" customFormat="1" x14ac:dyDescent="0.35">
      <c r="D278" s="59"/>
      <c r="E278" s="59"/>
    </row>
    <row r="279" spans="4:5" s="57" customFormat="1" x14ac:dyDescent="0.35">
      <c r="D279" s="59"/>
      <c r="E279" s="59"/>
    </row>
    <row r="280" spans="4:5" s="57" customFormat="1" x14ac:dyDescent="0.35">
      <c r="D280" s="59"/>
      <c r="E280" s="59"/>
    </row>
    <row r="281" spans="4:5" s="57" customFormat="1" x14ac:dyDescent="0.35">
      <c r="D281" s="59"/>
      <c r="E281" s="59"/>
    </row>
    <row r="282" spans="4:5" s="57" customFormat="1" x14ac:dyDescent="0.35">
      <c r="D282" s="59"/>
      <c r="E282" s="59"/>
    </row>
    <row r="283" spans="4:5" s="57" customFormat="1" x14ac:dyDescent="0.35">
      <c r="D283" s="59"/>
      <c r="E283" s="59"/>
    </row>
    <row r="284" spans="4:5" s="57" customFormat="1" x14ac:dyDescent="0.35">
      <c r="D284" s="59"/>
      <c r="E284" s="59"/>
    </row>
    <row r="285" spans="4:5" s="57" customFormat="1" x14ac:dyDescent="0.35">
      <c r="D285" s="59"/>
      <c r="E285" s="59"/>
    </row>
    <row r="286" spans="4:5" s="57" customFormat="1" x14ac:dyDescent="0.35">
      <c r="D286" s="59"/>
      <c r="E286" s="59"/>
    </row>
    <row r="287" spans="4:5" s="57" customFormat="1" x14ac:dyDescent="0.35">
      <c r="D287" s="59"/>
      <c r="E287" s="59"/>
    </row>
    <row r="288" spans="4:5" s="57" customFormat="1" x14ac:dyDescent="0.35">
      <c r="D288" s="59"/>
      <c r="E288" s="59"/>
    </row>
    <row r="289" spans="4:5" s="57" customFormat="1" x14ac:dyDescent="0.35">
      <c r="D289" s="59"/>
      <c r="E289" s="59"/>
    </row>
    <row r="290" spans="4:5" s="57" customFormat="1" x14ac:dyDescent="0.35">
      <c r="D290" s="59"/>
      <c r="E290" s="59"/>
    </row>
    <row r="291" spans="4:5" s="57" customFormat="1" x14ac:dyDescent="0.35">
      <c r="D291" s="59"/>
      <c r="E291" s="59"/>
    </row>
    <row r="292" spans="4:5" s="57" customFormat="1" x14ac:dyDescent="0.35">
      <c r="D292" s="59"/>
      <c r="E292" s="59"/>
    </row>
    <row r="293" spans="4:5" s="57" customFormat="1" x14ac:dyDescent="0.35">
      <c r="D293" s="59"/>
      <c r="E293" s="59"/>
    </row>
    <row r="294" spans="4:5" s="57" customFormat="1" x14ac:dyDescent="0.35">
      <c r="D294" s="59"/>
      <c r="E294" s="59"/>
    </row>
    <row r="295" spans="4:5" s="57" customFormat="1" x14ac:dyDescent="0.35">
      <c r="D295" s="59"/>
      <c r="E295" s="59"/>
    </row>
    <row r="296" spans="4:5" s="57" customFormat="1" x14ac:dyDescent="0.35">
      <c r="D296" s="59"/>
      <c r="E296" s="59"/>
    </row>
    <row r="297" spans="4:5" s="57" customFormat="1" x14ac:dyDescent="0.35">
      <c r="D297" s="59"/>
      <c r="E297" s="59"/>
    </row>
    <row r="298" spans="4:5" s="57" customFormat="1" x14ac:dyDescent="0.35">
      <c r="D298" s="59"/>
      <c r="E298" s="59"/>
    </row>
    <row r="299" spans="4:5" s="57" customFormat="1" x14ac:dyDescent="0.35">
      <c r="D299" s="59"/>
      <c r="E299" s="59"/>
    </row>
    <row r="300" spans="4:5" s="57" customFormat="1" x14ac:dyDescent="0.35">
      <c r="D300" s="59"/>
      <c r="E300" s="59"/>
    </row>
    <row r="301" spans="4:5" s="57" customFormat="1" x14ac:dyDescent="0.35">
      <c r="D301" s="59"/>
      <c r="E301" s="59"/>
    </row>
    <row r="302" spans="4:5" s="57" customFormat="1" x14ac:dyDescent="0.35">
      <c r="D302" s="59"/>
      <c r="E302" s="59"/>
    </row>
    <row r="303" spans="4:5" s="57" customFormat="1" x14ac:dyDescent="0.35">
      <c r="D303" s="59"/>
      <c r="E303" s="59"/>
    </row>
    <row r="304" spans="4:5" s="57" customFormat="1" x14ac:dyDescent="0.35">
      <c r="D304" s="59"/>
      <c r="E304" s="59"/>
    </row>
    <row r="305" spans="4:5" s="57" customFormat="1" x14ac:dyDescent="0.35">
      <c r="D305" s="59"/>
      <c r="E305" s="59"/>
    </row>
    <row r="306" spans="4:5" s="57" customFormat="1" x14ac:dyDescent="0.35">
      <c r="D306" s="59"/>
      <c r="E306" s="59"/>
    </row>
    <row r="307" spans="4:5" s="57" customFormat="1" x14ac:dyDescent="0.35">
      <c r="D307" s="59"/>
      <c r="E307" s="59"/>
    </row>
    <row r="308" spans="4:5" s="57" customFormat="1" x14ac:dyDescent="0.35">
      <c r="D308" s="59"/>
      <c r="E308" s="59"/>
    </row>
    <row r="309" spans="4:5" s="57" customFormat="1" x14ac:dyDescent="0.35">
      <c r="D309" s="59"/>
      <c r="E309" s="59"/>
    </row>
    <row r="310" spans="4:5" s="57" customFormat="1" x14ac:dyDescent="0.35">
      <c r="D310" s="59"/>
      <c r="E310" s="59"/>
    </row>
    <row r="311" spans="4:5" s="57" customFormat="1" x14ac:dyDescent="0.35">
      <c r="D311" s="59"/>
      <c r="E311" s="59"/>
    </row>
    <row r="312" spans="4:5" s="57" customFormat="1" x14ac:dyDescent="0.35">
      <c r="D312" s="59"/>
      <c r="E312" s="59"/>
    </row>
    <row r="313" spans="4:5" s="57" customFormat="1" x14ac:dyDescent="0.35">
      <c r="D313" s="59"/>
      <c r="E313" s="59"/>
    </row>
    <row r="314" spans="4:5" s="57" customFormat="1" x14ac:dyDescent="0.35">
      <c r="D314" s="59"/>
      <c r="E314" s="59"/>
    </row>
    <row r="315" spans="4:5" s="57" customFormat="1" x14ac:dyDescent="0.35">
      <c r="D315" s="59"/>
      <c r="E315" s="59"/>
    </row>
    <row r="316" spans="4:5" s="57" customFormat="1" x14ac:dyDescent="0.35">
      <c r="D316" s="59"/>
      <c r="E316" s="59"/>
    </row>
    <row r="317" spans="4:5" s="57" customFormat="1" x14ac:dyDescent="0.35">
      <c r="D317" s="59"/>
      <c r="E317" s="59"/>
    </row>
    <row r="318" spans="4:5" s="57" customFormat="1" x14ac:dyDescent="0.35">
      <c r="D318" s="59"/>
      <c r="E318" s="59"/>
    </row>
    <row r="319" spans="4:5" s="57" customFormat="1" x14ac:dyDescent="0.35">
      <c r="D319" s="59"/>
      <c r="E319" s="59"/>
    </row>
    <row r="320" spans="4:5" s="57" customFormat="1" x14ac:dyDescent="0.35">
      <c r="D320" s="59"/>
      <c r="E320" s="59"/>
    </row>
    <row r="321" spans="4:5" s="57" customFormat="1" x14ac:dyDescent="0.35">
      <c r="D321" s="59"/>
      <c r="E321" s="59"/>
    </row>
    <row r="322" spans="4:5" s="57" customFormat="1" x14ac:dyDescent="0.35">
      <c r="D322" s="59"/>
      <c r="E322" s="59"/>
    </row>
    <row r="323" spans="4:5" s="57" customFormat="1" x14ac:dyDescent="0.35">
      <c r="D323" s="59"/>
      <c r="E323" s="59"/>
    </row>
    <row r="324" spans="4:5" s="57" customFormat="1" x14ac:dyDescent="0.35">
      <c r="D324" s="59"/>
      <c r="E324" s="59"/>
    </row>
    <row r="325" spans="4:5" s="57" customFormat="1" x14ac:dyDescent="0.35">
      <c r="D325" s="59"/>
      <c r="E325" s="59"/>
    </row>
    <row r="326" spans="4:5" s="57" customFormat="1" x14ac:dyDescent="0.35">
      <c r="D326" s="59"/>
      <c r="E326" s="59"/>
    </row>
    <row r="327" spans="4:5" s="57" customFormat="1" x14ac:dyDescent="0.35">
      <c r="D327" s="59"/>
      <c r="E327" s="59"/>
    </row>
    <row r="328" spans="4:5" s="57" customFormat="1" x14ac:dyDescent="0.35">
      <c r="D328" s="59"/>
      <c r="E328" s="59"/>
    </row>
    <row r="329" spans="4:5" s="57" customFormat="1" x14ac:dyDescent="0.35">
      <c r="D329" s="59"/>
      <c r="E329" s="59"/>
    </row>
    <row r="330" spans="4:5" s="57" customFormat="1" x14ac:dyDescent="0.35">
      <c r="D330" s="59"/>
      <c r="E330" s="59"/>
    </row>
    <row r="331" spans="4:5" s="57" customFormat="1" x14ac:dyDescent="0.35">
      <c r="D331" s="59"/>
      <c r="E331" s="59"/>
    </row>
    <row r="332" spans="4:5" s="57" customFormat="1" x14ac:dyDescent="0.35">
      <c r="D332" s="59"/>
      <c r="E332" s="59"/>
    </row>
    <row r="333" spans="4:5" s="57" customFormat="1" x14ac:dyDescent="0.35">
      <c r="D333" s="59"/>
      <c r="E333" s="59"/>
    </row>
    <row r="334" spans="4:5" s="57" customFormat="1" x14ac:dyDescent="0.35">
      <c r="D334" s="59"/>
      <c r="E334" s="59"/>
    </row>
    <row r="335" spans="4:5" s="57" customFormat="1" x14ac:dyDescent="0.35">
      <c r="D335" s="59"/>
      <c r="E335" s="59"/>
    </row>
    <row r="336" spans="4:5" s="57" customFormat="1" x14ac:dyDescent="0.35">
      <c r="D336" s="59"/>
      <c r="E336" s="59"/>
    </row>
    <row r="337" spans="4:5" s="57" customFormat="1" x14ac:dyDescent="0.35">
      <c r="D337" s="59"/>
      <c r="E337" s="59"/>
    </row>
    <row r="338" spans="4:5" s="57" customFormat="1" x14ac:dyDescent="0.35">
      <c r="D338" s="59"/>
      <c r="E338" s="59"/>
    </row>
    <row r="339" spans="4:5" s="57" customFormat="1" x14ac:dyDescent="0.35">
      <c r="D339" s="59"/>
      <c r="E339" s="59"/>
    </row>
    <row r="340" spans="4:5" s="57" customFormat="1" x14ac:dyDescent="0.35">
      <c r="D340" s="59"/>
      <c r="E340" s="59"/>
    </row>
    <row r="341" spans="4:5" s="57" customFormat="1" x14ac:dyDescent="0.35">
      <c r="D341" s="59"/>
      <c r="E341" s="59"/>
    </row>
    <row r="342" spans="4:5" s="57" customFormat="1" x14ac:dyDescent="0.35">
      <c r="D342" s="59"/>
      <c r="E342" s="59"/>
    </row>
    <row r="343" spans="4:5" s="57" customFormat="1" x14ac:dyDescent="0.35">
      <c r="D343" s="59"/>
      <c r="E343" s="59"/>
    </row>
    <row r="344" spans="4:5" s="57" customFormat="1" x14ac:dyDescent="0.35">
      <c r="D344" s="59"/>
      <c r="E344" s="59"/>
    </row>
    <row r="345" spans="4:5" s="57" customFormat="1" x14ac:dyDescent="0.35">
      <c r="D345" s="59"/>
      <c r="E345" s="59"/>
    </row>
    <row r="346" spans="4:5" s="57" customFormat="1" x14ac:dyDescent="0.35">
      <c r="D346" s="59"/>
      <c r="E346" s="59"/>
    </row>
    <row r="347" spans="4:5" s="57" customFormat="1" x14ac:dyDescent="0.35">
      <c r="D347" s="59"/>
      <c r="E347" s="59"/>
    </row>
    <row r="348" spans="4:5" s="57" customFormat="1" x14ac:dyDescent="0.35">
      <c r="D348" s="59"/>
      <c r="E348" s="59"/>
    </row>
    <row r="349" spans="4:5" s="57" customFormat="1" x14ac:dyDescent="0.35">
      <c r="D349" s="59"/>
      <c r="E349" s="59"/>
    </row>
    <row r="350" spans="4:5" s="57" customFormat="1" x14ac:dyDescent="0.35">
      <c r="D350" s="59"/>
      <c r="E350" s="59"/>
    </row>
    <row r="351" spans="4:5" s="57" customFormat="1" x14ac:dyDescent="0.35">
      <c r="D351" s="59"/>
      <c r="E351" s="59"/>
    </row>
    <row r="352" spans="4:5" s="57" customFormat="1" x14ac:dyDescent="0.35">
      <c r="D352" s="59"/>
      <c r="E352" s="59"/>
    </row>
    <row r="353" spans="4:5" s="57" customFormat="1" x14ac:dyDescent="0.35">
      <c r="D353" s="59"/>
      <c r="E353" s="59"/>
    </row>
    <row r="354" spans="4:5" s="57" customFormat="1" x14ac:dyDescent="0.35">
      <c r="D354" s="59"/>
      <c r="E354" s="59"/>
    </row>
    <row r="355" spans="4:5" s="57" customFormat="1" x14ac:dyDescent="0.35">
      <c r="D355" s="59"/>
      <c r="E355" s="59"/>
    </row>
    <row r="356" spans="4:5" s="57" customFormat="1" x14ac:dyDescent="0.35">
      <c r="D356" s="59"/>
      <c r="E356" s="59"/>
    </row>
    <row r="357" spans="4:5" s="57" customFormat="1" x14ac:dyDescent="0.35">
      <c r="D357" s="59"/>
      <c r="E357" s="59"/>
    </row>
    <row r="358" spans="4:5" s="57" customFormat="1" x14ac:dyDescent="0.35">
      <c r="D358" s="59"/>
      <c r="E358" s="59"/>
    </row>
    <row r="359" spans="4:5" s="57" customFormat="1" x14ac:dyDescent="0.35">
      <c r="D359" s="59"/>
      <c r="E359" s="59"/>
    </row>
    <row r="360" spans="4:5" s="57" customFormat="1" x14ac:dyDescent="0.35">
      <c r="D360" s="59"/>
      <c r="E360" s="59"/>
    </row>
    <row r="361" spans="4:5" s="57" customFormat="1" x14ac:dyDescent="0.35">
      <c r="D361" s="59"/>
      <c r="E361" s="59"/>
    </row>
    <row r="362" spans="4:5" s="57" customFormat="1" x14ac:dyDescent="0.35">
      <c r="D362" s="59"/>
      <c r="E362" s="59"/>
    </row>
    <row r="363" spans="4:5" s="57" customFormat="1" x14ac:dyDescent="0.35">
      <c r="D363" s="59"/>
      <c r="E363" s="59"/>
    </row>
    <row r="364" spans="4:5" s="57" customFormat="1" x14ac:dyDescent="0.35">
      <c r="D364" s="59"/>
      <c r="E364" s="59"/>
    </row>
    <row r="365" spans="4:5" s="57" customFormat="1" x14ac:dyDescent="0.35">
      <c r="D365" s="59"/>
      <c r="E365" s="59"/>
    </row>
    <row r="366" spans="4:5" s="57" customFormat="1" x14ac:dyDescent="0.35">
      <c r="D366" s="59"/>
      <c r="E366" s="59"/>
    </row>
    <row r="367" spans="4:5" s="57" customFormat="1" x14ac:dyDescent="0.35">
      <c r="D367" s="59"/>
      <c r="E367" s="59"/>
    </row>
    <row r="368" spans="4:5" s="57" customFormat="1" x14ac:dyDescent="0.35">
      <c r="D368" s="59"/>
      <c r="E368" s="59"/>
    </row>
    <row r="369" spans="4:5" s="57" customFormat="1" x14ac:dyDescent="0.35">
      <c r="D369" s="59"/>
      <c r="E369" s="59"/>
    </row>
    <row r="370" spans="4:5" s="57" customFormat="1" x14ac:dyDescent="0.35">
      <c r="D370" s="59"/>
      <c r="E370" s="59"/>
    </row>
    <row r="371" spans="4:5" s="57" customFormat="1" x14ac:dyDescent="0.35">
      <c r="D371" s="59"/>
      <c r="E371" s="59"/>
    </row>
    <row r="372" spans="4:5" s="57" customFormat="1" x14ac:dyDescent="0.35">
      <c r="D372" s="59"/>
      <c r="E372" s="59"/>
    </row>
    <row r="373" spans="4:5" s="57" customFormat="1" x14ac:dyDescent="0.35">
      <c r="D373" s="59"/>
      <c r="E373" s="59"/>
    </row>
    <row r="374" spans="4:5" s="57" customFormat="1" x14ac:dyDescent="0.35">
      <c r="D374" s="59"/>
      <c r="E374" s="59"/>
    </row>
    <row r="375" spans="4:5" s="57" customFormat="1" x14ac:dyDescent="0.35">
      <c r="D375" s="59"/>
      <c r="E375" s="59"/>
    </row>
    <row r="376" spans="4:5" s="57" customFormat="1" x14ac:dyDescent="0.35">
      <c r="D376" s="59"/>
      <c r="E376" s="59"/>
    </row>
    <row r="377" spans="4:5" s="57" customFormat="1" x14ac:dyDescent="0.35">
      <c r="D377" s="59"/>
      <c r="E377" s="59"/>
    </row>
    <row r="378" spans="4:5" s="57" customFormat="1" x14ac:dyDescent="0.35">
      <c r="D378" s="59"/>
      <c r="E378" s="59"/>
    </row>
    <row r="379" spans="4:5" s="57" customFormat="1" x14ac:dyDescent="0.35">
      <c r="D379" s="59"/>
      <c r="E379" s="59"/>
    </row>
    <row r="380" spans="4:5" s="57" customFormat="1" x14ac:dyDescent="0.35">
      <c r="D380" s="59"/>
      <c r="E380" s="59"/>
    </row>
    <row r="381" spans="4:5" s="57" customFormat="1" x14ac:dyDescent="0.35">
      <c r="D381" s="59"/>
      <c r="E381" s="59"/>
    </row>
    <row r="382" spans="4:5" s="57" customFormat="1" x14ac:dyDescent="0.35">
      <c r="D382" s="59"/>
      <c r="E382" s="59"/>
    </row>
    <row r="383" spans="4:5" s="57" customFormat="1" x14ac:dyDescent="0.35">
      <c r="D383" s="59"/>
      <c r="E383" s="59"/>
    </row>
    <row r="384" spans="4:5" s="57" customFormat="1" x14ac:dyDescent="0.35">
      <c r="D384" s="59"/>
      <c r="E384" s="59"/>
    </row>
    <row r="385" spans="4:5" s="57" customFormat="1" x14ac:dyDescent="0.35">
      <c r="D385" s="59"/>
      <c r="E385" s="59"/>
    </row>
    <row r="386" spans="4:5" s="57" customFormat="1" x14ac:dyDescent="0.35">
      <c r="D386" s="59"/>
      <c r="E386" s="59"/>
    </row>
    <row r="387" spans="4:5" s="57" customFormat="1" x14ac:dyDescent="0.35">
      <c r="D387" s="59"/>
      <c r="E387" s="59"/>
    </row>
    <row r="388" spans="4:5" s="57" customFormat="1" x14ac:dyDescent="0.35">
      <c r="D388" s="59"/>
      <c r="E388" s="59"/>
    </row>
    <row r="389" spans="4:5" s="57" customFormat="1" x14ac:dyDescent="0.35">
      <c r="D389" s="59"/>
      <c r="E389" s="59"/>
    </row>
    <row r="390" spans="4:5" s="57" customFormat="1" x14ac:dyDescent="0.35">
      <c r="D390" s="59"/>
      <c r="E390" s="59"/>
    </row>
    <row r="391" spans="4:5" s="57" customFormat="1" x14ac:dyDescent="0.35">
      <c r="D391" s="59"/>
      <c r="E391" s="59"/>
    </row>
    <row r="392" spans="4:5" s="57" customFormat="1" x14ac:dyDescent="0.35">
      <c r="D392" s="59"/>
      <c r="E392" s="59"/>
    </row>
    <row r="393" spans="4:5" s="57" customFormat="1" x14ac:dyDescent="0.35">
      <c r="D393" s="59"/>
      <c r="E393" s="59"/>
    </row>
    <row r="394" spans="4:5" s="57" customFormat="1" x14ac:dyDescent="0.35">
      <c r="D394" s="59"/>
      <c r="E394" s="59"/>
    </row>
    <row r="395" spans="4:5" s="57" customFormat="1" x14ac:dyDescent="0.35">
      <c r="D395" s="59"/>
      <c r="E395" s="59"/>
    </row>
    <row r="396" spans="4:5" s="57" customFormat="1" x14ac:dyDescent="0.35">
      <c r="D396" s="59"/>
      <c r="E396" s="59"/>
    </row>
    <row r="397" spans="4:5" s="57" customFormat="1" x14ac:dyDescent="0.35">
      <c r="D397" s="59"/>
      <c r="E397" s="59"/>
    </row>
    <row r="398" spans="4:5" s="57" customFormat="1" x14ac:dyDescent="0.35">
      <c r="D398" s="59"/>
      <c r="E398" s="59"/>
    </row>
    <row r="399" spans="4:5" s="57" customFormat="1" x14ac:dyDescent="0.35">
      <c r="D399" s="59"/>
      <c r="E399" s="59"/>
    </row>
    <row r="400" spans="4:5" s="57" customFormat="1" x14ac:dyDescent="0.35">
      <c r="D400" s="59"/>
      <c r="E400" s="59"/>
    </row>
    <row r="401" spans="4:5" s="57" customFormat="1" x14ac:dyDescent="0.35">
      <c r="D401" s="59"/>
      <c r="E401" s="59"/>
    </row>
    <row r="402" spans="4:5" s="57" customFormat="1" x14ac:dyDescent="0.35">
      <c r="D402" s="59"/>
      <c r="E402" s="59"/>
    </row>
    <row r="403" spans="4:5" s="57" customFormat="1" x14ac:dyDescent="0.35">
      <c r="D403" s="59"/>
      <c r="E403" s="59"/>
    </row>
    <row r="404" spans="4:5" s="57" customFormat="1" x14ac:dyDescent="0.35">
      <c r="D404" s="59"/>
      <c r="E404" s="59"/>
    </row>
    <row r="405" spans="4:5" s="57" customFormat="1" x14ac:dyDescent="0.35">
      <c r="D405" s="59"/>
      <c r="E405" s="59"/>
    </row>
    <row r="406" spans="4:5" s="57" customFormat="1" x14ac:dyDescent="0.35">
      <c r="D406" s="59"/>
      <c r="E406" s="59"/>
    </row>
    <row r="407" spans="4:5" s="57" customFormat="1" x14ac:dyDescent="0.35">
      <c r="D407" s="59"/>
      <c r="E407" s="59"/>
    </row>
    <row r="408" spans="4:5" s="57" customFormat="1" x14ac:dyDescent="0.35">
      <c r="D408" s="59"/>
      <c r="E408" s="59"/>
    </row>
    <row r="409" spans="4:5" s="57" customFormat="1" x14ac:dyDescent="0.35">
      <c r="D409" s="59"/>
      <c r="E409" s="59"/>
    </row>
    <row r="410" spans="4:5" s="57" customFormat="1" x14ac:dyDescent="0.35">
      <c r="D410" s="59"/>
      <c r="E410" s="59"/>
    </row>
    <row r="411" spans="4:5" s="57" customFormat="1" x14ac:dyDescent="0.35">
      <c r="D411" s="59"/>
      <c r="E411" s="59"/>
    </row>
    <row r="412" spans="4:5" s="57" customFormat="1" x14ac:dyDescent="0.35">
      <c r="D412" s="59"/>
      <c r="E412" s="59"/>
    </row>
    <row r="413" spans="4:5" s="57" customFormat="1" x14ac:dyDescent="0.35">
      <c r="D413" s="59"/>
      <c r="E413" s="59"/>
    </row>
    <row r="414" spans="4:5" s="57" customFormat="1" x14ac:dyDescent="0.35">
      <c r="D414" s="59"/>
      <c r="E414" s="59"/>
    </row>
    <row r="415" spans="4:5" s="57" customFormat="1" x14ac:dyDescent="0.35">
      <c r="D415" s="59"/>
      <c r="E415" s="59"/>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6C9A8-068A-4159-ABA6-83418CA1C3E3}">
  <dimension ref="A1:B16"/>
  <sheetViews>
    <sheetView workbookViewId="0">
      <selection activeCell="H30" sqref="H30"/>
    </sheetView>
  </sheetViews>
  <sheetFormatPr defaultRowHeight="15.5" x14ac:dyDescent="0.35"/>
  <cols>
    <col min="1" max="1" width="13.25" bestFit="1" customWidth="1"/>
  </cols>
  <sheetData>
    <row r="1" spans="1:2" x14ac:dyDescent="0.35">
      <c r="A1" t="s">
        <v>849</v>
      </c>
      <c r="B1" t="s">
        <v>850</v>
      </c>
    </row>
    <row r="2" spans="1:2" x14ac:dyDescent="0.35">
      <c r="A2" t="s">
        <v>849</v>
      </c>
      <c r="B2" t="s">
        <v>866</v>
      </c>
    </row>
    <row r="3" spans="1:2" x14ac:dyDescent="0.35">
      <c r="B3" t="s">
        <v>851</v>
      </c>
    </row>
    <row r="4" spans="1:2" x14ac:dyDescent="0.35">
      <c r="B4" t="s">
        <v>852</v>
      </c>
    </row>
    <row r="6" spans="1:2" x14ac:dyDescent="0.35">
      <c r="B6" t="s">
        <v>853</v>
      </c>
    </row>
    <row r="8" spans="1:2" x14ac:dyDescent="0.35">
      <c r="A8" t="s">
        <v>855</v>
      </c>
      <c r="B8" t="s">
        <v>854</v>
      </c>
    </row>
    <row r="9" spans="1:2" x14ac:dyDescent="0.35">
      <c r="A9" t="s">
        <v>856</v>
      </c>
      <c r="B9" t="s">
        <v>857</v>
      </c>
    </row>
    <row r="11" spans="1:2" x14ac:dyDescent="0.35">
      <c r="A11" t="s">
        <v>858</v>
      </c>
      <c r="B11" t="s">
        <v>859</v>
      </c>
    </row>
    <row r="13" spans="1:2" x14ac:dyDescent="0.35">
      <c r="A13" t="s">
        <v>860</v>
      </c>
      <c r="B13" t="s">
        <v>861</v>
      </c>
    </row>
    <row r="15" spans="1:2" x14ac:dyDescent="0.35">
      <c r="A15" t="s">
        <v>862</v>
      </c>
      <c r="B15" t="s">
        <v>863</v>
      </c>
    </row>
    <row r="16" spans="1:2" x14ac:dyDescent="0.35">
      <c r="A16" t="s">
        <v>864</v>
      </c>
      <c r="B16" t="s">
        <v>865</v>
      </c>
    </row>
  </sheetData>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A979B-63A3-41D7-844D-524EA20F157A}">
  <dimension ref="A2:D29"/>
  <sheetViews>
    <sheetView topLeftCell="A12" workbookViewId="0">
      <selection activeCell="H30" sqref="H30"/>
    </sheetView>
  </sheetViews>
  <sheetFormatPr defaultRowHeight="15.5" x14ac:dyDescent="0.35"/>
  <cols>
    <col min="1" max="1" width="2.75" customWidth="1"/>
    <col min="3" max="3" width="29.1640625" customWidth="1"/>
  </cols>
  <sheetData>
    <row r="2" spans="1:2" x14ac:dyDescent="0.35">
      <c r="A2" t="s">
        <v>967</v>
      </c>
    </row>
    <row r="4" spans="1:2" x14ac:dyDescent="0.35">
      <c r="A4" t="s">
        <v>968</v>
      </c>
    </row>
    <row r="5" spans="1:2" x14ac:dyDescent="0.35">
      <c r="A5" t="s">
        <v>973</v>
      </c>
      <c r="B5" t="s">
        <v>969</v>
      </c>
    </row>
    <row r="6" spans="1:2" x14ac:dyDescent="0.35">
      <c r="A6" t="s">
        <v>973</v>
      </c>
      <c r="B6" t="s">
        <v>970</v>
      </c>
    </row>
    <row r="7" spans="1:2" x14ac:dyDescent="0.35">
      <c r="A7" t="s">
        <v>973</v>
      </c>
      <c r="B7" t="s">
        <v>971</v>
      </c>
    </row>
    <row r="8" spans="1:2" x14ac:dyDescent="0.35">
      <c r="A8" t="s">
        <v>973</v>
      </c>
      <c r="B8" t="s">
        <v>972</v>
      </c>
    </row>
    <row r="11" spans="1:2" x14ac:dyDescent="0.35">
      <c r="B11" t="s">
        <v>974</v>
      </c>
    </row>
    <row r="12" spans="1:2" x14ac:dyDescent="0.35">
      <c r="B12" t="s">
        <v>975</v>
      </c>
    </row>
    <row r="17" spans="2:4" x14ac:dyDescent="0.35">
      <c r="B17" t="s">
        <v>976</v>
      </c>
      <c r="D17" t="s">
        <v>977</v>
      </c>
    </row>
    <row r="20" spans="2:4" x14ac:dyDescent="0.35">
      <c r="C20" s="55" t="s">
        <v>978</v>
      </c>
    </row>
    <row r="21" spans="2:4" x14ac:dyDescent="0.35">
      <c r="C21" s="55" t="s">
        <v>979</v>
      </c>
    </row>
    <row r="22" spans="2:4" x14ac:dyDescent="0.35">
      <c r="C22" s="55"/>
    </row>
    <row r="23" spans="2:4" x14ac:dyDescent="0.35">
      <c r="C23" s="55" t="s">
        <v>980</v>
      </c>
    </row>
    <row r="24" spans="2:4" x14ac:dyDescent="0.35">
      <c r="C24" s="55"/>
    </row>
    <row r="25" spans="2:4" x14ac:dyDescent="0.35">
      <c r="C25" s="55" t="s">
        <v>981</v>
      </c>
    </row>
    <row r="26" spans="2:4" x14ac:dyDescent="0.35">
      <c r="C26" s="55" t="s">
        <v>982</v>
      </c>
    </row>
    <row r="27" spans="2:4" x14ac:dyDescent="0.35">
      <c r="C27" s="55"/>
    </row>
    <row r="28" spans="2:4" ht="18" x14ac:dyDescent="0.35">
      <c r="C28" s="55" t="s">
        <v>983</v>
      </c>
    </row>
    <row r="29" spans="2:4" x14ac:dyDescent="0.35">
      <c r="C29" s="5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98"/>
  <sheetViews>
    <sheetView zoomScale="110" zoomScaleNormal="110" workbookViewId="0">
      <pane ySplit="1" topLeftCell="A22" activePane="bottomLeft" state="frozen"/>
      <selection activeCell="A16" sqref="A16"/>
      <selection pane="bottomLeft" activeCell="A16" sqref="A16"/>
    </sheetView>
  </sheetViews>
  <sheetFormatPr defaultColWidth="10.83203125" defaultRowHeight="15.5" x14ac:dyDescent="0.35"/>
  <cols>
    <col min="1" max="3" width="10.83203125" style="1"/>
    <col min="4" max="5" width="11.1640625" style="1" customWidth="1"/>
    <col min="6" max="6" width="196.1640625" style="1" customWidth="1"/>
    <col min="7" max="7" width="12.6640625" style="1" customWidth="1"/>
    <col min="8" max="8" width="30.5" style="1" bestFit="1" customWidth="1"/>
    <col min="9" max="16384" width="10.83203125" style="1"/>
  </cols>
  <sheetData>
    <row r="1" spans="1:12" x14ac:dyDescent="0.35">
      <c r="A1" s="1" t="s">
        <v>395</v>
      </c>
      <c r="B1" s="1" t="s">
        <v>415</v>
      </c>
      <c r="C1" s="1" t="s">
        <v>804</v>
      </c>
      <c r="D1" s="3" t="s">
        <v>161</v>
      </c>
      <c r="E1" s="3" t="s">
        <v>402</v>
      </c>
      <c r="F1" s="4" t="s">
        <v>11</v>
      </c>
      <c r="G1" s="1" t="s">
        <v>401</v>
      </c>
      <c r="H1" s="1" t="s">
        <v>403</v>
      </c>
      <c r="I1" s="1" t="s">
        <v>760</v>
      </c>
      <c r="J1" s="1" t="s">
        <v>761</v>
      </c>
      <c r="K1" s="1" t="s">
        <v>762</v>
      </c>
      <c r="L1" s="1" t="s">
        <v>763</v>
      </c>
    </row>
    <row r="2" spans="1:12" hidden="1" x14ac:dyDescent="0.35">
      <c r="A2" s="1" t="s">
        <v>396</v>
      </c>
      <c r="B2" s="1" t="s">
        <v>417</v>
      </c>
      <c r="C2" s="1" t="s">
        <v>805</v>
      </c>
      <c r="D2" s="1" t="s">
        <v>399</v>
      </c>
      <c r="E2" s="2" t="s">
        <v>404</v>
      </c>
      <c r="F2" s="1" t="s">
        <v>159</v>
      </c>
      <c r="G2" s="1" t="s">
        <v>164</v>
      </c>
      <c r="H2" s="2" t="s">
        <v>160</v>
      </c>
    </row>
    <row r="3" spans="1:12" hidden="1" x14ac:dyDescent="0.35">
      <c r="A3" s="1" t="s">
        <v>397</v>
      </c>
      <c r="B3" s="1" t="s">
        <v>416</v>
      </c>
      <c r="C3" s="1" t="s">
        <v>397</v>
      </c>
      <c r="D3" s="1" t="s">
        <v>399</v>
      </c>
      <c r="E3" s="1" t="s">
        <v>404</v>
      </c>
      <c r="F3" s="1" t="s">
        <v>361</v>
      </c>
      <c r="G3" s="1" t="s">
        <v>355</v>
      </c>
      <c r="H3" s="1" t="s">
        <v>360</v>
      </c>
      <c r="I3" s="1" t="s">
        <v>503</v>
      </c>
      <c r="J3" s="1" t="s">
        <v>504</v>
      </c>
      <c r="K3" s="1" t="s">
        <v>505</v>
      </c>
      <c r="L3" s="1" t="s">
        <v>506</v>
      </c>
    </row>
    <row r="4" spans="1:12" hidden="1" x14ac:dyDescent="0.35">
      <c r="A4" s="1" t="s">
        <v>397</v>
      </c>
      <c r="B4" s="1" t="s">
        <v>416</v>
      </c>
      <c r="C4" s="1" t="s">
        <v>397</v>
      </c>
      <c r="D4" s="1" t="s">
        <v>399</v>
      </c>
      <c r="E4" s="1" t="s">
        <v>404</v>
      </c>
      <c r="F4" s="1" t="s">
        <v>363</v>
      </c>
      <c r="G4" s="1" t="s">
        <v>355</v>
      </c>
      <c r="H4" s="1" t="s">
        <v>362</v>
      </c>
      <c r="I4" s="1" t="s">
        <v>508</v>
      </c>
      <c r="J4" s="1" t="s">
        <v>509</v>
      </c>
      <c r="K4" s="1" t="s">
        <v>510</v>
      </c>
      <c r="L4" s="1" t="s">
        <v>511</v>
      </c>
    </row>
    <row r="5" spans="1:12" hidden="1" x14ac:dyDescent="0.35">
      <c r="A5" s="1" t="s">
        <v>397</v>
      </c>
      <c r="B5" s="1" t="s">
        <v>416</v>
      </c>
      <c r="C5" s="1" t="s">
        <v>397</v>
      </c>
      <c r="D5" s="1" t="s">
        <v>399</v>
      </c>
      <c r="E5" s="1" t="s">
        <v>405</v>
      </c>
      <c r="F5" s="1" t="s">
        <v>357</v>
      </c>
      <c r="G5" s="1" t="s">
        <v>355</v>
      </c>
      <c r="H5" s="1" t="s">
        <v>356</v>
      </c>
      <c r="I5" s="1" t="s">
        <v>507</v>
      </c>
      <c r="J5" s="1" t="s">
        <v>504</v>
      </c>
      <c r="K5" s="1" t="s">
        <v>505</v>
      </c>
      <c r="L5" s="1" t="s">
        <v>506</v>
      </c>
    </row>
    <row r="6" spans="1:12" hidden="1" x14ac:dyDescent="0.35">
      <c r="A6" s="1" t="s">
        <v>397</v>
      </c>
      <c r="B6" s="1" t="s">
        <v>416</v>
      </c>
      <c r="C6" s="1" t="s">
        <v>397</v>
      </c>
      <c r="D6" s="1" t="s">
        <v>399</v>
      </c>
      <c r="E6" s="1" t="s">
        <v>405</v>
      </c>
      <c r="F6" s="1" t="s">
        <v>359</v>
      </c>
      <c r="G6" s="1" t="s">
        <v>355</v>
      </c>
      <c r="H6" s="1" t="s">
        <v>358</v>
      </c>
      <c r="I6" s="1" t="s">
        <v>508</v>
      </c>
      <c r="J6" s="1" t="s">
        <v>512</v>
      </c>
      <c r="K6" s="1" t="s">
        <v>510</v>
      </c>
      <c r="L6" s="1" t="s">
        <v>513</v>
      </c>
    </row>
    <row r="7" spans="1:12" hidden="1" x14ac:dyDescent="0.35">
      <c r="A7" s="1" t="s">
        <v>396</v>
      </c>
      <c r="B7" s="1" t="s">
        <v>417</v>
      </c>
      <c r="C7" s="1" t="s">
        <v>412</v>
      </c>
      <c r="D7" s="6" t="s">
        <v>406</v>
      </c>
      <c r="E7" s="6" t="s">
        <v>407</v>
      </c>
      <c r="F7" s="1" t="s">
        <v>143</v>
      </c>
      <c r="G7" s="1" t="s">
        <v>164</v>
      </c>
      <c r="H7" s="2" t="s">
        <v>28</v>
      </c>
    </row>
    <row r="8" spans="1:12" hidden="1" x14ac:dyDescent="0.35">
      <c r="A8" s="1" t="s">
        <v>396</v>
      </c>
      <c r="B8" s="1" t="s">
        <v>417</v>
      </c>
      <c r="C8" s="1" t="s">
        <v>805</v>
      </c>
      <c r="D8" s="1" t="s">
        <v>406</v>
      </c>
      <c r="E8" s="2" t="s">
        <v>407</v>
      </c>
      <c r="F8" s="1" t="s">
        <v>153</v>
      </c>
      <c r="G8" s="1" t="s">
        <v>164</v>
      </c>
      <c r="H8" s="2" t="s">
        <v>174</v>
      </c>
    </row>
    <row r="9" spans="1:12" hidden="1" x14ac:dyDescent="0.35">
      <c r="A9" s="1" t="s">
        <v>396</v>
      </c>
      <c r="B9" s="1" t="s">
        <v>417</v>
      </c>
      <c r="C9" s="1" t="s">
        <v>805</v>
      </c>
      <c r="D9" s="1" t="s">
        <v>406</v>
      </c>
      <c r="E9" s="2" t="s">
        <v>407</v>
      </c>
      <c r="F9" s="1" t="s">
        <v>152</v>
      </c>
      <c r="G9" s="1" t="s">
        <v>164</v>
      </c>
      <c r="H9" s="2" t="s">
        <v>286</v>
      </c>
    </row>
    <row r="10" spans="1:12" hidden="1" x14ac:dyDescent="0.35">
      <c r="A10" s="1" t="s">
        <v>396</v>
      </c>
      <c r="B10" s="1" t="s">
        <v>417</v>
      </c>
      <c r="C10" s="1" t="s">
        <v>805</v>
      </c>
      <c r="D10" s="1" t="s">
        <v>406</v>
      </c>
      <c r="E10" s="2" t="s">
        <v>407</v>
      </c>
      <c r="F10" s="1" t="s">
        <v>151</v>
      </c>
      <c r="G10" s="1" t="s">
        <v>164</v>
      </c>
      <c r="H10" s="2" t="s">
        <v>286</v>
      </c>
    </row>
    <row r="11" spans="1:12" hidden="1" x14ac:dyDescent="0.35">
      <c r="A11" s="1" t="s">
        <v>396</v>
      </c>
      <c r="B11" s="1" t="s">
        <v>417</v>
      </c>
      <c r="C11" s="1" t="s">
        <v>805</v>
      </c>
      <c r="D11" s="1" t="s">
        <v>406</v>
      </c>
      <c r="E11" s="2" t="s">
        <v>407</v>
      </c>
      <c r="F11" s="1" t="s">
        <v>140</v>
      </c>
      <c r="G11" s="1" t="s">
        <v>164</v>
      </c>
      <c r="H11" s="2" t="s">
        <v>27</v>
      </c>
    </row>
    <row r="12" spans="1:12" hidden="1" x14ac:dyDescent="0.35">
      <c r="A12" s="1" t="s">
        <v>396</v>
      </c>
      <c r="B12" s="1" t="s">
        <v>417</v>
      </c>
      <c r="C12" s="1" t="s">
        <v>805</v>
      </c>
      <c r="D12" s="1" t="s">
        <v>406</v>
      </c>
      <c r="E12" s="2" t="s">
        <v>407</v>
      </c>
      <c r="F12" s="1" t="s">
        <v>154</v>
      </c>
      <c r="G12" s="1" t="s">
        <v>164</v>
      </c>
      <c r="H12" s="2" t="s">
        <v>174</v>
      </c>
    </row>
    <row r="13" spans="1:12" hidden="1" x14ac:dyDescent="0.35">
      <c r="A13" s="1" t="s">
        <v>396</v>
      </c>
      <c r="B13" s="1" t="s">
        <v>417</v>
      </c>
      <c r="C13" s="1" t="s">
        <v>805</v>
      </c>
      <c r="D13" s="1" t="s">
        <v>406</v>
      </c>
      <c r="E13" s="2" t="s">
        <v>407</v>
      </c>
      <c r="F13" s="1" t="s">
        <v>419</v>
      </c>
      <c r="G13" s="1" t="s">
        <v>164</v>
      </c>
      <c r="H13" s="2" t="s">
        <v>174</v>
      </c>
    </row>
    <row r="14" spans="1:12" hidden="1" x14ac:dyDescent="0.35">
      <c r="A14" s="1" t="s">
        <v>396</v>
      </c>
      <c r="B14" s="1" t="s">
        <v>417</v>
      </c>
      <c r="C14" s="1" t="s">
        <v>805</v>
      </c>
      <c r="D14" s="1" t="s">
        <v>406</v>
      </c>
      <c r="E14" s="1" t="s">
        <v>407</v>
      </c>
      <c r="F14" s="1" t="s">
        <v>120</v>
      </c>
      <c r="G14" s="1" t="s">
        <v>164</v>
      </c>
      <c r="H14" s="1" t="s">
        <v>172</v>
      </c>
    </row>
    <row r="15" spans="1:12" hidden="1" x14ac:dyDescent="0.35">
      <c r="A15" s="1" t="s">
        <v>397</v>
      </c>
      <c r="B15" s="1" t="s">
        <v>416</v>
      </c>
      <c r="C15" s="1" t="s">
        <v>397</v>
      </c>
      <c r="D15" s="1" t="s">
        <v>406</v>
      </c>
      <c r="E15" s="1" t="s">
        <v>407</v>
      </c>
      <c r="F15" s="1" t="s">
        <v>294</v>
      </c>
      <c r="G15" s="1" t="s">
        <v>286</v>
      </c>
      <c r="H15" s="1" t="s">
        <v>293</v>
      </c>
      <c r="I15" s="1" t="s">
        <v>562</v>
      </c>
      <c r="J15" s="1" t="s">
        <v>566</v>
      </c>
      <c r="K15" s="1" t="s">
        <v>567</v>
      </c>
      <c r="L15" s="1" t="s">
        <v>568</v>
      </c>
    </row>
    <row r="16" spans="1:12" hidden="1" x14ac:dyDescent="0.35">
      <c r="A16" s="1" t="s">
        <v>397</v>
      </c>
      <c r="B16" s="1" t="s">
        <v>416</v>
      </c>
      <c r="C16" s="1" t="s">
        <v>397</v>
      </c>
      <c r="D16" s="1" t="s">
        <v>406</v>
      </c>
      <c r="E16" s="1" t="s">
        <v>407</v>
      </c>
      <c r="F16" s="1" t="s">
        <v>394</v>
      </c>
      <c r="G16" s="1" t="s">
        <v>381</v>
      </c>
      <c r="H16" s="1" t="s">
        <v>393</v>
      </c>
      <c r="I16" s="1" t="s">
        <v>637</v>
      </c>
      <c r="J16" s="1" t="s">
        <v>563</v>
      </c>
      <c r="K16" s="1" t="s">
        <v>638</v>
      </c>
      <c r="L16" s="1" t="s">
        <v>565</v>
      </c>
    </row>
    <row r="17" spans="1:12" hidden="1" x14ac:dyDescent="0.35">
      <c r="A17" s="1" t="s">
        <v>397</v>
      </c>
      <c r="B17" s="1" t="s">
        <v>416</v>
      </c>
      <c r="C17" s="1" t="s">
        <v>397</v>
      </c>
      <c r="D17" s="1" t="s">
        <v>406</v>
      </c>
      <c r="E17" s="1" t="s">
        <v>407</v>
      </c>
      <c r="F17" s="1" t="s">
        <v>390</v>
      </c>
      <c r="G17" s="1" t="s">
        <v>381</v>
      </c>
      <c r="H17" s="1" t="s">
        <v>389</v>
      </c>
      <c r="I17" s="1" t="s">
        <v>639</v>
      </c>
      <c r="J17" s="1" t="s">
        <v>640</v>
      </c>
      <c r="K17" s="1" t="s">
        <v>641</v>
      </c>
      <c r="L17" s="1" t="s">
        <v>642</v>
      </c>
    </row>
    <row r="18" spans="1:12" hidden="1" x14ac:dyDescent="0.35">
      <c r="A18" s="1" t="s">
        <v>397</v>
      </c>
      <c r="B18" s="1" t="s">
        <v>416</v>
      </c>
      <c r="C18" s="1" t="s">
        <v>397</v>
      </c>
      <c r="D18" s="1" t="s">
        <v>406</v>
      </c>
      <c r="E18" s="1" t="s">
        <v>407</v>
      </c>
      <c r="F18" s="1" t="s">
        <v>392</v>
      </c>
      <c r="G18" s="1" t="s">
        <v>381</v>
      </c>
      <c r="H18" s="1" t="s">
        <v>391</v>
      </c>
      <c r="I18" s="1" t="s">
        <v>639</v>
      </c>
      <c r="J18" s="1" t="s">
        <v>640</v>
      </c>
      <c r="K18" s="1" t="s">
        <v>643</v>
      </c>
      <c r="L18" s="1" t="s">
        <v>644</v>
      </c>
    </row>
    <row r="19" spans="1:12" hidden="1" x14ac:dyDescent="0.35">
      <c r="A19" s="1" t="s">
        <v>396</v>
      </c>
      <c r="B19" s="1" t="s">
        <v>416</v>
      </c>
      <c r="C19" s="1" t="s">
        <v>806</v>
      </c>
      <c r="D19" s="5" t="s">
        <v>406</v>
      </c>
      <c r="E19" s="5" t="s">
        <v>407</v>
      </c>
      <c r="F19" s="1" t="s">
        <v>807</v>
      </c>
      <c r="G19" s="1" t="s">
        <v>163</v>
      </c>
      <c r="H19" s="1" t="s">
        <v>168</v>
      </c>
    </row>
    <row r="20" spans="1:12" hidden="1" x14ac:dyDescent="0.35">
      <c r="A20" s="1" t="s">
        <v>396</v>
      </c>
      <c r="B20" s="1" t="s">
        <v>416</v>
      </c>
      <c r="C20" s="1" t="s">
        <v>806</v>
      </c>
      <c r="D20" s="5" t="s">
        <v>406</v>
      </c>
      <c r="E20" s="5" t="s">
        <v>407</v>
      </c>
      <c r="F20" s="1" t="s">
        <v>94</v>
      </c>
      <c r="G20" s="1" t="s">
        <v>163</v>
      </c>
      <c r="H20" s="1" t="s">
        <v>19</v>
      </c>
    </row>
    <row r="21" spans="1:12" hidden="1" x14ac:dyDescent="0.35">
      <c r="A21" s="1" t="s">
        <v>396</v>
      </c>
      <c r="B21" s="1" t="s">
        <v>416</v>
      </c>
      <c r="C21" s="1" t="s">
        <v>806</v>
      </c>
      <c r="D21" s="5" t="s">
        <v>406</v>
      </c>
      <c r="E21" s="5" t="s">
        <v>407</v>
      </c>
      <c r="F21" s="1" t="s">
        <v>95</v>
      </c>
      <c r="G21" s="1" t="s">
        <v>163</v>
      </c>
      <c r="H21" s="1" t="s">
        <v>19</v>
      </c>
    </row>
    <row r="22" spans="1:12" x14ac:dyDescent="0.35">
      <c r="A22" s="1" t="s">
        <v>396</v>
      </c>
      <c r="B22" s="1" t="s">
        <v>417</v>
      </c>
      <c r="C22" s="1" t="s">
        <v>412</v>
      </c>
      <c r="D22" s="5" t="s">
        <v>406</v>
      </c>
      <c r="E22" s="5" t="s">
        <v>286</v>
      </c>
      <c r="F22" s="1" t="s">
        <v>12</v>
      </c>
      <c r="G22" s="1" t="s">
        <v>162</v>
      </c>
      <c r="H22" s="1" t="s">
        <v>162</v>
      </c>
    </row>
    <row r="23" spans="1:12" x14ac:dyDescent="0.35">
      <c r="A23" s="1" t="s">
        <v>396</v>
      </c>
      <c r="B23" s="1" t="s">
        <v>417</v>
      </c>
      <c r="C23" s="1" t="s">
        <v>412</v>
      </c>
      <c r="D23" s="5" t="s">
        <v>406</v>
      </c>
      <c r="E23" s="5" t="s">
        <v>286</v>
      </c>
      <c r="F23" s="1" t="s">
        <v>3</v>
      </c>
      <c r="G23" s="1" t="s">
        <v>162</v>
      </c>
      <c r="H23" s="1" t="s">
        <v>162</v>
      </c>
    </row>
    <row r="24" spans="1:12" x14ac:dyDescent="0.35">
      <c r="A24" s="1" t="s">
        <v>396</v>
      </c>
      <c r="B24" s="1" t="s">
        <v>417</v>
      </c>
      <c r="C24" s="1" t="s">
        <v>805</v>
      </c>
      <c r="D24" s="1" t="s">
        <v>406</v>
      </c>
      <c r="E24" s="1" t="s">
        <v>286</v>
      </c>
      <c r="F24" s="1" t="s">
        <v>111</v>
      </c>
      <c r="G24" s="1" t="s">
        <v>164</v>
      </c>
      <c r="H24" s="1" t="s">
        <v>172</v>
      </c>
    </row>
    <row r="25" spans="1:12" x14ac:dyDescent="0.35">
      <c r="A25" s="1" t="s">
        <v>396</v>
      </c>
      <c r="B25" s="1" t="s">
        <v>417</v>
      </c>
      <c r="C25" s="1" t="s">
        <v>805</v>
      </c>
      <c r="D25" s="1" t="s">
        <v>406</v>
      </c>
      <c r="E25" s="2" t="s">
        <v>286</v>
      </c>
      <c r="F25" s="1" t="s">
        <v>145</v>
      </c>
      <c r="G25" s="1" t="s">
        <v>164</v>
      </c>
      <c r="H25" s="2" t="s">
        <v>286</v>
      </c>
    </row>
    <row r="26" spans="1:12" x14ac:dyDescent="0.35">
      <c r="A26" s="1" t="s">
        <v>396</v>
      </c>
      <c r="B26" s="1" t="s">
        <v>417</v>
      </c>
      <c r="C26" s="1" t="s">
        <v>805</v>
      </c>
      <c r="D26" s="1" t="s">
        <v>406</v>
      </c>
      <c r="E26" s="2" t="s">
        <v>286</v>
      </c>
      <c r="F26" s="1" t="s">
        <v>144</v>
      </c>
      <c r="G26" s="1" t="s">
        <v>164</v>
      </c>
      <c r="H26" s="2" t="s">
        <v>286</v>
      </c>
    </row>
    <row r="27" spans="1:12" x14ac:dyDescent="0.35">
      <c r="A27" s="1" t="s">
        <v>396</v>
      </c>
      <c r="B27" s="1" t="s">
        <v>417</v>
      </c>
      <c r="C27" s="1" t="s">
        <v>805</v>
      </c>
      <c r="D27" s="1" t="s">
        <v>406</v>
      </c>
      <c r="E27" s="2" t="s">
        <v>286</v>
      </c>
      <c r="F27" s="1" t="s">
        <v>146</v>
      </c>
      <c r="G27" s="1" t="s">
        <v>164</v>
      </c>
      <c r="H27" s="2" t="s">
        <v>286</v>
      </c>
    </row>
    <row r="28" spans="1:12" x14ac:dyDescent="0.35">
      <c r="A28" s="1" t="s">
        <v>396</v>
      </c>
      <c r="B28" s="1" t="s">
        <v>417</v>
      </c>
      <c r="C28" s="1" t="s">
        <v>805</v>
      </c>
      <c r="D28" s="1" t="s">
        <v>406</v>
      </c>
      <c r="E28" s="1" t="s">
        <v>286</v>
      </c>
      <c r="F28" s="1" t="s">
        <v>116</v>
      </c>
      <c r="G28" s="1" t="s">
        <v>164</v>
      </c>
      <c r="H28" s="1" t="s">
        <v>172</v>
      </c>
    </row>
    <row r="29" spans="1:12" x14ac:dyDescent="0.35">
      <c r="A29" s="1" t="s">
        <v>396</v>
      </c>
      <c r="B29" s="1" t="s">
        <v>417</v>
      </c>
      <c r="C29" s="1" t="s">
        <v>805</v>
      </c>
      <c r="D29" s="1" t="s">
        <v>406</v>
      </c>
      <c r="E29" s="1" t="s">
        <v>286</v>
      </c>
      <c r="F29" s="1" t="s">
        <v>124</v>
      </c>
      <c r="G29" s="1" t="s">
        <v>164</v>
      </c>
      <c r="H29" s="1" t="s">
        <v>20</v>
      </c>
    </row>
    <row r="30" spans="1:12" x14ac:dyDescent="0.35">
      <c r="A30" s="1" t="s">
        <v>396</v>
      </c>
      <c r="B30" s="1" t="s">
        <v>417</v>
      </c>
      <c r="C30" s="1" t="s">
        <v>805</v>
      </c>
      <c r="D30" s="1" t="s">
        <v>406</v>
      </c>
      <c r="E30" s="1" t="s">
        <v>286</v>
      </c>
      <c r="F30" s="1" t="s">
        <v>115</v>
      </c>
      <c r="G30" s="1" t="s">
        <v>164</v>
      </c>
      <c r="H30" s="1" t="s">
        <v>172</v>
      </c>
    </row>
    <row r="31" spans="1:12" x14ac:dyDescent="0.35">
      <c r="A31" s="1" t="s">
        <v>396</v>
      </c>
      <c r="B31" s="1" t="s">
        <v>417</v>
      </c>
      <c r="C31" s="1" t="s">
        <v>805</v>
      </c>
      <c r="D31" s="1" t="s">
        <v>406</v>
      </c>
      <c r="E31" s="2" t="s">
        <v>286</v>
      </c>
      <c r="F31" s="1" t="s">
        <v>149</v>
      </c>
      <c r="G31" s="1" t="s">
        <v>164</v>
      </c>
      <c r="H31" s="2" t="s">
        <v>286</v>
      </c>
    </row>
    <row r="32" spans="1:12" x14ac:dyDescent="0.35">
      <c r="A32" s="1" t="s">
        <v>396</v>
      </c>
      <c r="B32" s="1" t="s">
        <v>417</v>
      </c>
      <c r="C32" s="1" t="s">
        <v>805</v>
      </c>
      <c r="D32" s="1" t="s">
        <v>406</v>
      </c>
      <c r="E32" s="2" t="s">
        <v>286</v>
      </c>
      <c r="F32" s="1" t="s">
        <v>148</v>
      </c>
      <c r="G32" s="1" t="s">
        <v>164</v>
      </c>
      <c r="H32" s="2" t="s">
        <v>286</v>
      </c>
    </row>
    <row r="33" spans="1:12" x14ac:dyDescent="0.35">
      <c r="A33" s="1" t="s">
        <v>396</v>
      </c>
      <c r="B33" s="1" t="s">
        <v>417</v>
      </c>
      <c r="C33" s="1" t="s">
        <v>805</v>
      </c>
      <c r="D33" s="1" t="s">
        <v>406</v>
      </c>
      <c r="E33" s="2" t="s">
        <v>286</v>
      </c>
      <c r="F33" s="1" t="s">
        <v>150</v>
      </c>
      <c r="G33" s="1" t="s">
        <v>164</v>
      </c>
      <c r="H33" s="2" t="s">
        <v>286</v>
      </c>
    </row>
    <row r="34" spans="1:12" x14ac:dyDescent="0.35">
      <c r="A34" s="1" t="s">
        <v>396</v>
      </c>
      <c r="B34" s="1" t="s">
        <v>417</v>
      </c>
      <c r="C34" s="1" t="s">
        <v>805</v>
      </c>
      <c r="D34" s="1" t="s">
        <v>406</v>
      </c>
      <c r="E34" s="2" t="s">
        <v>286</v>
      </c>
      <c r="F34" s="1" t="s">
        <v>147</v>
      </c>
      <c r="G34" s="1" t="s">
        <v>164</v>
      </c>
      <c r="H34" s="2" t="s">
        <v>286</v>
      </c>
    </row>
    <row r="35" spans="1:12" x14ac:dyDescent="0.35">
      <c r="A35" s="1" t="s">
        <v>396</v>
      </c>
      <c r="B35" s="1" t="s">
        <v>417</v>
      </c>
      <c r="C35" s="1" t="s">
        <v>805</v>
      </c>
      <c r="D35" s="1" t="s">
        <v>406</v>
      </c>
      <c r="E35" s="1" t="s">
        <v>286</v>
      </c>
      <c r="F35" s="1" t="s">
        <v>780</v>
      </c>
      <c r="G35" s="1" t="s">
        <v>164</v>
      </c>
      <c r="H35" s="1" t="s">
        <v>20</v>
      </c>
    </row>
    <row r="36" spans="1:12" x14ac:dyDescent="0.35">
      <c r="A36" s="1" t="s">
        <v>396</v>
      </c>
      <c r="B36" s="1" t="s">
        <v>417</v>
      </c>
      <c r="C36" s="1" t="s">
        <v>805</v>
      </c>
      <c r="D36" s="1" t="s">
        <v>406</v>
      </c>
      <c r="E36" s="1" t="s">
        <v>286</v>
      </c>
      <c r="F36" s="1" t="s">
        <v>781</v>
      </c>
      <c r="G36" s="1" t="s">
        <v>164</v>
      </c>
      <c r="H36" s="1" t="s">
        <v>20</v>
      </c>
    </row>
    <row r="37" spans="1:12" x14ac:dyDescent="0.35">
      <c r="A37" s="1" t="s">
        <v>396</v>
      </c>
      <c r="B37" s="1" t="s">
        <v>417</v>
      </c>
      <c r="C37" s="1" t="s">
        <v>805</v>
      </c>
      <c r="D37" s="5" t="s">
        <v>406</v>
      </c>
      <c r="E37" s="5" t="s">
        <v>286</v>
      </c>
      <c r="F37" s="1" t="s">
        <v>787</v>
      </c>
      <c r="G37" s="1" t="s">
        <v>164</v>
      </c>
      <c r="H37" s="1" t="s">
        <v>20</v>
      </c>
      <c r="I37" s="2"/>
    </row>
    <row r="38" spans="1:12" x14ac:dyDescent="0.35">
      <c r="A38" s="1" t="s">
        <v>397</v>
      </c>
      <c r="B38" s="1" t="s">
        <v>416</v>
      </c>
      <c r="C38" s="1" t="s">
        <v>397</v>
      </c>
      <c r="D38" s="1" t="s">
        <v>406</v>
      </c>
      <c r="E38" s="1" t="s">
        <v>286</v>
      </c>
      <c r="F38" s="1" t="s">
        <v>296</v>
      </c>
      <c r="G38" s="1" t="s">
        <v>286</v>
      </c>
      <c r="H38" s="1" t="s">
        <v>295</v>
      </c>
      <c r="I38" s="1" t="s">
        <v>472</v>
      </c>
      <c r="J38" s="1" t="s">
        <v>476</v>
      </c>
      <c r="K38" s="1" t="s">
        <v>477</v>
      </c>
      <c r="L38" s="1" t="s">
        <v>478</v>
      </c>
    </row>
    <row r="39" spans="1:12" x14ac:dyDescent="0.35">
      <c r="A39" s="1" t="s">
        <v>397</v>
      </c>
      <c r="B39" s="1" t="s">
        <v>416</v>
      </c>
      <c r="C39" s="1" t="s">
        <v>397</v>
      </c>
      <c r="D39" s="1" t="s">
        <v>406</v>
      </c>
      <c r="E39" s="1" t="s">
        <v>286</v>
      </c>
      <c r="F39" s="1" t="s">
        <v>305</v>
      </c>
      <c r="G39" s="1" t="s">
        <v>286</v>
      </c>
      <c r="H39" s="1" t="s">
        <v>304</v>
      </c>
      <c r="I39" s="1" t="s">
        <v>514</v>
      </c>
      <c r="J39" s="1" t="s">
        <v>515</v>
      </c>
      <c r="K39" s="1" t="s">
        <v>516</v>
      </c>
      <c r="L39" s="1" t="s">
        <v>517</v>
      </c>
    </row>
    <row r="40" spans="1:12" x14ac:dyDescent="0.35">
      <c r="A40" s="1" t="s">
        <v>397</v>
      </c>
      <c r="B40" s="1" t="s">
        <v>416</v>
      </c>
      <c r="C40" s="1" t="s">
        <v>397</v>
      </c>
      <c r="D40" s="1" t="s">
        <v>406</v>
      </c>
      <c r="E40" s="1" t="s">
        <v>286</v>
      </c>
      <c r="F40" s="1" t="s">
        <v>298</v>
      </c>
      <c r="G40" s="1" t="s">
        <v>286</v>
      </c>
      <c r="H40" s="1" t="s">
        <v>297</v>
      </c>
      <c r="I40" s="1" t="s">
        <v>536</v>
      </c>
      <c r="J40" s="1" t="s">
        <v>537</v>
      </c>
      <c r="K40" s="1" t="s">
        <v>538</v>
      </c>
      <c r="L40" s="1" t="s">
        <v>539</v>
      </c>
    </row>
    <row r="41" spans="1:12" x14ac:dyDescent="0.35">
      <c r="A41" s="1" t="s">
        <v>397</v>
      </c>
      <c r="B41" s="1" t="s">
        <v>416</v>
      </c>
      <c r="C41" s="1" t="s">
        <v>397</v>
      </c>
      <c r="D41" s="1" t="s">
        <v>406</v>
      </c>
      <c r="E41" s="1" t="s">
        <v>286</v>
      </c>
      <c r="F41" s="1" t="s">
        <v>300</v>
      </c>
      <c r="G41" s="1" t="s">
        <v>286</v>
      </c>
      <c r="H41" s="1" t="s">
        <v>299</v>
      </c>
      <c r="I41" s="1" t="s">
        <v>562</v>
      </c>
      <c r="J41" s="1" t="s">
        <v>563</v>
      </c>
      <c r="K41" s="1" t="s">
        <v>564</v>
      </c>
      <c r="L41" s="1" t="s">
        <v>746</v>
      </c>
    </row>
    <row r="42" spans="1:12" x14ac:dyDescent="0.35">
      <c r="A42" s="1" t="s">
        <v>397</v>
      </c>
      <c r="B42" s="1" t="s">
        <v>416</v>
      </c>
      <c r="C42" s="1" t="s">
        <v>397</v>
      </c>
      <c r="D42" s="1" t="s">
        <v>406</v>
      </c>
      <c r="E42" s="1" t="s">
        <v>286</v>
      </c>
      <c r="F42" s="1" t="s">
        <v>288</v>
      </c>
      <c r="G42" s="1" t="s">
        <v>286</v>
      </c>
      <c r="H42" s="1" t="s">
        <v>287</v>
      </c>
      <c r="I42" s="1" t="s">
        <v>518</v>
      </c>
      <c r="J42" s="1" t="s">
        <v>597</v>
      </c>
      <c r="K42" s="1" t="s">
        <v>598</v>
      </c>
      <c r="L42" s="1" t="s">
        <v>599</v>
      </c>
    </row>
    <row r="43" spans="1:12" x14ac:dyDescent="0.35">
      <c r="A43" s="1" t="s">
        <v>397</v>
      </c>
      <c r="B43" s="1" t="s">
        <v>416</v>
      </c>
      <c r="C43" s="1" t="s">
        <v>397</v>
      </c>
      <c r="D43" s="1" t="s">
        <v>406</v>
      </c>
      <c r="E43" s="1" t="s">
        <v>286</v>
      </c>
      <c r="F43" s="1" t="s">
        <v>290</v>
      </c>
      <c r="G43" s="1" t="s">
        <v>286</v>
      </c>
      <c r="H43" s="1" t="s">
        <v>289</v>
      </c>
      <c r="I43" s="1" t="s">
        <v>613</v>
      </c>
      <c r="J43" s="1" t="s">
        <v>614</v>
      </c>
      <c r="K43" s="1" t="s">
        <v>615</v>
      </c>
      <c r="L43" s="1" t="s">
        <v>616</v>
      </c>
    </row>
    <row r="44" spans="1:12" x14ac:dyDescent="0.35">
      <c r="A44" s="1" t="s">
        <v>397</v>
      </c>
      <c r="B44" s="1" t="s">
        <v>416</v>
      </c>
      <c r="C44" s="1" t="s">
        <v>397</v>
      </c>
      <c r="D44" s="1" t="s">
        <v>406</v>
      </c>
      <c r="E44" s="1" t="s">
        <v>286</v>
      </c>
      <c r="F44" s="1" t="s">
        <v>292</v>
      </c>
      <c r="G44" s="1" t="s">
        <v>286</v>
      </c>
      <c r="H44" s="1" t="s">
        <v>291</v>
      </c>
      <c r="I44" s="1" t="s">
        <v>613</v>
      </c>
      <c r="J44" s="1" t="s">
        <v>614</v>
      </c>
      <c r="K44" s="1" t="s">
        <v>615</v>
      </c>
      <c r="L44" s="1" t="s">
        <v>616</v>
      </c>
    </row>
    <row r="45" spans="1:12" x14ac:dyDescent="0.35">
      <c r="A45" s="1" t="s">
        <v>397</v>
      </c>
      <c r="B45" s="1" t="s">
        <v>416</v>
      </c>
      <c r="C45" s="1" t="s">
        <v>397</v>
      </c>
      <c r="D45" s="1" t="s">
        <v>406</v>
      </c>
      <c r="E45" s="1" t="s">
        <v>286</v>
      </c>
      <c r="F45" s="1" t="s">
        <v>430</v>
      </c>
      <c r="G45" s="1" t="s">
        <v>286</v>
      </c>
      <c r="H45" s="1" t="s">
        <v>301</v>
      </c>
      <c r="I45" s="1" t="s">
        <v>660</v>
      </c>
      <c r="J45" s="1" t="s">
        <v>661</v>
      </c>
      <c r="K45" s="1" t="s">
        <v>662</v>
      </c>
      <c r="L45" s="1" t="s">
        <v>663</v>
      </c>
    </row>
    <row r="46" spans="1:12" x14ac:dyDescent="0.35">
      <c r="A46" s="1" t="s">
        <v>397</v>
      </c>
      <c r="B46" s="1" t="s">
        <v>416</v>
      </c>
      <c r="C46" s="1" t="s">
        <v>397</v>
      </c>
      <c r="D46" s="1" t="s">
        <v>406</v>
      </c>
      <c r="E46" s="1" t="s">
        <v>286</v>
      </c>
      <c r="F46" s="1" t="s">
        <v>431</v>
      </c>
      <c r="G46" s="1" t="s">
        <v>286</v>
      </c>
      <c r="H46" s="1" t="s">
        <v>306</v>
      </c>
      <c r="I46" s="1" t="s">
        <v>664</v>
      </c>
      <c r="J46" s="1" t="s">
        <v>665</v>
      </c>
      <c r="K46" s="1" t="s">
        <v>666</v>
      </c>
      <c r="L46" s="1" t="s">
        <v>667</v>
      </c>
    </row>
    <row r="47" spans="1:12" x14ac:dyDescent="0.35">
      <c r="A47" s="1" t="s">
        <v>397</v>
      </c>
      <c r="B47" s="1" t="s">
        <v>416</v>
      </c>
      <c r="C47" s="1" t="s">
        <v>397</v>
      </c>
      <c r="D47" s="1" t="s">
        <v>406</v>
      </c>
      <c r="E47" s="1" t="s">
        <v>286</v>
      </c>
      <c r="F47" s="1" t="s">
        <v>303</v>
      </c>
      <c r="G47" s="1" t="s">
        <v>286</v>
      </c>
      <c r="H47" s="1" t="s">
        <v>302</v>
      </c>
      <c r="I47" s="1" t="s">
        <v>710</v>
      </c>
      <c r="J47" s="1" t="s">
        <v>711</v>
      </c>
      <c r="K47" s="1" t="s">
        <v>712</v>
      </c>
      <c r="L47" s="1" t="s">
        <v>713</v>
      </c>
    </row>
    <row r="48" spans="1:12" x14ac:dyDescent="0.35">
      <c r="A48" s="1" t="s">
        <v>420</v>
      </c>
      <c r="B48" s="1" t="s">
        <v>416</v>
      </c>
      <c r="C48" s="1" t="s">
        <v>397</v>
      </c>
      <c r="D48" s="1" t="s">
        <v>406</v>
      </c>
      <c r="E48" s="1" t="s">
        <v>286</v>
      </c>
      <c r="F48" s="1" t="s">
        <v>421</v>
      </c>
      <c r="I48" s="1" t="s">
        <v>765</v>
      </c>
      <c r="J48" s="1" t="s">
        <v>766</v>
      </c>
      <c r="K48" s="1" t="s">
        <v>767</v>
      </c>
      <c r="L48" s="1" t="s">
        <v>764</v>
      </c>
    </row>
    <row r="49" spans="1:12" x14ac:dyDescent="0.35">
      <c r="A49" s="1" t="s">
        <v>420</v>
      </c>
      <c r="B49" s="1" t="s">
        <v>416</v>
      </c>
      <c r="C49" s="1" t="s">
        <v>397</v>
      </c>
      <c r="D49" s="1" t="s">
        <v>406</v>
      </c>
      <c r="E49" s="1" t="s">
        <v>286</v>
      </c>
      <c r="F49" s="1" t="s">
        <v>422</v>
      </c>
      <c r="I49" s="1" t="s">
        <v>768</v>
      </c>
      <c r="J49" s="1" t="s">
        <v>769</v>
      </c>
      <c r="K49" s="1" t="s">
        <v>770</v>
      </c>
      <c r="L49" s="1" t="s">
        <v>771</v>
      </c>
    </row>
    <row r="50" spans="1:12" x14ac:dyDescent="0.35">
      <c r="A50" s="1" t="s">
        <v>420</v>
      </c>
      <c r="B50" s="1" t="s">
        <v>416</v>
      </c>
      <c r="C50" s="1" t="s">
        <v>397</v>
      </c>
      <c r="D50" s="1" t="s">
        <v>406</v>
      </c>
      <c r="E50" s="1" t="s">
        <v>286</v>
      </c>
      <c r="F50" s="1" t="s">
        <v>423</v>
      </c>
      <c r="I50" s="1" t="s">
        <v>765</v>
      </c>
      <c r="J50" s="1" t="s">
        <v>766</v>
      </c>
      <c r="K50" s="1" t="s">
        <v>767</v>
      </c>
      <c r="L50" s="1" t="s">
        <v>764</v>
      </c>
    </row>
    <row r="51" spans="1:12" x14ac:dyDescent="0.35">
      <c r="A51" s="1" t="s">
        <v>420</v>
      </c>
      <c r="B51" s="1" t="s">
        <v>416</v>
      </c>
      <c r="C51" s="1" t="s">
        <v>397</v>
      </c>
      <c r="D51" s="1" t="s">
        <v>406</v>
      </c>
      <c r="E51" s="1" t="s">
        <v>286</v>
      </c>
      <c r="F51" s="1" t="s">
        <v>424</v>
      </c>
      <c r="I51" s="1" t="s">
        <v>765</v>
      </c>
      <c r="J51" s="1" t="s">
        <v>766</v>
      </c>
      <c r="K51" s="1" t="s">
        <v>767</v>
      </c>
      <c r="L51" s="1" t="s">
        <v>764</v>
      </c>
    </row>
    <row r="52" spans="1:12" x14ac:dyDescent="0.35">
      <c r="A52" s="1" t="s">
        <v>420</v>
      </c>
      <c r="B52" s="1" t="s">
        <v>416</v>
      </c>
      <c r="C52" s="1" t="s">
        <v>397</v>
      </c>
      <c r="D52" s="1" t="s">
        <v>406</v>
      </c>
      <c r="E52" s="1" t="s">
        <v>286</v>
      </c>
      <c r="F52" s="1" t="s">
        <v>425</v>
      </c>
      <c r="I52" s="1" t="s">
        <v>765</v>
      </c>
      <c r="J52" s="1" t="s">
        <v>766</v>
      </c>
      <c r="K52" s="1" t="s">
        <v>767</v>
      </c>
      <c r="L52" s="1" t="s">
        <v>764</v>
      </c>
    </row>
    <row r="53" spans="1:12" x14ac:dyDescent="0.35">
      <c r="A53" s="1" t="s">
        <v>420</v>
      </c>
      <c r="B53" s="1" t="s">
        <v>416</v>
      </c>
      <c r="C53" s="1" t="s">
        <v>397</v>
      </c>
      <c r="D53" s="1" t="s">
        <v>406</v>
      </c>
      <c r="E53" s="1" t="s">
        <v>286</v>
      </c>
      <c r="F53" s="1" t="s">
        <v>426</v>
      </c>
      <c r="I53" s="1" t="s">
        <v>772</v>
      </c>
      <c r="J53" s="1" t="s">
        <v>773</v>
      </c>
      <c r="K53" s="1" t="s">
        <v>774</v>
      </c>
      <c r="L53" s="1" t="s">
        <v>775</v>
      </c>
    </row>
    <row r="54" spans="1:12" x14ac:dyDescent="0.35">
      <c r="A54" s="1" t="s">
        <v>420</v>
      </c>
      <c r="B54" s="1" t="s">
        <v>416</v>
      </c>
      <c r="C54" s="1" t="s">
        <v>397</v>
      </c>
      <c r="D54" s="1" t="s">
        <v>406</v>
      </c>
      <c r="E54" s="1" t="s">
        <v>286</v>
      </c>
      <c r="F54" s="1" t="s">
        <v>427</v>
      </c>
      <c r="I54" s="1" t="s">
        <v>768</v>
      </c>
      <c r="J54" s="1" t="s">
        <v>769</v>
      </c>
      <c r="K54" s="1" t="s">
        <v>770</v>
      </c>
      <c r="L54" s="1" t="s">
        <v>771</v>
      </c>
    </row>
    <row r="55" spans="1:12" x14ac:dyDescent="0.35">
      <c r="A55" s="1" t="s">
        <v>420</v>
      </c>
      <c r="B55" s="1" t="s">
        <v>416</v>
      </c>
      <c r="C55" s="1" t="s">
        <v>397</v>
      </c>
      <c r="D55" s="1" t="s">
        <v>406</v>
      </c>
      <c r="E55" s="1" t="s">
        <v>286</v>
      </c>
      <c r="F55" s="1" t="s">
        <v>428</v>
      </c>
      <c r="I55" s="1" t="s">
        <v>776</v>
      </c>
      <c r="J55" s="1" t="s">
        <v>777</v>
      </c>
      <c r="K55" s="1" t="s">
        <v>778</v>
      </c>
      <c r="L55" s="1" t="s">
        <v>779</v>
      </c>
    </row>
    <row r="56" spans="1:12" x14ac:dyDescent="0.35">
      <c r="A56" s="1" t="s">
        <v>420</v>
      </c>
      <c r="B56" s="1" t="s">
        <v>416</v>
      </c>
      <c r="C56" s="1" t="s">
        <v>397</v>
      </c>
      <c r="D56" s="1" t="s">
        <v>406</v>
      </c>
      <c r="E56" s="1" t="s">
        <v>286</v>
      </c>
      <c r="F56" s="1" t="s">
        <v>429</v>
      </c>
      <c r="I56" s="1" t="s">
        <v>765</v>
      </c>
      <c r="J56" s="1" t="s">
        <v>766</v>
      </c>
      <c r="K56" s="1" t="s">
        <v>767</v>
      </c>
      <c r="L56" s="1" t="s">
        <v>764</v>
      </c>
    </row>
    <row r="57" spans="1:12" x14ac:dyDescent="0.35">
      <c r="A57" s="1" t="s">
        <v>396</v>
      </c>
      <c r="B57" s="1" t="s">
        <v>416</v>
      </c>
      <c r="C57" s="1" t="s">
        <v>806</v>
      </c>
      <c r="D57" s="5" t="s">
        <v>406</v>
      </c>
      <c r="E57" s="5" t="s">
        <v>286</v>
      </c>
      <c r="F57" s="1" t="s">
        <v>77</v>
      </c>
      <c r="G57" s="1" t="s">
        <v>163</v>
      </c>
      <c r="H57" s="1" t="s">
        <v>168</v>
      </c>
    </row>
    <row r="58" spans="1:12" x14ac:dyDescent="0.35">
      <c r="A58" s="1" t="s">
        <v>396</v>
      </c>
      <c r="B58" s="1" t="s">
        <v>416</v>
      </c>
      <c r="C58" s="1" t="s">
        <v>806</v>
      </c>
      <c r="D58" s="5" t="s">
        <v>406</v>
      </c>
      <c r="E58" s="5" t="s">
        <v>286</v>
      </c>
      <c r="F58" s="1" t="s">
        <v>70</v>
      </c>
      <c r="G58" s="1" t="s">
        <v>163</v>
      </c>
      <c r="H58" s="1" t="s">
        <v>168</v>
      </c>
    </row>
    <row r="59" spans="1:12" x14ac:dyDescent="0.35">
      <c r="A59" s="1" t="s">
        <v>396</v>
      </c>
      <c r="B59" s="1" t="s">
        <v>416</v>
      </c>
      <c r="C59" s="1" t="s">
        <v>806</v>
      </c>
      <c r="D59" s="5" t="s">
        <v>406</v>
      </c>
      <c r="E59" s="5" t="s">
        <v>286</v>
      </c>
      <c r="F59" s="1" t="s">
        <v>39</v>
      </c>
      <c r="G59" s="1" t="s">
        <v>163</v>
      </c>
      <c r="H59" s="1" t="s">
        <v>167</v>
      </c>
    </row>
    <row r="60" spans="1:12" x14ac:dyDescent="0.35">
      <c r="A60" s="1" t="s">
        <v>396</v>
      </c>
      <c r="B60" s="1" t="s">
        <v>417</v>
      </c>
      <c r="C60" s="1" t="s">
        <v>805</v>
      </c>
      <c r="D60" s="1" t="s">
        <v>406</v>
      </c>
      <c r="E60" s="2" t="s">
        <v>381</v>
      </c>
      <c r="F60" s="2" t="s">
        <v>29</v>
      </c>
      <c r="G60" s="1" t="s">
        <v>164</v>
      </c>
      <c r="H60" s="2" t="s">
        <v>22</v>
      </c>
    </row>
    <row r="61" spans="1:12" x14ac:dyDescent="0.35">
      <c r="A61" s="1" t="s">
        <v>396</v>
      </c>
      <c r="B61" s="1" t="s">
        <v>417</v>
      </c>
      <c r="C61" s="1" t="s">
        <v>805</v>
      </c>
      <c r="D61" s="1" t="s">
        <v>406</v>
      </c>
      <c r="E61" s="2" t="s">
        <v>381</v>
      </c>
      <c r="F61" s="2" t="s">
        <v>25</v>
      </c>
      <c r="G61" s="1" t="s">
        <v>164</v>
      </c>
      <c r="H61" s="2" t="s">
        <v>22</v>
      </c>
    </row>
    <row r="62" spans="1:12" x14ac:dyDescent="0.35">
      <c r="A62" s="1" t="s">
        <v>396</v>
      </c>
      <c r="B62" s="1" t="s">
        <v>417</v>
      </c>
      <c r="C62" s="1" t="s">
        <v>805</v>
      </c>
      <c r="D62" s="1" t="s">
        <v>406</v>
      </c>
      <c r="E62" s="2" t="s">
        <v>381</v>
      </c>
      <c r="F62" s="2" t="s">
        <v>24</v>
      </c>
      <c r="G62" s="1" t="s">
        <v>164</v>
      </c>
      <c r="H62" s="2" t="s">
        <v>22</v>
      </c>
    </row>
    <row r="63" spans="1:12" x14ac:dyDescent="0.35">
      <c r="A63" s="1" t="s">
        <v>396</v>
      </c>
      <c r="B63" s="1" t="s">
        <v>417</v>
      </c>
      <c r="C63" s="1" t="s">
        <v>805</v>
      </c>
      <c r="D63" s="1" t="s">
        <v>406</v>
      </c>
      <c r="E63" s="2" t="s">
        <v>381</v>
      </c>
      <c r="F63" s="2" t="s">
        <v>23</v>
      </c>
      <c r="G63" s="1" t="s">
        <v>164</v>
      </c>
      <c r="H63" s="2" t="s">
        <v>22</v>
      </c>
    </row>
    <row r="64" spans="1:12" x14ac:dyDescent="0.35">
      <c r="A64" s="1" t="s">
        <v>396</v>
      </c>
      <c r="B64" s="1" t="s">
        <v>417</v>
      </c>
      <c r="C64" s="1" t="s">
        <v>805</v>
      </c>
      <c r="D64" s="1" t="s">
        <v>406</v>
      </c>
      <c r="E64" s="2" t="s">
        <v>381</v>
      </c>
      <c r="F64" s="1" t="s">
        <v>37</v>
      </c>
      <c r="G64" s="1" t="s">
        <v>163</v>
      </c>
      <c r="H64" s="1" t="s">
        <v>167</v>
      </c>
    </row>
    <row r="65" spans="1:9" x14ac:dyDescent="0.35">
      <c r="A65" s="1" t="s">
        <v>396</v>
      </c>
      <c r="B65" s="1" t="s">
        <v>417</v>
      </c>
      <c r="C65" s="1" t="s">
        <v>805</v>
      </c>
      <c r="D65" s="1" t="s">
        <v>406</v>
      </c>
      <c r="E65" s="2" t="s">
        <v>381</v>
      </c>
      <c r="F65" s="1" t="s">
        <v>85</v>
      </c>
      <c r="G65" s="1" t="s">
        <v>163</v>
      </c>
      <c r="H65" s="1" t="s">
        <v>169</v>
      </c>
    </row>
    <row r="66" spans="1:9" x14ac:dyDescent="0.35">
      <c r="A66" s="1" t="s">
        <v>396</v>
      </c>
      <c r="B66" s="1" t="s">
        <v>417</v>
      </c>
      <c r="C66" s="1" t="s">
        <v>805</v>
      </c>
      <c r="D66" s="1" t="s">
        <v>406</v>
      </c>
      <c r="E66" s="2" t="s">
        <v>381</v>
      </c>
      <c r="F66" s="2" t="s">
        <v>30</v>
      </c>
      <c r="G66" s="1" t="s">
        <v>164</v>
      </c>
      <c r="H66" s="2" t="s">
        <v>22</v>
      </c>
    </row>
    <row r="67" spans="1:9" x14ac:dyDescent="0.35">
      <c r="A67" s="1" t="s">
        <v>396</v>
      </c>
      <c r="B67" s="1" t="s">
        <v>417</v>
      </c>
      <c r="C67" s="1" t="s">
        <v>805</v>
      </c>
      <c r="D67" s="1" t="s">
        <v>406</v>
      </c>
      <c r="E67" s="2" t="s">
        <v>381</v>
      </c>
      <c r="F67" s="1" t="s">
        <v>34</v>
      </c>
      <c r="G67" s="1" t="s">
        <v>163</v>
      </c>
      <c r="H67" s="1" t="s">
        <v>17</v>
      </c>
    </row>
    <row r="68" spans="1:9" x14ac:dyDescent="0.35">
      <c r="A68" s="1" t="s">
        <v>396</v>
      </c>
      <c r="B68" s="1" t="s">
        <v>417</v>
      </c>
      <c r="C68" s="1" t="s">
        <v>805</v>
      </c>
      <c r="D68" s="1" t="s">
        <v>406</v>
      </c>
      <c r="E68" s="2" t="s">
        <v>381</v>
      </c>
      <c r="F68" s="1" t="s">
        <v>81</v>
      </c>
      <c r="G68" s="1" t="s">
        <v>163</v>
      </c>
      <c r="H68" s="1" t="s">
        <v>17</v>
      </c>
    </row>
    <row r="69" spans="1:9" x14ac:dyDescent="0.35">
      <c r="A69" s="1" t="s">
        <v>396</v>
      </c>
      <c r="B69" s="1" t="s">
        <v>417</v>
      </c>
      <c r="C69" s="1" t="s">
        <v>805</v>
      </c>
      <c r="D69" s="1" t="s">
        <v>406</v>
      </c>
      <c r="E69" s="2" t="s">
        <v>381</v>
      </c>
      <c r="F69" s="1" t="s">
        <v>46</v>
      </c>
      <c r="G69" s="1" t="s">
        <v>163</v>
      </c>
      <c r="H69" s="1" t="s">
        <v>17</v>
      </c>
      <c r="I69" s="2"/>
    </row>
    <row r="70" spans="1:9" x14ac:dyDescent="0.35">
      <c r="A70" s="1" t="s">
        <v>396</v>
      </c>
      <c r="B70" s="1" t="s">
        <v>417</v>
      </c>
      <c r="C70" s="1" t="s">
        <v>805</v>
      </c>
      <c r="D70" s="1" t="s">
        <v>406</v>
      </c>
      <c r="E70" s="2" t="s">
        <v>381</v>
      </c>
      <c r="F70" s="1" t="s">
        <v>79</v>
      </c>
      <c r="G70" s="1" t="s">
        <v>163</v>
      </c>
      <c r="H70" s="1" t="s">
        <v>17</v>
      </c>
    </row>
    <row r="71" spans="1:9" x14ac:dyDescent="0.35">
      <c r="A71" s="1" t="s">
        <v>396</v>
      </c>
      <c r="B71" s="1" t="s">
        <v>417</v>
      </c>
      <c r="C71" s="1" t="s">
        <v>805</v>
      </c>
      <c r="D71" s="1" t="s">
        <v>406</v>
      </c>
      <c r="E71" s="2" t="s">
        <v>381</v>
      </c>
      <c r="F71" s="1" t="s">
        <v>132</v>
      </c>
      <c r="G71" s="1" t="s">
        <v>164</v>
      </c>
      <c r="H71" s="2" t="s">
        <v>17</v>
      </c>
    </row>
    <row r="72" spans="1:9" x14ac:dyDescent="0.35">
      <c r="A72" s="1" t="s">
        <v>396</v>
      </c>
      <c r="B72" s="1" t="s">
        <v>417</v>
      </c>
      <c r="C72" s="1" t="s">
        <v>805</v>
      </c>
      <c r="D72" s="1" t="s">
        <v>406</v>
      </c>
      <c r="E72" s="2" t="s">
        <v>381</v>
      </c>
      <c r="F72" s="1" t="s">
        <v>131</v>
      </c>
      <c r="G72" s="1" t="s">
        <v>164</v>
      </c>
      <c r="H72" s="2" t="s">
        <v>17</v>
      </c>
    </row>
    <row r="73" spans="1:9" x14ac:dyDescent="0.35">
      <c r="A73" s="1" t="s">
        <v>396</v>
      </c>
      <c r="B73" s="1" t="s">
        <v>417</v>
      </c>
      <c r="C73" s="1" t="s">
        <v>805</v>
      </c>
      <c r="D73" s="1" t="s">
        <v>406</v>
      </c>
      <c r="E73" s="2" t="s">
        <v>381</v>
      </c>
      <c r="F73" s="1" t="s">
        <v>80</v>
      </c>
      <c r="G73" s="1" t="s">
        <v>163</v>
      </c>
      <c r="H73" s="1" t="s">
        <v>17</v>
      </c>
    </row>
    <row r="74" spans="1:9" x14ac:dyDescent="0.35">
      <c r="A74" s="1" t="s">
        <v>396</v>
      </c>
      <c r="B74" s="1" t="s">
        <v>417</v>
      </c>
      <c r="C74" s="1" t="s">
        <v>805</v>
      </c>
      <c r="D74" s="1" t="s">
        <v>406</v>
      </c>
      <c r="E74" s="2" t="s">
        <v>381</v>
      </c>
      <c r="F74" s="1" t="s">
        <v>45</v>
      </c>
      <c r="G74" s="1" t="s">
        <v>163</v>
      </c>
      <c r="H74" s="1" t="s">
        <v>17</v>
      </c>
    </row>
    <row r="75" spans="1:9" x14ac:dyDescent="0.35">
      <c r="A75" s="1" t="s">
        <v>396</v>
      </c>
      <c r="B75" s="1" t="s">
        <v>417</v>
      </c>
      <c r="C75" s="1" t="s">
        <v>805</v>
      </c>
      <c r="D75" s="1" t="s">
        <v>406</v>
      </c>
      <c r="E75" s="2" t="s">
        <v>381</v>
      </c>
      <c r="F75" s="1" t="s">
        <v>133</v>
      </c>
      <c r="G75" s="1" t="s">
        <v>164</v>
      </c>
      <c r="H75" s="2" t="s">
        <v>17</v>
      </c>
    </row>
    <row r="76" spans="1:9" x14ac:dyDescent="0.35">
      <c r="A76" s="1" t="s">
        <v>396</v>
      </c>
      <c r="B76" s="1" t="s">
        <v>417</v>
      </c>
      <c r="C76" s="1" t="s">
        <v>805</v>
      </c>
      <c r="D76" s="1" t="s">
        <v>406</v>
      </c>
      <c r="E76" s="2" t="s">
        <v>381</v>
      </c>
      <c r="F76" s="1" t="s">
        <v>134</v>
      </c>
      <c r="G76" s="1" t="s">
        <v>164</v>
      </c>
      <c r="H76" s="2" t="s">
        <v>17</v>
      </c>
    </row>
    <row r="77" spans="1:9" x14ac:dyDescent="0.35">
      <c r="A77" s="1" t="s">
        <v>396</v>
      </c>
      <c r="B77" s="1" t="s">
        <v>417</v>
      </c>
      <c r="C77" s="1" t="s">
        <v>805</v>
      </c>
      <c r="D77" s="1" t="s">
        <v>406</v>
      </c>
      <c r="E77" s="2" t="s">
        <v>381</v>
      </c>
      <c r="F77" s="1" t="s">
        <v>788</v>
      </c>
      <c r="G77" s="1" t="s">
        <v>163</v>
      </c>
      <c r="H77" s="1" t="s">
        <v>17</v>
      </c>
    </row>
    <row r="78" spans="1:9" x14ac:dyDescent="0.35">
      <c r="A78" s="1" t="s">
        <v>396</v>
      </c>
      <c r="B78" s="1" t="s">
        <v>417</v>
      </c>
      <c r="C78" s="1" t="s">
        <v>805</v>
      </c>
      <c r="D78" s="1" t="s">
        <v>406</v>
      </c>
      <c r="E78" s="2" t="s">
        <v>381</v>
      </c>
      <c r="F78" s="1" t="s">
        <v>789</v>
      </c>
      <c r="G78" s="1" t="s">
        <v>164</v>
      </c>
      <c r="H78" s="2" t="s">
        <v>17</v>
      </c>
    </row>
    <row r="79" spans="1:9" x14ac:dyDescent="0.35">
      <c r="A79" s="1" t="s">
        <v>396</v>
      </c>
      <c r="B79" s="1" t="s">
        <v>417</v>
      </c>
      <c r="C79" s="1" t="s">
        <v>805</v>
      </c>
      <c r="D79" s="1" t="s">
        <v>406</v>
      </c>
      <c r="E79" s="2" t="s">
        <v>381</v>
      </c>
      <c r="F79" s="1" t="s">
        <v>790</v>
      </c>
      <c r="G79" s="1" t="s">
        <v>163</v>
      </c>
      <c r="H79" s="1" t="s">
        <v>17</v>
      </c>
      <c r="I79" s="2"/>
    </row>
    <row r="80" spans="1:9" x14ac:dyDescent="0.35">
      <c r="A80" s="1" t="s">
        <v>396</v>
      </c>
      <c r="B80" s="1" t="s">
        <v>417</v>
      </c>
      <c r="C80" s="1" t="s">
        <v>805</v>
      </c>
      <c r="D80" s="1" t="s">
        <v>406</v>
      </c>
      <c r="E80" s="2" t="s">
        <v>381</v>
      </c>
      <c r="F80" s="2" t="s">
        <v>791</v>
      </c>
      <c r="G80" s="1" t="s">
        <v>164</v>
      </c>
      <c r="H80" s="2" t="s">
        <v>26</v>
      </c>
      <c r="I80" s="2"/>
    </row>
    <row r="81" spans="1:12" x14ac:dyDescent="0.35">
      <c r="A81" s="1" t="s">
        <v>396</v>
      </c>
      <c r="B81" s="1" t="s">
        <v>417</v>
      </c>
      <c r="C81" s="1" t="s">
        <v>805</v>
      </c>
      <c r="D81" s="1" t="s">
        <v>406</v>
      </c>
      <c r="E81" s="1" t="s">
        <v>381</v>
      </c>
      <c r="F81" s="1" t="s">
        <v>112</v>
      </c>
      <c r="G81" s="1" t="s">
        <v>164</v>
      </c>
      <c r="H81" s="1" t="s">
        <v>172</v>
      </c>
      <c r="I81" s="2"/>
    </row>
    <row r="82" spans="1:12" x14ac:dyDescent="0.35">
      <c r="A82" s="1" t="s">
        <v>396</v>
      </c>
      <c r="B82" s="1" t="s">
        <v>417</v>
      </c>
      <c r="C82" s="1" t="s">
        <v>805</v>
      </c>
      <c r="D82" s="5" t="s">
        <v>406</v>
      </c>
      <c r="E82" s="5" t="s">
        <v>381</v>
      </c>
      <c r="F82" s="1" t="s">
        <v>141</v>
      </c>
      <c r="G82" s="1" t="s">
        <v>164</v>
      </c>
      <c r="H82" s="2" t="s">
        <v>28</v>
      </c>
      <c r="I82" s="2"/>
    </row>
    <row r="83" spans="1:12" x14ac:dyDescent="0.35">
      <c r="A83" s="1" t="s">
        <v>396</v>
      </c>
      <c r="B83" s="1" t="s">
        <v>417</v>
      </c>
      <c r="C83" s="1" t="s">
        <v>805</v>
      </c>
      <c r="D83" s="5" t="s">
        <v>406</v>
      </c>
      <c r="E83" s="5" t="s">
        <v>381</v>
      </c>
      <c r="F83" s="1" t="s">
        <v>110</v>
      </c>
      <c r="G83" s="1" t="s">
        <v>164</v>
      </c>
      <c r="H83" s="1" t="s">
        <v>172</v>
      </c>
      <c r="I83" s="2"/>
    </row>
    <row r="84" spans="1:12" x14ac:dyDescent="0.35">
      <c r="A84" s="1" t="s">
        <v>396</v>
      </c>
      <c r="B84" s="1" t="s">
        <v>417</v>
      </c>
      <c r="C84" s="1" t="s">
        <v>805</v>
      </c>
      <c r="D84" s="5" t="s">
        <v>406</v>
      </c>
      <c r="E84" s="5" t="s">
        <v>381</v>
      </c>
      <c r="F84" s="1" t="s">
        <v>122</v>
      </c>
      <c r="G84" s="1" t="s">
        <v>164</v>
      </c>
      <c r="H84" s="1" t="s">
        <v>172</v>
      </c>
      <c r="I84" s="2"/>
    </row>
    <row r="85" spans="1:12" x14ac:dyDescent="0.35">
      <c r="A85" s="1" t="s">
        <v>396</v>
      </c>
      <c r="B85" s="1" t="s">
        <v>417</v>
      </c>
      <c r="C85" s="1" t="s">
        <v>805</v>
      </c>
      <c r="D85" s="5" t="s">
        <v>406</v>
      </c>
      <c r="E85" s="5" t="s">
        <v>381</v>
      </c>
      <c r="F85" s="1" t="s">
        <v>109</v>
      </c>
      <c r="G85" s="1" t="s">
        <v>164</v>
      </c>
      <c r="H85" s="1" t="s">
        <v>172</v>
      </c>
      <c r="I85" s="2"/>
    </row>
    <row r="86" spans="1:12" x14ac:dyDescent="0.35">
      <c r="A86" s="1" t="s">
        <v>396</v>
      </c>
      <c r="B86" s="1" t="s">
        <v>417</v>
      </c>
      <c r="C86" s="1" t="s">
        <v>805</v>
      </c>
      <c r="D86" s="5" t="s">
        <v>406</v>
      </c>
      <c r="E86" s="5" t="s">
        <v>381</v>
      </c>
      <c r="F86" s="1" t="s">
        <v>119</v>
      </c>
      <c r="G86" s="1" t="s">
        <v>164</v>
      </c>
      <c r="H86" s="1" t="s">
        <v>172</v>
      </c>
      <c r="I86" s="2"/>
    </row>
    <row r="87" spans="1:12" x14ac:dyDescent="0.35">
      <c r="A87" s="1" t="s">
        <v>396</v>
      </c>
      <c r="B87" s="1" t="s">
        <v>417</v>
      </c>
      <c r="C87" s="1" t="s">
        <v>805</v>
      </c>
      <c r="D87" s="5" t="s">
        <v>406</v>
      </c>
      <c r="E87" s="5" t="s">
        <v>381</v>
      </c>
      <c r="F87" s="1" t="s">
        <v>113</v>
      </c>
      <c r="G87" s="1" t="s">
        <v>164</v>
      </c>
      <c r="H87" s="1" t="s">
        <v>172</v>
      </c>
    </row>
    <row r="88" spans="1:12" x14ac:dyDescent="0.35">
      <c r="A88" s="1" t="s">
        <v>396</v>
      </c>
      <c r="B88" s="1" t="s">
        <v>417</v>
      </c>
      <c r="C88" s="1" t="s">
        <v>805</v>
      </c>
      <c r="D88" s="5" t="s">
        <v>406</v>
      </c>
      <c r="E88" s="5" t="s">
        <v>381</v>
      </c>
      <c r="F88" s="1" t="s">
        <v>114</v>
      </c>
      <c r="G88" s="1" t="s">
        <v>164</v>
      </c>
      <c r="H88" s="1" t="s">
        <v>172</v>
      </c>
    </row>
    <row r="89" spans="1:12" x14ac:dyDescent="0.35">
      <c r="A89" s="1" t="s">
        <v>396</v>
      </c>
      <c r="B89" s="1" t="s">
        <v>417</v>
      </c>
      <c r="C89" s="1" t="s">
        <v>805</v>
      </c>
      <c r="D89" s="5" t="s">
        <v>406</v>
      </c>
      <c r="E89" s="5" t="s">
        <v>381</v>
      </c>
      <c r="F89" s="1" t="s">
        <v>118</v>
      </c>
      <c r="G89" s="1" t="s">
        <v>164</v>
      </c>
      <c r="H89" s="1" t="s">
        <v>172</v>
      </c>
    </row>
    <row r="90" spans="1:12" x14ac:dyDescent="0.35">
      <c r="A90" s="1" t="s">
        <v>396</v>
      </c>
      <c r="B90" s="1" t="s">
        <v>417</v>
      </c>
      <c r="C90" s="1" t="s">
        <v>805</v>
      </c>
      <c r="D90" s="5" t="s">
        <v>406</v>
      </c>
      <c r="E90" s="5" t="s">
        <v>381</v>
      </c>
      <c r="F90" s="1" t="s">
        <v>121</v>
      </c>
      <c r="G90" s="1" t="s">
        <v>164</v>
      </c>
      <c r="H90" s="1" t="s">
        <v>172</v>
      </c>
    </row>
    <row r="91" spans="1:12" x14ac:dyDescent="0.35">
      <c r="A91" s="1" t="s">
        <v>397</v>
      </c>
      <c r="B91" s="1" t="s">
        <v>416</v>
      </c>
      <c r="C91" s="1" t="s">
        <v>397</v>
      </c>
      <c r="D91" s="1" t="s">
        <v>406</v>
      </c>
      <c r="E91" s="1" t="s">
        <v>381</v>
      </c>
      <c r="F91" s="1" t="s">
        <v>383</v>
      </c>
      <c r="G91" s="1" t="s">
        <v>381</v>
      </c>
      <c r="H91" s="1" t="s">
        <v>382</v>
      </c>
      <c r="I91" s="1" t="s">
        <v>680</v>
      </c>
      <c r="J91" s="1" t="s">
        <v>752</v>
      </c>
      <c r="K91" s="1" t="s">
        <v>753</v>
      </c>
      <c r="L91" s="1" t="s">
        <v>754</v>
      </c>
    </row>
    <row r="92" spans="1:12" x14ac:dyDescent="0.35">
      <c r="A92" s="1" t="s">
        <v>397</v>
      </c>
      <c r="B92" s="1" t="s">
        <v>416</v>
      </c>
      <c r="C92" s="1" t="s">
        <v>397</v>
      </c>
      <c r="D92" s="1" t="s">
        <v>406</v>
      </c>
      <c r="E92" s="1" t="s">
        <v>381</v>
      </c>
      <c r="F92" s="1" t="s">
        <v>386</v>
      </c>
      <c r="G92" s="1" t="s">
        <v>381</v>
      </c>
      <c r="H92" s="1" t="s">
        <v>385</v>
      </c>
      <c r="I92" s="1" t="s">
        <v>617</v>
      </c>
      <c r="J92" s="1" t="s">
        <v>618</v>
      </c>
      <c r="K92" s="1" t="s">
        <v>619</v>
      </c>
      <c r="L92" s="1" t="s">
        <v>620</v>
      </c>
    </row>
    <row r="93" spans="1:12" x14ac:dyDescent="0.35">
      <c r="A93" s="1" t="s">
        <v>397</v>
      </c>
      <c r="B93" s="1" t="s">
        <v>416</v>
      </c>
      <c r="C93" s="1" t="s">
        <v>397</v>
      </c>
      <c r="D93" s="1" t="s">
        <v>406</v>
      </c>
      <c r="E93" s="1" t="s">
        <v>381</v>
      </c>
      <c r="F93" s="1" t="s">
        <v>786</v>
      </c>
      <c r="G93" s="1" t="s">
        <v>381</v>
      </c>
      <c r="H93" s="1" t="s">
        <v>384</v>
      </c>
      <c r="I93" s="1" t="s">
        <v>782</v>
      </c>
      <c r="J93" s="1" t="s">
        <v>783</v>
      </c>
      <c r="K93" s="1" t="s">
        <v>784</v>
      </c>
      <c r="L93" s="1" t="s">
        <v>785</v>
      </c>
    </row>
    <row r="94" spans="1:12" x14ac:dyDescent="0.35">
      <c r="A94" s="1" t="s">
        <v>397</v>
      </c>
      <c r="B94" s="1" t="s">
        <v>416</v>
      </c>
      <c r="C94" s="1" t="s">
        <v>397</v>
      </c>
      <c r="D94" s="1" t="s">
        <v>406</v>
      </c>
      <c r="E94" s="1" t="s">
        <v>381</v>
      </c>
      <c r="F94" s="1" t="s">
        <v>388</v>
      </c>
      <c r="G94" s="1" t="s">
        <v>381</v>
      </c>
      <c r="H94" s="1" t="s">
        <v>387</v>
      </c>
      <c r="I94" s="1" t="s">
        <v>734</v>
      </c>
      <c r="J94" s="1" t="s">
        <v>735</v>
      </c>
      <c r="K94" s="1" t="s">
        <v>736</v>
      </c>
      <c r="L94" s="1" t="s">
        <v>737</v>
      </c>
    </row>
    <row r="95" spans="1:12" x14ac:dyDescent="0.35">
      <c r="A95" s="1" t="s">
        <v>396</v>
      </c>
      <c r="B95" s="1" t="s">
        <v>416</v>
      </c>
      <c r="C95" s="1" t="s">
        <v>806</v>
      </c>
      <c r="D95" s="5" t="s">
        <v>406</v>
      </c>
      <c r="E95" s="5" t="s">
        <v>381</v>
      </c>
      <c r="F95" s="1" t="s">
        <v>82</v>
      </c>
      <c r="G95" s="1" t="s">
        <v>163</v>
      </c>
      <c r="H95" s="1" t="s">
        <v>169</v>
      </c>
      <c r="I95" s="2"/>
    </row>
    <row r="96" spans="1:12" x14ac:dyDescent="0.35">
      <c r="A96" s="1" t="s">
        <v>396</v>
      </c>
      <c r="B96" s="1" t="s">
        <v>416</v>
      </c>
      <c r="C96" s="1" t="s">
        <v>806</v>
      </c>
      <c r="D96" s="5" t="s">
        <v>406</v>
      </c>
      <c r="E96" s="5" t="s">
        <v>381</v>
      </c>
      <c r="F96" s="1" t="s">
        <v>42</v>
      </c>
      <c r="G96" s="1" t="s">
        <v>163</v>
      </c>
      <c r="H96" s="1" t="s">
        <v>167</v>
      </c>
    </row>
    <row r="97" spans="1:8" x14ac:dyDescent="0.35">
      <c r="A97" s="1" t="s">
        <v>396</v>
      </c>
      <c r="B97" s="1" t="s">
        <v>416</v>
      </c>
      <c r="C97" s="1" t="s">
        <v>806</v>
      </c>
      <c r="D97" s="5" t="s">
        <v>406</v>
      </c>
      <c r="E97" s="5" t="s">
        <v>381</v>
      </c>
      <c r="F97" s="1" t="s">
        <v>41</v>
      </c>
      <c r="G97" s="1" t="s">
        <v>163</v>
      </c>
      <c r="H97" s="1" t="s">
        <v>167</v>
      </c>
    </row>
    <row r="98" spans="1:8" x14ac:dyDescent="0.35">
      <c r="A98" s="1" t="s">
        <v>396</v>
      </c>
      <c r="B98" s="1" t="s">
        <v>416</v>
      </c>
      <c r="C98" s="1" t="s">
        <v>806</v>
      </c>
      <c r="D98" s="5" t="s">
        <v>406</v>
      </c>
      <c r="E98" s="5" t="s">
        <v>381</v>
      </c>
      <c r="F98" s="1" t="s">
        <v>123</v>
      </c>
      <c r="G98" s="1" t="s">
        <v>164</v>
      </c>
      <c r="H98" s="1" t="s">
        <v>172</v>
      </c>
    </row>
    <row r="99" spans="1:8" x14ac:dyDescent="0.35">
      <c r="A99" s="1" t="s">
        <v>396</v>
      </c>
      <c r="B99" s="1" t="s">
        <v>416</v>
      </c>
      <c r="C99" s="1" t="s">
        <v>806</v>
      </c>
      <c r="D99" s="5" t="s">
        <v>406</v>
      </c>
      <c r="E99" s="5" t="s">
        <v>381</v>
      </c>
      <c r="F99" s="1" t="s">
        <v>36</v>
      </c>
      <c r="G99" s="1" t="s">
        <v>163</v>
      </c>
      <c r="H99" s="1" t="s">
        <v>167</v>
      </c>
    </row>
    <row r="100" spans="1:8" x14ac:dyDescent="0.35">
      <c r="A100" s="1" t="s">
        <v>396</v>
      </c>
      <c r="B100" s="1" t="s">
        <v>416</v>
      </c>
      <c r="C100" s="1" t="s">
        <v>806</v>
      </c>
      <c r="D100" s="5" t="s">
        <v>406</v>
      </c>
      <c r="E100" s="5" t="s">
        <v>381</v>
      </c>
      <c r="F100" s="1" t="s">
        <v>40</v>
      </c>
      <c r="G100" s="1" t="s">
        <v>163</v>
      </c>
      <c r="H100" s="1" t="s">
        <v>167</v>
      </c>
    </row>
    <row r="101" spans="1:8" x14ac:dyDescent="0.35">
      <c r="A101" s="1" t="s">
        <v>396</v>
      </c>
      <c r="B101" s="1" t="s">
        <v>416</v>
      </c>
      <c r="C101" s="1" t="s">
        <v>806</v>
      </c>
      <c r="D101" s="5" t="s">
        <v>406</v>
      </c>
      <c r="E101" s="5" t="s">
        <v>381</v>
      </c>
      <c r="F101" s="1" t="s">
        <v>38</v>
      </c>
      <c r="G101" s="1" t="s">
        <v>163</v>
      </c>
      <c r="H101" s="1" t="s">
        <v>167</v>
      </c>
    </row>
    <row r="102" spans="1:8" x14ac:dyDescent="0.35">
      <c r="A102" s="1" t="s">
        <v>396</v>
      </c>
      <c r="B102" s="1" t="s">
        <v>416</v>
      </c>
      <c r="C102" s="1" t="s">
        <v>806</v>
      </c>
      <c r="D102" s="5" t="s">
        <v>406</v>
      </c>
      <c r="E102" s="5" t="s">
        <v>381</v>
      </c>
      <c r="F102" s="1" t="s">
        <v>86</v>
      </c>
      <c r="G102" s="1" t="s">
        <v>163</v>
      </c>
      <c r="H102" s="1" t="s">
        <v>169</v>
      </c>
    </row>
    <row r="103" spans="1:8" x14ac:dyDescent="0.35">
      <c r="A103" s="1" t="s">
        <v>396</v>
      </c>
      <c r="B103" s="1" t="s">
        <v>416</v>
      </c>
      <c r="C103" s="1" t="s">
        <v>806</v>
      </c>
      <c r="D103" s="5" t="s">
        <v>406</v>
      </c>
      <c r="E103" s="5" t="s">
        <v>381</v>
      </c>
      <c r="F103" s="1" t="s">
        <v>61</v>
      </c>
      <c r="G103" s="1" t="s">
        <v>163</v>
      </c>
      <c r="H103" s="1" t="s">
        <v>18</v>
      </c>
    </row>
    <row r="104" spans="1:8" x14ac:dyDescent="0.35">
      <c r="A104" s="1" t="s">
        <v>396</v>
      </c>
      <c r="B104" s="1" t="s">
        <v>416</v>
      </c>
      <c r="C104" s="1" t="s">
        <v>806</v>
      </c>
      <c r="D104" s="5" t="s">
        <v>406</v>
      </c>
      <c r="E104" s="5" t="s">
        <v>381</v>
      </c>
      <c r="F104" s="1" t="s">
        <v>129</v>
      </c>
      <c r="G104" s="1" t="s">
        <v>164</v>
      </c>
      <c r="H104" s="1" t="s">
        <v>21</v>
      </c>
    </row>
    <row r="105" spans="1:8" x14ac:dyDescent="0.35">
      <c r="A105" s="1" t="s">
        <v>396</v>
      </c>
      <c r="B105" s="1" t="s">
        <v>416</v>
      </c>
      <c r="C105" s="1" t="s">
        <v>806</v>
      </c>
      <c r="D105" s="5" t="s">
        <v>406</v>
      </c>
      <c r="E105" s="5" t="s">
        <v>381</v>
      </c>
      <c r="F105" s="1" t="s">
        <v>98</v>
      </c>
      <c r="G105" s="1" t="s">
        <v>164</v>
      </c>
      <c r="H105" s="1" t="s">
        <v>171</v>
      </c>
    </row>
    <row r="106" spans="1:8" x14ac:dyDescent="0.35">
      <c r="A106" s="1" t="s">
        <v>396</v>
      </c>
      <c r="B106" s="1" t="s">
        <v>417</v>
      </c>
      <c r="C106" s="1" t="s">
        <v>805</v>
      </c>
      <c r="D106" s="5" t="s">
        <v>171</v>
      </c>
      <c r="E106" s="5" t="s">
        <v>171</v>
      </c>
      <c r="F106" s="1" t="s">
        <v>103</v>
      </c>
      <c r="G106" s="1" t="s">
        <v>164</v>
      </c>
      <c r="H106" s="1" t="s">
        <v>171</v>
      </c>
    </row>
    <row r="107" spans="1:8" x14ac:dyDescent="0.35">
      <c r="A107" s="1" t="s">
        <v>396</v>
      </c>
      <c r="B107" s="1" t="s">
        <v>417</v>
      </c>
      <c r="C107" s="1" t="s">
        <v>805</v>
      </c>
      <c r="D107" s="5" t="s">
        <v>171</v>
      </c>
      <c r="E107" s="5" t="s">
        <v>171</v>
      </c>
      <c r="F107" s="1" t="s">
        <v>105</v>
      </c>
      <c r="G107" s="1" t="s">
        <v>164</v>
      </c>
      <c r="H107" s="1" t="s">
        <v>171</v>
      </c>
    </row>
    <row r="108" spans="1:8" x14ac:dyDescent="0.35">
      <c r="A108" s="1" t="s">
        <v>396</v>
      </c>
      <c r="B108" s="1" t="s">
        <v>417</v>
      </c>
      <c r="C108" s="1" t="s">
        <v>805</v>
      </c>
      <c r="D108" s="5" t="s">
        <v>171</v>
      </c>
      <c r="E108" s="5" t="s">
        <v>171</v>
      </c>
      <c r="F108" s="1" t="s">
        <v>101</v>
      </c>
      <c r="G108" s="1" t="s">
        <v>164</v>
      </c>
      <c r="H108" s="1" t="s">
        <v>171</v>
      </c>
    </row>
    <row r="109" spans="1:8" x14ac:dyDescent="0.35">
      <c r="A109" s="1" t="s">
        <v>396</v>
      </c>
      <c r="B109" s="1" t="s">
        <v>417</v>
      </c>
      <c r="C109" s="1" t="s">
        <v>805</v>
      </c>
      <c r="D109" s="5" t="s">
        <v>171</v>
      </c>
      <c r="E109" s="5" t="s">
        <v>171</v>
      </c>
      <c r="F109" s="1" t="s">
        <v>97</v>
      </c>
      <c r="G109" s="1" t="s">
        <v>164</v>
      </c>
      <c r="H109" s="1" t="s">
        <v>171</v>
      </c>
    </row>
    <row r="110" spans="1:8" x14ac:dyDescent="0.35">
      <c r="A110" s="1" t="s">
        <v>396</v>
      </c>
      <c r="B110" s="1" t="s">
        <v>417</v>
      </c>
      <c r="C110" s="1" t="s">
        <v>805</v>
      </c>
      <c r="D110" s="5" t="s">
        <v>171</v>
      </c>
      <c r="E110" s="5" t="s">
        <v>171</v>
      </c>
      <c r="F110" s="1" t="s">
        <v>99</v>
      </c>
      <c r="G110" s="1" t="s">
        <v>164</v>
      </c>
      <c r="H110" s="1" t="s">
        <v>171</v>
      </c>
    </row>
    <row r="111" spans="1:8" x14ac:dyDescent="0.35">
      <c r="A111" s="1" t="s">
        <v>396</v>
      </c>
      <c r="B111" s="1" t="s">
        <v>417</v>
      </c>
      <c r="C111" s="1" t="s">
        <v>805</v>
      </c>
      <c r="D111" s="5" t="s">
        <v>171</v>
      </c>
      <c r="E111" s="5" t="s">
        <v>171</v>
      </c>
      <c r="F111" s="1" t="s">
        <v>100</v>
      </c>
      <c r="G111" s="1" t="s">
        <v>164</v>
      </c>
      <c r="H111" s="1" t="s">
        <v>171</v>
      </c>
    </row>
    <row r="112" spans="1:8" x14ac:dyDescent="0.35">
      <c r="A112" s="1" t="s">
        <v>396</v>
      </c>
      <c r="B112" s="1" t="s">
        <v>417</v>
      </c>
      <c r="C112" s="1" t="s">
        <v>805</v>
      </c>
      <c r="D112" s="5" t="s">
        <v>171</v>
      </c>
      <c r="E112" s="5" t="s">
        <v>171</v>
      </c>
      <c r="F112" s="1" t="s">
        <v>104</v>
      </c>
      <c r="G112" s="1" t="s">
        <v>164</v>
      </c>
      <c r="H112" s="1" t="s">
        <v>171</v>
      </c>
    </row>
    <row r="113" spans="1:12" x14ac:dyDescent="0.35">
      <c r="A113" s="1" t="s">
        <v>396</v>
      </c>
      <c r="B113" s="1" t="s">
        <v>417</v>
      </c>
      <c r="C113" s="1" t="s">
        <v>805</v>
      </c>
      <c r="D113" s="5" t="s">
        <v>171</v>
      </c>
      <c r="E113" s="5" t="s">
        <v>171</v>
      </c>
      <c r="F113" s="1" t="s">
        <v>107</v>
      </c>
      <c r="G113" s="1" t="s">
        <v>164</v>
      </c>
      <c r="H113" s="1" t="s">
        <v>171</v>
      </c>
    </row>
    <row r="114" spans="1:12" x14ac:dyDescent="0.35">
      <c r="A114" s="1" t="s">
        <v>396</v>
      </c>
      <c r="B114" s="1" t="s">
        <v>417</v>
      </c>
      <c r="C114" s="1" t="s">
        <v>805</v>
      </c>
      <c r="D114" s="5" t="s">
        <v>171</v>
      </c>
      <c r="E114" s="5" t="s">
        <v>171</v>
      </c>
      <c r="F114" s="1" t="s">
        <v>108</v>
      </c>
      <c r="G114" s="1" t="s">
        <v>164</v>
      </c>
      <c r="H114" s="1" t="s">
        <v>171</v>
      </c>
    </row>
    <row r="115" spans="1:12" x14ac:dyDescent="0.35">
      <c r="A115" s="1" t="s">
        <v>396</v>
      </c>
      <c r="B115" s="1" t="s">
        <v>417</v>
      </c>
      <c r="C115" s="1" t="s">
        <v>805</v>
      </c>
      <c r="D115" s="5" t="s">
        <v>171</v>
      </c>
      <c r="E115" s="5" t="s">
        <v>171</v>
      </c>
      <c r="F115" s="1" t="s">
        <v>106</v>
      </c>
      <c r="G115" s="1" t="s">
        <v>164</v>
      </c>
      <c r="H115" s="1" t="s">
        <v>171</v>
      </c>
    </row>
    <row r="116" spans="1:12" x14ac:dyDescent="0.35">
      <c r="A116" s="1" t="s">
        <v>396</v>
      </c>
      <c r="B116" s="1" t="s">
        <v>417</v>
      </c>
      <c r="C116" s="1" t="s">
        <v>805</v>
      </c>
      <c r="D116" s="5" t="s">
        <v>171</v>
      </c>
      <c r="E116" s="5" t="s">
        <v>171</v>
      </c>
      <c r="F116" s="1" t="s">
        <v>102</v>
      </c>
      <c r="G116" s="1" t="s">
        <v>164</v>
      </c>
      <c r="H116" s="1" t="s">
        <v>171</v>
      </c>
    </row>
    <row r="117" spans="1:12" x14ac:dyDescent="0.35">
      <c r="A117" s="1" t="s">
        <v>792</v>
      </c>
      <c r="B117" s="1" t="s">
        <v>417</v>
      </c>
      <c r="C117" s="1" t="s">
        <v>805</v>
      </c>
      <c r="D117" s="1" t="s">
        <v>206</v>
      </c>
      <c r="E117" s="1" t="s">
        <v>408</v>
      </c>
      <c r="F117" s="1" t="s">
        <v>793</v>
      </c>
    </row>
    <row r="118" spans="1:12" x14ac:dyDescent="0.35">
      <c r="A118" s="1" t="s">
        <v>397</v>
      </c>
      <c r="B118" s="1" t="s">
        <v>416</v>
      </c>
      <c r="C118" s="1" t="s">
        <v>397</v>
      </c>
      <c r="D118" s="1" t="s">
        <v>206</v>
      </c>
      <c r="E118" s="1" t="s">
        <v>408</v>
      </c>
      <c r="F118" s="1" t="s">
        <v>244</v>
      </c>
      <c r="G118" s="1" t="s">
        <v>206</v>
      </c>
      <c r="H118" s="1" t="s">
        <v>243</v>
      </c>
      <c r="I118" s="1" t="s">
        <v>432</v>
      </c>
      <c r="J118" s="1" t="s">
        <v>433</v>
      </c>
      <c r="K118" s="1" t="s">
        <v>434</v>
      </c>
      <c r="L118" s="1" t="s">
        <v>435</v>
      </c>
    </row>
    <row r="119" spans="1:12" x14ac:dyDescent="0.35">
      <c r="A119" s="1" t="s">
        <v>397</v>
      </c>
      <c r="B119" s="1" t="s">
        <v>416</v>
      </c>
      <c r="C119" s="1" t="s">
        <v>397</v>
      </c>
      <c r="D119" s="1" t="s">
        <v>206</v>
      </c>
      <c r="E119" s="1" t="s">
        <v>408</v>
      </c>
      <c r="F119" s="1" t="s">
        <v>236</v>
      </c>
      <c r="G119" s="1" t="s">
        <v>206</v>
      </c>
      <c r="H119" s="1" t="s">
        <v>235</v>
      </c>
      <c r="I119" s="1" t="s">
        <v>448</v>
      </c>
      <c r="J119" s="1" t="s">
        <v>449</v>
      </c>
      <c r="K119" s="1" t="s">
        <v>450</v>
      </c>
      <c r="L119" s="1" t="s">
        <v>451</v>
      </c>
    </row>
    <row r="120" spans="1:12" x14ac:dyDescent="0.35">
      <c r="A120" s="1" t="s">
        <v>397</v>
      </c>
      <c r="B120" s="1" t="s">
        <v>416</v>
      </c>
      <c r="C120" s="1" t="s">
        <v>397</v>
      </c>
      <c r="D120" s="1" t="s">
        <v>206</v>
      </c>
      <c r="E120" s="1" t="s">
        <v>408</v>
      </c>
      <c r="F120" s="1" t="s">
        <v>234</v>
      </c>
      <c r="G120" s="1" t="s">
        <v>206</v>
      </c>
      <c r="H120" s="1" t="s">
        <v>233</v>
      </c>
      <c r="I120" s="1" t="s">
        <v>495</v>
      </c>
      <c r="J120" s="1" t="s">
        <v>496</v>
      </c>
      <c r="K120" s="1" t="s">
        <v>497</v>
      </c>
      <c r="L120" s="1" t="s">
        <v>498</v>
      </c>
    </row>
    <row r="121" spans="1:12" x14ac:dyDescent="0.35">
      <c r="A121" s="1" t="s">
        <v>397</v>
      </c>
      <c r="B121" s="1" t="s">
        <v>416</v>
      </c>
      <c r="C121" s="1" t="s">
        <v>397</v>
      </c>
      <c r="D121" s="1" t="s">
        <v>206</v>
      </c>
      <c r="E121" s="1" t="s">
        <v>408</v>
      </c>
      <c r="F121" s="1" t="s">
        <v>238</v>
      </c>
      <c r="G121" s="1" t="s">
        <v>206</v>
      </c>
      <c r="H121" s="1" t="s">
        <v>237</v>
      </c>
      <c r="I121" s="2" t="s">
        <v>499</v>
      </c>
      <c r="J121" s="1" t="s">
        <v>500</v>
      </c>
      <c r="K121" s="1" t="s">
        <v>501</v>
      </c>
      <c r="L121" s="1" t="s">
        <v>502</v>
      </c>
    </row>
    <row r="122" spans="1:12" x14ac:dyDescent="0.35">
      <c r="A122" s="1" t="s">
        <v>397</v>
      </c>
      <c r="B122" s="1" t="s">
        <v>416</v>
      </c>
      <c r="C122" s="1" t="s">
        <v>397</v>
      </c>
      <c r="D122" s="1" t="s">
        <v>206</v>
      </c>
      <c r="E122" s="1" t="s">
        <v>408</v>
      </c>
      <c r="F122" s="1" t="s">
        <v>242</v>
      </c>
      <c r="G122" s="1" t="s">
        <v>206</v>
      </c>
      <c r="H122" s="1" t="s">
        <v>241</v>
      </c>
      <c r="I122" s="1" t="s">
        <v>577</v>
      </c>
      <c r="J122" s="1" t="s">
        <v>578</v>
      </c>
      <c r="K122" s="1" t="s">
        <v>579</v>
      </c>
      <c r="L122" s="1" t="s">
        <v>580</v>
      </c>
    </row>
    <row r="123" spans="1:12" x14ac:dyDescent="0.35">
      <c r="A123" s="1" t="s">
        <v>397</v>
      </c>
      <c r="B123" s="1" t="s">
        <v>416</v>
      </c>
      <c r="C123" s="1" t="s">
        <v>397</v>
      </c>
      <c r="D123" s="1" t="s">
        <v>206</v>
      </c>
      <c r="E123" s="1" t="s">
        <v>408</v>
      </c>
      <c r="F123" s="1" t="s">
        <v>232</v>
      </c>
      <c r="G123" s="1" t="s">
        <v>206</v>
      </c>
      <c r="H123" s="1" t="s">
        <v>231</v>
      </c>
      <c r="I123" s="1" t="s">
        <v>633</v>
      </c>
      <c r="J123" s="1" t="s">
        <v>634</v>
      </c>
      <c r="K123" s="1" t="s">
        <v>635</v>
      </c>
      <c r="L123" s="1" t="s">
        <v>636</v>
      </c>
    </row>
    <row r="124" spans="1:12" x14ac:dyDescent="0.35">
      <c r="A124" s="1" t="s">
        <v>397</v>
      </c>
      <c r="B124" s="1" t="s">
        <v>416</v>
      </c>
      <c r="C124" s="1" t="s">
        <v>397</v>
      </c>
      <c r="D124" s="1" t="s">
        <v>206</v>
      </c>
      <c r="E124" s="1" t="s">
        <v>408</v>
      </c>
      <c r="F124" s="1" t="s">
        <v>240</v>
      </c>
      <c r="G124" s="1" t="s">
        <v>206</v>
      </c>
      <c r="H124" s="1" t="s">
        <v>239</v>
      </c>
      <c r="I124" s="1" t="s">
        <v>649</v>
      </c>
      <c r="J124" s="1" t="s">
        <v>650</v>
      </c>
      <c r="K124" s="1" t="s">
        <v>651</v>
      </c>
      <c r="L124" s="1" t="s">
        <v>652</v>
      </c>
    </row>
    <row r="125" spans="1:12" x14ac:dyDescent="0.35">
      <c r="A125" s="1" t="s">
        <v>396</v>
      </c>
      <c r="B125" s="1" t="s">
        <v>416</v>
      </c>
      <c r="C125" s="1" t="s">
        <v>806</v>
      </c>
      <c r="D125" s="5" t="s">
        <v>206</v>
      </c>
      <c r="E125" s="5" t="s">
        <v>408</v>
      </c>
      <c r="F125" s="1" t="s">
        <v>43</v>
      </c>
      <c r="G125" s="1" t="s">
        <v>163</v>
      </c>
      <c r="H125" s="1" t="s">
        <v>167</v>
      </c>
    </row>
    <row r="126" spans="1:12" x14ac:dyDescent="0.35">
      <c r="A126" s="1" t="s">
        <v>396</v>
      </c>
      <c r="B126" s="1" t="s">
        <v>417</v>
      </c>
      <c r="C126" s="1" t="s">
        <v>412</v>
      </c>
      <c r="D126" s="5" t="s">
        <v>206</v>
      </c>
      <c r="E126" s="5" t="s">
        <v>409</v>
      </c>
      <c r="F126" s="1" t="s">
        <v>9</v>
      </c>
      <c r="G126" s="1" t="s">
        <v>162</v>
      </c>
      <c r="H126" s="1" t="s">
        <v>162</v>
      </c>
    </row>
    <row r="127" spans="1:12" x14ac:dyDescent="0.35">
      <c r="A127" s="1" t="s">
        <v>397</v>
      </c>
      <c r="B127" s="1" t="s">
        <v>416</v>
      </c>
      <c r="C127" s="1" t="s">
        <v>397</v>
      </c>
      <c r="D127" s="1" t="s">
        <v>206</v>
      </c>
      <c r="E127" s="1" t="s">
        <v>409</v>
      </c>
      <c r="F127" s="1" t="s">
        <v>228</v>
      </c>
      <c r="G127" s="1" t="s">
        <v>206</v>
      </c>
      <c r="H127" s="1" t="s">
        <v>227</v>
      </c>
      <c r="I127" s="1" t="s">
        <v>436</v>
      </c>
      <c r="J127" s="1" t="s">
        <v>437</v>
      </c>
      <c r="K127" s="1" t="s">
        <v>438</v>
      </c>
      <c r="L127" s="1" t="s">
        <v>439</v>
      </c>
    </row>
    <row r="128" spans="1:12" x14ac:dyDescent="0.35">
      <c r="A128" s="1" t="s">
        <v>397</v>
      </c>
      <c r="B128" s="1" t="s">
        <v>416</v>
      </c>
      <c r="C128" s="1" t="s">
        <v>397</v>
      </c>
      <c r="D128" s="1" t="s">
        <v>206</v>
      </c>
      <c r="E128" s="1" t="s">
        <v>409</v>
      </c>
      <c r="F128" s="1" t="s">
        <v>210</v>
      </c>
      <c r="G128" s="1" t="s">
        <v>206</v>
      </c>
      <c r="H128" s="1" t="s">
        <v>209</v>
      </c>
      <c r="I128" s="1" t="s">
        <v>487</v>
      </c>
      <c r="J128" s="1" t="s">
        <v>488</v>
      </c>
      <c r="K128" s="1" t="s">
        <v>489</v>
      </c>
      <c r="L128" s="1" t="s">
        <v>490</v>
      </c>
    </row>
    <row r="129" spans="1:12" x14ac:dyDescent="0.35">
      <c r="A129" s="1" t="s">
        <v>397</v>
      </c>
      <c r="B129" s="1" t="s">
        <v>416</v>
      </c>
      <c r="C129" s="1" t="s">
        <v>397</v>
      </c>
      <c r="D129" s="1" t="s">
        <v>206</v>
      </c>
      <c r="E129" s="1" t="s">
        <v>409</v>
      </c>
      <c r="F129" s="1" t="s">
        <v>212</v>
      </c>
      <c r="G129" s="1" t="s">
        <v>206</v>
      </c>
      <c r="H129" s="1" t="s">
        <v>211</v>
      </c>
      <c r="I129" s="1" t="s">
        <v>487</v>
      </c>
      <c r="J129" s="1" t="s">
        <v>488</v>
      </c>
      <c r="K129" s="1" t="s">
        <v>489</v>
      </c>
      <c r="L129" s="1" t="s">
        <v>490</v>
      </c>
    </row>
    <row r="130" spans="1:12" x14ac:dyDescent="0.35">
      <c r="A130" s="1" t="s">
        <v>397</v>
      </c>
      <c r="B130" s="1" t="s">
        <v>416</v>
      </c>
      <c r="C130" s="1" t="s">
        <v>397</v>
      </c>
      <c r="D130" s="1" t="s">
        <v>206</v>
      </c>
      <c r="E130" s="1" t="s">
        <v>409</v>
      </c>
      <c r="F130" s="1" t="s">
        <v>214</v>
      </c>
      <c r="G130" s="1" t="s">
        <v>206</v>
      </c>
      <c r="H130" s="1" t="s">
        <v>213</v>
      </c>
      <c r="I130" s="1" t="s">
        <v>487</v>
      </c>
      <c r="J130" s="1" t="s">
        <v>488</v>
      </c>
      <c r="K130" s="1" t="s">
        <v>489</v>
      </c>
      <c r="L130" s="1" t="s">
        <v>490</v>
      </c>
    </row>
    <row r="131" spans="1:12" x14ac:dyDescent="0.35">
      <c r="A131" s="1" t="s">
        <v>397</v>
      </c>
      <c r="B131" s="1" t="s">
        <v>416</v>
      </c>
      <c r="C131" s="1" t="s">
        <v>397</v>
      </c>
      <c r="D131" s="1" t="s">
        <v>206</v>
      </c>
      <c r="E131" s="1" t="s">
        <v>409</v>
      </c>
      <c r="F131" s="1" t="s">
        <v>216</v>
      </c>
      <c r="G131" s="1" t="s">
        <v>206</v>
      </c>
      <c r="H131" s="1" t="s">
        <v>215</v>
      </c>
      <c r="I131" s="1" t="s">
        <v>487</v>
      </c>
      <c r="J131" s="1" t="s">
        <v>488</v>
      </c>
      <c r="K131" s="1" t="s">
        <v>489</v>
      </c>
      <c r="L131" s="1" t="s">
        <v>490</v>
      </c>
    </row>
    <row r="132" spans="1:12" x14ac:dyDescent="0.35">
      <c r="A132" s="1" t="s">
        <v>397</v>
      </c>
      <c r="B132" s="1" t="s">
        <v>416</v>
      </c>
      <c r="C132" s="1" t="s">
        <v>397</v>
      </c>
      <c r="D132" s="1" t="s">
        <v>206</v>
      </c>
      <c r="E132" s="1" t="s">
        <v>409</v>
      </c>
      <c r="F132" s="1" t="s">
        <v>218</v>
      </c>
      <c r="G132" s="1" t="s">
        <v>206</v>
      </c>
      <c r="H132" s="1" t="s">
        <v>217</v>
      </c>
      <c r="I132" s="1" t="s">
        <v>487</v>
      </c>
      <c r="J132" s="1" t="s">
        <v>488</v>
      </c>
      <c r="K132" s="1" t="s">
        <v>489</v>
      </c>
      <c r="L132" s="1" t="s">
        <v>490</v>
      </c>
    </row>
    <row r="133" spans="1:12" x14ac:dyDescent="0.35">
      <c r="A133" s="1" t="s">
        <v>397</v>
      </c>
      <c r="B133" s="1" t="s">
        <v>416</v>
      </c>
      <c r="C133" s="1" t="s">
        <v>397</v>
      </c>
      <c r="D133" s="1" t="s">
        <v>206</v>
      </c>
      <c r="E133" s="1" t="s">
        <v>409</v>
      </c>
      <c r="F133" s="1" t="s">
        <v>220</v>
      </c>
      <c r="G133" s="1" t="s">
        <v>206</v>
      </c>
      <c r="H133" s="1" t="s">
        <v>219</v>
      </c>
      <c r="I133" s="1" t="s">
        <v>487</v>
      </c>
      <c r="J133" s="1" t="s">
        <v>488</v>
      </c>
      <c r="K133" s="1" t="s">
        <v>489</v>
      </c>
      <c r="L133" s="1" t="s">
        <v>490</v>
      </c>
    </row>
    <row r="134" spans="1:12" x14ac:dyDescent="0.35">
      <c r="A134" s="1" t="s">
        <v>397</v>
      </c>
      <c r="B134" s="1" t="s">
        <v>416</v>
      </c>
      <c r="C134" s="1" t="s">
        <v>397</v>
      </c>
      <c r="D134" s="1" t="s">
        <v>206</v>
      </c>
      <c r="E134" s="1" t="s">
        <v>409</v>
      </c>
      <c r="F134" s="1" t="s">
        <v>222</v>
      </c>
      <c r="G134" s="1" t="s">
        <v>206</v>
      </c>
      <c r="H134" s="1" t="s">
        <v>221</v>
      </c>
      <c r="I134" s="1" t="s">
        <v>487</v>
      </c>
      <c r="J134" s="1" t="s">
        <v>488</v>
      </c>
      <c r="K134" s="1" t="s">
        <v>489</v>
      </c>
      <c r="L134" s="1" t="s">
        <v>490</v>
      </c>
    </row>
    <row r="135" spans="1:12" x14ac:dyDescent="0.35">
      <c r="A135" s="1" t="s">
        <v>397</v>
      </c>
      <c r="B135" s="1" t="s">
        <v>416</v>
      </c>
      <c r="C135" s="1" t="s">
        <v>397</v>
      </c>
      <c r="D135" s="1" t="s">
        <v>206</v>
      </c>
      <c r="E135" s="1" t="s">
        <v>409</v>
      </c>
      <c r="F135" s="1" t="s">
        <v>226</v>
      </c>
      <c r="G135" s="1" t="s">
        <v>206</v>
      </c>
      <c r="H135" s="1" t="s">
        <v>225</v>
      </c>
      <c r="I135" s="1" t="s">
        <v>548</v>
      </c>
      <c r="J135" s="1" t="s">
        <v>549</v>
      </c>
      <c r="K135" s="1" t="s">
        <v>550</v>
      </c>
      <c r="L135" s="1" t="s">
        <v>551</v>
      </c>
    </row>
    <row r="136" spans="1:12" x14ac:dyDescent="0.35">
      <c r="A136" s="1" t="s">
        <v>397</v>
      </c>
      <c r="B136" s="1" t="s">
        <v>416</v>
      </c>
      <c r="C136" s="1" t="s">
        <v>397</v>
      </c>
      <c r="D136" s="1" t="s">
        <v>206</v>
      </c>
      <c r="E136" s="1" t="s">
        <v>409</v>
      </c>
      <c r="F136" s="1" t="s">
        <v>208</v>
      </c>
      <c r="G136" s="1" t="s">
        <v>206</v>
      </c>
      <c r="H136" s="1" t="s">
        <v>207</v>
      </c>
      <c r="I136" s="1" t="s">
        <v>552</v>
      </c>
      <c r="J136" s="1" t="s">
        <v>553</v>
      </c>
      <c r="K136" s="1" t="s">
        <v>554</v>
      </c>
      <c r="L136" s="1" t="s">
        <v>555</v>
      </c>
    </row>
    <row r="137" spans="1:12" x14ac:dyDescent="0.35">
      <c r="A137" s="1" t="s">
        <v>397</v>
      </c>
      <c r="B137" s="1" t="s">
        <v>416</v>
      </c>
      <c r="C137" s="1" t="s">
        <v>397</v>
      </c>
      <c r="D137" s="1" t="s">
        <v>206</v>
      </c>
      <c r="E137" s="1" t="s">
        <v>409</v>
      </c>
      <c r="F137" s="1" t="s">
        <v>224</v>
      </c>
      <c r="G137" s="1" t="s">
        <v>206</v>
      </c>
      <c r="H137" s="1" t="s">
        <v>223</v>
      </c>
      <c r="I137" s="1" t="s">
        <v>518</v>
      </c>
      <c r="L137" s="1" t="s">
        <v>521</v>
      </c>
    </row>
    <row r="138" spans="1:12" x14ac:dyDescent="0.35">
      <c r="A138" s="1" t="s">
        <v>397</v>
      </c>
      <c r="B138" s="1" t="s">
        <v>416</v>
      </c>
      <c r="C138" s="1" t="s">
        <v>397</v>
      </c>
      <c r="D138" s="1" t="s">
        <v>206</v>
      </c>
      <c r="E138" s="1" t="s">
        <v>409</v>
      </c>
      <c r="F138" s="1" t="s">
        <v>230</v>
      </c>
      <c r="G138" s="1" t="s">
        <v>206</v>
      </c>
      <c r="H138" s="1" t="s">
        <v>229</v>
      </c>
      <c r="I138" s="1" t="s">
        <v>556</v>
      </c>
      <c r="J138" s="1" t="s">
        <v>557</v>
      </c>
      <c r="K138" s="1" t="s">
        <v>558</v>
      </c>
      <c r="L138" s="1" t="s">
        <v>559</v>
      </c>
    </row>
    <row r="139" spans="1:12" x14ac:dyDescent="0.35">
      <c r="A139" s="1" t="s">
        <v>396</v>
      </c>
      <c r="B139" s="1" t="s">
        <v>417</v>
      </c>
      <c r="C139" s="1" t="s">
        <v>805</v>
      </c>
      <c r="D139" s="1" t="s">
        <v>794</v>
      </c>
      <c r="E139" s="2" t="s">
        <v>277</v>
      </c>
      <c r="F139" s="1" t="s">
        <v>157</v>
      </c>
      <c r="G139" s="1" t="s">
        <v>164</v>
      </c>
      <c r="H139" s="2" t="s">
        <v>160</v>
      </c>
    </row>
    <row r="140" spans="1:12" x14ac:dyDescent="0.35">
      <c r="A140" s="1" t="s">
        <v>396</v>
      </c>
      <c r="B140" s="1" t="s">
        <v>417</v>
      </c>
      <c r="C140" s="1" t="s">
        <v>805</v>
      </c>
      <c r="D140" s="1" t="s">
        <v>794</v>
      </c>
      <c r="E140" s="2" t="s">
        <v>277</v>
      </c>
      <c r="F140" s="1" t="s">
        <v>156</v>
      </c>
      <c r="G140" s="1" t="s">
        <v>164</v>
      </c>
      <c r="H140" s="2" t="s">
        <v>160</v>
      </c>
    </row>
    <row r="141" spans="1:12" x14ac:dyDescent="0.35">
      <c r="A141" s="1" t="s">
        <v>396</v>
      </c>
      <c r="B141" s="1" t="s">
        <v>417</v>
      </c>
      <c r="C141" s="1" t="s">
        <v>805</v>
      </c>
      <c r="D141" s="1" t="s">
        <v>794</v>
      </c>
      <c r="E141" s="2" t="s">
        <v>277</v>
      </c>
      <c r="F141" s="1" t="s">
        <v>158</v>
      </c>
      <c r="G141" s="1" t="s">
        <v>164</v>
      </c>
      <c r="H141" s="2" t="s">
        <v>160</v>
      </c>
    </row>
    <row r="142" spans="1:12" x14ac:dyDescent="0.35">
      <c r="A142" s="1" t="s">
        <v>396</v>
      </c>
      <c r="B142" s="1" t="s">
        <v>417</v>
      </c>
      <c r="C142" s="1" t="s">
        <v>805</v>
      </c>
      <c r="D142" s="1" t="s">
        <v>794</v>
      </c>
      <c r="E142" s="2" t="s">
        <v>277</v>
      </c>
      <c r="F142" s="1" t="s">
        <v>155</v>
      </c>
      <c r="G142" s="1" t="s">
        <v>164</v>
      </c>
      <c r="H142" s="2" t="s">
        <v>160</v>
      </c>
    </row>
    <row r="143" spans="1:12" x14ac:dyDescent="0.35">
      <c r="A143" s="1" t="s">
        <v>397</v>
      </c>
      <c r="B143" s="1" t="s">
        <v>416</v>
      </c>
      <c r="C143" s="1" t="s">
        <v>397</v>
      </c>
      <c r="D143" s="1" t="s">
        <v>794</v>
      </c>
      <c r="E143" s="1" t="s">
        <v>277</v>
      </c>
      <c r="F143" s="1" t="s">
        <v>285</v>
      </c>
      <c r="G143" s="1" t="s">
        <v>277</v>
      </c>
      <c r="H143" s="1" t="s">
        <v>284</v>
      </c>
      <c r="I143" s="1" t="s">
        <v>569</v>
      </c>
      <c r="J143" s="1" t="s">
        <v>570</v>
      </c>
      <c r="K143" s="1" t="s">
        <v>571</v>
      </c>
      <c r="L143" s="1" t="s">
        <v>572</v>
      </c>
    </row>
    <row r="144" spans="1:12" x14ac:dyDescent="0.35">
      <c r="A144" s="1" t="s">
        <v>397</v>
      </c>
      <c r="B144" s="1" t="s">
        <v>416</v>
      </c>
      <c r="C144" s="1" t="s">
        <v>397</v>
      </c>
      <c r="D144" s="1" t="s">
        <v>794</v>
      </c>
      <c r="E144" s="1" t="s">
        <v>277</v>
      </c>
      <c r="F144" s="1" t="s">
        <v>281</v>
      </c>
      <c r="G144" s="1" t="s">
        <v>277</v>
      </c>
      <c r="H144" s="1" t="s">
        <v>280</v>
      </c>
      <c r="I144" s="1" t="s">
        <v>573</v>
      </c>
      <c r="J144" s="1" t="s">
        <v>574</v>
      </c>
      <c r="K144" s="1" t="s">
        <v>575</v>
      </c>
      <c r="L144" s="1" t="s">
        <v>576</v>
      </c>
    </row>
    <row r="145" spans="1:12" x14ac:dyDescent="0.35">
      <c r="A145" s="1" t="s">
        <v>397</v>
      </c>
      <c r="B145" s="1" t="s">
        <v>416</v>
      </c>
      <c r="C145" s="1" t="s">
        <v>397</v>
      </c>
      <c r="D145" s="1" t="s">
        <v>794</v>
      </c>
      <c r="E145" s="1" t="s">
        <v>277</v>
      </c>
      <c r="F145" s="1" t="s">
        <v>311</v>
      </c>
      <c r="G145" s="1" t="s">
        <v>307</v>
      </c>
      <c r="H145" s="1" t="s">
        <v>310</v>
      </c>
      <c r="I145" s="1" t="s">
        <v>750</v>
      </c>
      <c r="J145" s="1" t="s">
        <v>574</v>
      </c>
      <c r="K145" s="1" t="s">
        <v>575</v>
      </c>
      <c r="L145" s="1" t="s">
        <v>576</v>
      </c>
    </row>
    <row r="146" spans="1:12" x14ac:dyDescent="0.35">
      <c r="A146" s="1" t="s">
        <v>397</v>
      </c>
      <c r="B146" s="1" t="s">
        <v>416</v>
      </c>
      <c r="C146" s="1" t="s">
        <v>397</v>
      </c>
      <c r="D146" s="1" t="s">
        <v>794</v>
      </c>
      <c r="E146" s="1" t="s">
        <v>277</v>
      </c>
      <c r="F146" s="1" t="s">
        <v>283</v>
      </c>
      <c r="G146" s="1" t="s">
        <v>277</v>
      </c>
      <c r="H146" s="1" t="s">
        <v>282</v>
      </c>
      <c r="I146" s="1" t="s">
        <v>629</v>
      </c>
      <c r="J146" s="1" t="s">
        <v>630</v>
      </c>
      <c r="K146" s="1" t="s">
        <v>631</v>
      </c>
      <c r="L146" s="1" t="s">
        <v>632</v>
      </c>
    </row>
    <row r="147" spans="1:12" x14ac:dyDescent="0.35">
      <c r="A147" s="1" t="s">
        <v>397</v>
      </c>
      <c r="B147" s="1" t="s">
        <v>416</v>
      </c>
      <c r="C147" s="1" t="s">
        <v>397</v>
      </c>
      <c r="D147" s="1" t="s">
        <v>794</v>
      </c>
      <c r="E147" s="1" t="s">
        <v>277</v>
      </c>
      <c r="F147" s="1" t="s">
        <v>279</v>
      </c>
      <c r="G147" s="1" t="s">
        <v>277</v>
      </c>
      <c r="H147" s="1" t="s">
        <v>278</v>
      </c>
      <c r="I147" s="1" t="s">
        <v>653</v>
      </c>
      <c r="J147" s="1" t="s">
        <v>654</v>
      </c>
      <c r="K147" s="1" t="s">
        <v>655</v>
      </c>
      <c r="L147" s="1" t="s">
        <v>656</v>
      </c>
    </row>
    <row r="148" spans="1:12" x14ac:dyDescent="0.35">
      <c r="A148" s="1" t="s">
        <v>396</v>
      </c>
      <c r="B148" s="1" t="s">
        <v>416</v>
      </c>
      <c r="C148" s="1" t="s">
        <v>806</v>
      </c>
      <c r="D148" s="5" t="s">
        <v>794</v>
      </c>
      <c r="E148" s="5" t="s">
        <v>277</v>
      </c>
      <c r="F148" s="1" t="s">
        <v>83</v>
      </c>
      <c r="G148" s="1" t="s">
        <v>163</v>
      </c>
      <c r="H148" s="1" t="s">
        <v>169</v>
      </c>
    </row>
    <row r="149" spans="1:12" x14ac:dyDescent="0.35">
      <c r="A149" s="1" t="s">
        <v>396</v>
      </c>
      <c r="B149" s="1" t="s">
        <v>417</v>
      </c>
      <c r="C149" s="1" t="s">
        <v>805</v>
      </c>
      <c r="D149" s="1" t="s">
        <v>794</v>
      </c>
      <c r="E149" s="1" t="s">
        <v>411</v>
      </c>
      <c r="F149" s="1" t="s">
        <v>135</v>
      </c>
      <c r="G149" s="1" t="s">
        <v>164</v>
      </c>
      <c r="H149" s="2" t="s">
        <v>173</v>
      </c>
    </row>
    <row r="150" spans="1:12" x14ac:dyDescent="0.35">
      <c r="A150" s="1" t="s">
        <v>396</v>
      </c>
      <c r="B150" s="1" t="s">
        <v>417</v>
      </c>
      <c r="C150" s="1" t="s">
        <v>805</v>
      </c>
      <c r="D150" s="1" t="s">
        <v>794</v>
      </c>
      <c r="E150" s="1" t="s">
        <v>411</v>
      </c>
      <c r="F150" s="1" t="s">
        <v>139</v>
      </c>
      <c r="G150" s="1" t="s">
        <v>164</v>
      </c>
      <c r="H150" s="2" t="s">
        <v>173</v>
      </c>
    </row>
    <row r="151" spans="1:12" x14ac:dyDescent="0.35">
      <c r="A151" s="1" t="s">
        <v>396</v>
      </c>
      <c r="B151" s="1" t="s">
        <v>417</v>
      </c>
      <c r="C151" s="1" t="s">
        <v>805</v>
      </c>
      <c r="D151" s="1" t="s">
        <v>794</v>
      </c>
      <c r="E151" s="1" t="s">
        <v>411</v>
      </c>
      <c r="F151" s="1" t="s">
        <v>138</v>
      </c>
      <c r="G151" s="1" t="s">
        <v>164</v>
      </c>
      <c r="H151" s="2" t="s">
        <v>173</v>
      </c>
    </row>
    <row r="152" spans="1:12" x14ac:dyDescent="0.35">
      <c r="A152" s="1" t="s">
        <v>396</v>
      </c>
      <c r="B152" s="1" t="s">
        <v>417</v>
      </c>
      <c r="C152" s="1" t="s">
        <v>805</v>
      </c>
      <c r="D152" s="1" t="s">
        <v>794</v>
      </c>
      <c r="E152" s="1" t="s">
        <v>411</v>
      </c>
      <c r="F152" s="1" t="s">
        <v>136</v>
      </c>
      <c r="G152" s="1" t="s">
        <v>164</v>
      </c>
      <c r="H152" s="2" t="s">
        <v>173</v>
      </c>
    </row>
    <row r="153" spans="1:12" x14ac:dyDescent="0.35">
      <c r="A153" s="1" t="s">
        <v>396</v>
      </c>
      <c r="B153" s="1" t="s">
        <v>417</v>
      </c>
      <c r="C153" s="1" t="s">
        <v>805</v>
      </c>
      <c r="D153" s="1" t="s">
        <v>794</v>
      </c>
      <c r="E153" s="1" t="s">
        <v>411</v>
      </c>
      <c r="F153" s="1" t="s">
        <v>137</v>
      </c>
      <c r="G153" s="1" t="s">
        <v>164</v>
      </c>
      <c r="H153" s="2" t="s">
        <v>173</v>
      </c>
    </row>
    <row r="154" spans="1:12" x14ac:dyDescent="0.35">
      <c r="A154" s="1" t="s">
        <v>397</v>
      </c>
      <c r="B154" s="1" t="s">
        <v>416</v>
      </c>
      <c r="C154" s="1" t="s">
        <v>397</v>
      </c>
      <c r="D154" s="1" t="s">
        <v>794</v>
      </c>
      <c r="E154" s="1" t="s">
        <v>411</v>
      </c>
      <c r="F154" s="1" t="s">
        <v>372</v>
      </c>
      <c r="G154" s="1" t="s">
        <v>364</v>
      </c>
      <c r="H154" s="1" t="s">
        <v>371</v>
      </c>
      <c r="I154" s="1" t="s">
        <v>468</v>
      </c>
      <c r="J154" s="1" t="s">
        <v>469</v>
      </c>
      <c r="K154" s="1" t="s">
        <v>470</v>
      </c>
      <c r="L154" s="1" t="s">
        <v>471</v>
      </c>
    </row>
    <row r="155" spans="1:12" x14ac:dyDescent="0.35">
      <c r="A155" s="1" t="s">
        <v>397</v>
      </c>
      <c r="B155" s="1" t="s">
        <v>416</v>
      </c>
      <c r="C155" s="1" t="s">
        <v>397</v>
      </c>
      <c r="D155" s="1" t="s">
        <v>794</v>
      </c>
      <c r="E155" s="1" t="s">
        <v>411</v>
      </c>
      <c r="F155" s="1" t="s">
        <v>370</v>
      </c>
      <c r="G155" s="1" t="s">
        <v>364</v>
      </c>
      <c r="H155" s="1" t="s">
        <v>369</v>
      </c>
      <c r="I155" s="1" t="s">
        <v>518</v>
      </c>
      <c r="J155" s="1" t="s">
        <v>519</v>
      </c>
      <c r="K155" s="1" t="s">
        <v>520</v>
      </c>
      <c r="L155" s="1" t="s">
        <v>521</v>
      </c>
    </row>
    <row r="156" spans="1:12" x14ac:dyDescent="0.35">
      <c r="A156" s="1" t="s">
        <v>397</v>
      </c>
      <c r="B156" s="1" t="s">
        <v>416</v>
      </c>
      <c r="C156" s="1" t="s">
        <v>397</v>
      </c>
      <c r="D156" s="1" t="s">
        <v>794</v>
      </c>
      <c r="E156" s="1" t="s">
        <v>411</v>
      </c>
      <c r="F156" s="1" t="s">
        <v>366</v>
      </c>
      <c r="G156" s="1" t="s">
        <v>364</v>
      </c>
      <c r="H156" s="1" t="s">
        <v>365</v>
      </c>
      <c r="I156" s="1" t="s">
        <v>518</v>
      </c>
      <c r="J156" s="1" t="s">
        <v>528</v>
      </c>
      <c r="K156" s="1" t="s">
        <v>529</v>
      </c>
      <c r="L156" s="1" t="s">
        <v>530</v>
      </c>
    </row>
    <row r="157" spans="1:12" x14ac:dyDescent="0.35">
      <c r="A157" s="1" t="s">
        <v>397</v>
      </c>
      <c r="B157" s="1" t="s">
        <v>416</v>
      </c>
      <c r="C157" s="1" t="s">
        <v>397</v>
      </c>
      <c r="D157" s="1" t="s">
        <v>794</v>
      </c>
      <c r="E157" s="1" t="s">
        <v>411</v>
      </c>
      <c r="F157" s="1" t="s">
        <v>380</v>
      </c>
      <c r="G157" s="1" t="s">
        <v>364</v>
      </c>
      <c r="H157" s="1" t="s">
        <v>379</v>
      </c>
      <c r="I157" s="1" t="s">
        <v>743</v>
      </c>
      <c r="J157" s="1" t="s">
        <v>531</v>
      </c>
      <c r="K157" s="1" t="s">
        <v>532</v>
      </c>
      <c r="L157" s="1" t="s">
        <v>744</v>
      </c>
    </row>
    <row r="158" spans="1:12" x14ac:dyDescent="0.35">
      <c r="A158" s="1" t="s">
        <v>397</v>
      </c>
      <c r="B158" s="1" t="s">
        <v>416</v>
      </c>
      <c r="C158" s="1" t="s">
        <v>397</v>
      </c>
      <c r="D158" s="1" t="s">
        <v>794</v>
      </c>
      <c r="E158" s="1" t="s">
        <v>411</v>
      </c>
      <c r="F158" s="1" t="s">
        <v>378</v>
      </c>
      <c r="G158" s="1" t="s">
        <v>364</v>
      </c>
      <c r="H158" s="1" t="s">
        <v>377</v>
      </c>
      <c r="I158" s="1" t="s">
        <v>533</v>
      </c>
      <c r="J158" s="1" t="s">
        <v>534</v>
      </c>
      <c r="K158" s="1" t="s">
        <v>535</v>
      </c>
      <c r="L158" s="1" t="s">
        <v>745</v>
      </c>
    </row>
    <row r="159" spans="1:12" x14ac:dyDescent="0.35">
      <c r="A159" s="1" t="s">
        <v>397</v>
      </c>
      <c r="B159" s="1" t="s">
        <v>416</v>
      </c>
      <c r="C159" s="1" t="s">
        <v>397</v>
      </c>
      <c r="D159" s="1" t="s">
        <v>794</v>
      </c>
      <c r="E159" s="1" t="s">
        <v>411</v>
      </c>
      <c r="F159" s="1" t="s">
        <v>368</v>
      </c>
      <c r="G159" s="1" t="s">
        <v>364</v>
      </c>
      <c r="H159" s="1" t="s">
        <v>367</v>
      </c>
      <c r="I159" s="1" t="s">
        <v>544</v>
      </c>
      <c r="J159" s="1" t="s">
        <v>545</v>
      </c>
      <c r="K159" s="1" t="s">
        <v>546</v>
      </c>
      <c r="L159" s="1" t="s">
        <v>547</v>
      </c>
    </row>
    <row r="160" spans="1:12" x14ac:dyDescent="0.35">
      <c r="A160" s="1" t="s">
        <v>397</v>
      </c>
      <c r="B160" s="1" t="s">
        <v>416</v>
      </c>
      <c r="C160" s="1" t="s">
        <v>397</v>
      </c>
      <c r="D160" s="1" t="s">
        <v>794</v>
      </c>
      <c r="E160" s="1" t="s">
        <v>411</v>
      </c>
      <c r="F160" s="1" t="s">
        <v>376</v>
      </c>
      <c r="G160" s="1" t="s">
        <v>364</v>
      </c>
      <c r="H160" s="1" t="s">
        <v>375</v>
      </c>
      <c r="I160" s="1" t="s">
        <v>617</v>
      </c>
      <c r="J160" s="1" t="s">
        <v>618</v>
      </c>
      <c r="K160" s="1" t="s">
        <v>619</v>
      </c>
      <c r="L160" s="1" t="s">
        <v>620</v>
      </c>
    </row>
    <row r="161" spans="1:12" x14ac:dyDescent="0.35">
      <c r="A161" s="1" t="s">
        <v>397</v>
      </c>
      <c r="B161" s="1" t="s">
        <v>416</v>
      </c>
      <c r="C161" s="1" t="s">
        <v>397</v>
      </c>
      <c r="D161" s="1" t="s">
        <v>794</v>
      </c>
      <c r="E161" s="1" t="s">
        <v>411</v>
      </c>
      <c r="F161" s="1" t="s">
        <v>374</v>
      </c>
      <c r="G161" s="1" t="s">
        <v>364</v>
      </c>
      <c r="H161" s="1" t="s">
        <v>373</v>
      </c>
      <c r="I161" s="1" t="s">
        <v>755</v>
      </c>
      <c r="J161" s="1" t="s">
        <v>756</v>
      </c>
      <c r="K161" s="1" t="s">
        <v>757</v>
      </c>
      <c r="L161" s="1" t="s">
        <v>758</v>
      </c>
    </row>
    <row r="162" spans="1:12" x14ac:dyDescent="0.35">
      <c r="A162" s="1" t="s">
        <v>396</v>
      </c>
      <c r="B162" s="1" t="s">
        <v>416</v>
      </c>
      <c r="C162" s="1" t="s">
        <v>806</v>
      </c>
      <c r="D162" s="5" t="s">
        <v>794</v>
      </c>
      <c r="E162" s="5" t="s">
        <v>411</v>
      </c>
      <c r="F162" s="1" t="s">
        <v>13</v>
      </c>
      <c r="G162" s="1" t="s">
        <v>163</v>
      </c>
      <c r="H162" s="1" t="s">
        <v>165</v>
      </c>
    </row>
    <row r="163" spans="1:12" x14ac:dyDescent="0.35">
      <c r="A163" s="1" t="s">
        <v>396</v>
      </c>
      <c r="B163" s="1" t="s">
        <v>416</v>
      </c>
      <c r="C163" s="1" t="s">
        <v>806</v>
      </c>
      <c r="D163" s="5" t="s">
        <v>794</v>
      </c>
      <c r="E163" s="5" t="s">
        <v>411</v>
      </c>
      <c r="F163" s="1" t="s">
        <v>34</v>
      </c>
      <c r="G163" s="1" t="s">
        <v>163</v>
      </c>
      <c r="H163" s="1" t="s">
        <v>165</v>
      </c>
    </row>
    <row r="164" spans="1:12" x14ac:dyDescent="0.35">
      <c r="A164" s="1" t="s">
        <v>396</v>
      </c>
      <c r="B164" s="1" t="s">
        <v>416</v>
      </c>
      <c r="C164" s="1" t="s">
        <v>806</v>
      </c>
      <c r="D164" s="5" t="s">
        <v>794</v>
      </c>
      <c r="E164" s="5" t="s">
        <v>411</v>
      </c>
      <c r="F164" s="1" t="s">
        <v>47</v>
      </c>
      <c r="G164" s="1" t="s">
        <v>163</v>
      </c>
      <c r="H164" s="1" t="s">
        <v>165</v>
      </c>
    </row>
    <row r="165" spans="1:12" x14ac:dyDescent="0.35">
      <c r="A165" s="1" t="s">
        <v>396</v>
      </c>
      <c r="B165" s="1" t="s">
        <v>416</v>
      </c>
      <c r="C165" s="1" t="s">
        <v>806</v>
      </c>
      <c r="D165" s="5" t="s">
        <v>794</v>
      </c>
      <c r="E165" s="5" t="s">
        <v>411</v>
      </c>
      <c r="F165" s="1" t="s">
        <v>31</v>
      </c>
      <c r="G165" s="1" t="s">
        <v>163</v>
      </c>
      <c r="H165" s="1" t="s">
        <v>165</v>
      </c>
    </row>
    <row r="166" spans="1:12" x14ac:dyDescent="0.35">
      <c r="A166" s="1" t="s">
        <v>396</v>
      </c>
      <c r="B166" s="1" t="s">
        <v>416</v>
      </c>
      <c r="C166" s="1" t="s">
        <v>806</v>
      </c>
      <c r="D166" s="5" t="s">
        <v>794</v>
      </c>
      <c r="E166" s="5" t="s">
        <v>411</v>
      </c>
      <c r="F166" s="1" t="s">
        <v>48</v>
      </c>
      <c r="G166" s="1" t="s">
        <v>163</v>
      </c>
      <c r="H166" s="1" t="s">
        <v>165</v>
      </c>
    </row>
    <row r="167" spans="1:12" x14ac:dyDescent="0.35">
      <c r="A167" s="1" t="s">
        <v>396</v>
      </c>
      <c r="B167" s="1" t="s">
        <v>416</v>
      </c>
      <c r="C167" s="1" t="s">
        <v>806</v>
      </c>
      <c r="D167" s="5" t="s">
        <v>794</v>
      </c>
      <c r="E167" s="5" t="s">
        <v>411</v>
      </c>
      <c r="F167" s="1" t="s">
        <v>33</v>
      </c>
      <c r="G167" s="1" t="s">
        <v>163</v>
      </c>
      <c r="H167" s="1" t="s">
        <v>165</v>
      </c>
    </row>
    <row r="168" spans="1:12" x14ac:dyDescent="0.35">
      <c r="A168" s="1" t="s">
        <v>396</v>
      </c>
      <c r="B168" s="1" t="s">
        <v>416</v>
      </c>
      <c r="C168" s="1" t="s">
        <v>806</v>
      </c>
      <c r="D168" s="5" t="s">
        <v>794</v>
      </c>
      <c r="E168" s="5" t="s">
        <v>411</v>
      </c>
      <c r="F168" s="1" t="s">
        <v>35</v>
      </c>
      <c r="G168" s="1" t="s">
        <v>163</v>
      </c>
      <c r="H168" s="1" t="s">
        <v>165</v>
      </c>
    </row>
    <row r="169" spans="1:12" x14ac:dyDescent="0.35">
      <c r="A169" s="1" t="s">
        <v>396</v>
      </c>
      <c r="B169" s="1" t="s">
        <v>416</v>
      </c>
      <c r="C169" s="1" t="s">
        <v>806</v>
      </c>
      <c r="D169" s="5" t="s">
        <v>794</v>
      </c>
      <c r="E169" s="5" t="s">
        <v>411</v>
      </c>
      <c r="F169" s="1" t="s">
        <v>32</v>
      </c>
      <c r="G169" s="1" t="s">
        <v>163</v>
      </c>
      <c r="H169" s="1" t="s">
        <v>165</v>
      </c>
    </row>
    <row r="170" spans="1:12" x14ac:dyDescent="0.35">
      <c r="A170" s="1" t="s">
        <v>792</v>
      </c>
      <c r="B170" s="1" t="s">
        <v>417</v>
      </c>
      <c r="C170" s="1" t="s">
        <v>805</v>
      </c>
      <c r="D170" s="1" t="s">
        <v>794</v>
      </c>
      <c r="E170" s="1" t="s">
        <v>795</v>
      </c>
      <c r="F170" s="1" t="s">
        <v>796</v>
      </c>
    </row>
    <row r="171" spans="1:12" x14ac:dyDescent="0.35">
      <c r="A171" s="1" t="s">
        <v>397</v>
      </c>
      <c r="B171" s="1" t="s">
        <v>416</v>
      </c>
      <c r="C171" s="1" t="s">
        <v>397</v>
      </c>
      <c r="D171" s="1" t="s">
        <v>794</v>
      </c>
      <c r="E171" s="1" t="s">
        <v>795</v>
      </c>
      <c r="F171" s="1" t="s">
        <v>319</v>
      </c>
      <c r="G171" s="1" t="s">
        <v>307</v>
      </c>
      <c r="H171" s="1" t="s">
        <v>318</v>
      </c>
      <c r="I171" s="1" t="s">
        <v>518</v>
      </c>
      <c r="L171" s="1" t="s">
        <v>521</v>
      </c>
    </row>
    <row r="172" spans="1:12" x14ac:dyDescent="0.35">
      <c r="A172" s="1" t="s">
        <v>397</v>
      </c>
      <c r="B172" s="1" t="s">
        <v>416</v>
      </c>
      <c r="C172" s="1" t="s">
        <v>397</v>
      </c>
      <c r="D172" s="1" t="s">
        <v>794</v>
      </c>
      <c r="E172" s="1" t="s">
        <v>795</v>
      </c>
      <c r="F172" s="1" t="s">
        <v>309</v>
      </c>
      <c r="G172" s="1" t="s">
        <v>307</v>
      </c>
      <c r="H172" s="1" t="s">
        <v>308</v>
      </c>
      <c r="I172" s="1" t="s">
        <v>751</v>
      </c>
      <c r="L172" s="1" t="s">
        <v>521</v>
      </c>
    </row>
    <row r="173" spans="1:12" x14ac:dyDescent="0.35">
      <c r="A173" s="1" t="s">
        <v>397</v>
      </c>
      <c r="B173" s="1" t="s">
        <v>416</v>
      </c>
      <c r="C173" s="1" t="s">
        <v>397</v>
      </c>
      <c r="D173" s="1" t="s">
        <v>794</v>
      </c>
      <c r="E173" s="1" t="s">
        <v>795</v>
      </c>
      <c r="F173" s="1" t="s">
        <v>321</v>
      </c>
      <c r="G173" s="1" t="s">
        <v>307</v>
      </c>
      <c r="H173" s="1" t="s">
        <v>320</v>
      </c>
      <c r="I173" s="1" t="s">
        <v>609</v>
      </c>
      <c r="J173" s="1" t="s">
        <v>610</v>
      </c>
      <c r="K173" s="1" t="s">
        <v>611</v>
      </c>
      <c r="L173" s="1" t="s">
        <v>612</v>
      </c>
    </row>
    <row r="174" spans="1:12" x14ac:dyDescent="0.35">
      <c r="A174" s="1" t="s">
        <v>397</v>
      </c>
      <c r="B174" s="1" t="s">
        <v>416</v>
      </c>
      <c r="C174" s="1" t="s">
        <v>397</v>
      </c>
      <c r="D174" s="1" t="s">
        <v>794</v>
      </c>
      <c r="E174" s="1" t="s">
        <v>795</v>
      </c>
      <c r="F174" s="1" t="s">
        <v>317</v>
      </c>
      <c r="G174" s="1" t="s">
        <v>307</v>
      </c>
      <c r="H174" s="1" t="s">
        <v>316</v>
      </c>
      <c r="I174" s="1" t="s">
        <v>621</v>
      </c>
      <c r="J174" s="1" t="s">
        <v>622</v>
      </c>
      <c r="K174" s="1" t="s">
        <v>623</v>
      </c>
      <c r="L174" s="1" t="s">
        <v>624</v>
      </c>
    </row>
    <row r="175" spans="1:12" x14ac:dyDescent="0.35">
      <c r="A175" s="1" t="s">
        <v>397</v>
      </c>
      <c r="B175" s="1" t="s">
        <v>416</v>
      </c>
      <c r="C175" s="1" t="s">
        <v>397</v>
      </c>
      <c r="D175" s="1" t="s">
        <v>794</v>
      </c>
      <c r="E175" s="1" t="s">
        <v>795</v>
      </c>
      <c r="F175" s="1" t="s">
        <v>313</v>
      </c>
      <c r="G175" s="1" t="s">
        <v>307</v>
      </c>
      <c r="H175" s="1" t="s">
        <v>312</v>
      </c>
      <c r="I175" s="1" t="s">
        <v>625</v>
      </c>
      <c r="J175" s="1" t="s">
        <v>626</v>
      </c>
      <c r="K175" s="1" t="s">
        <v>627</v>
      </c>
      <c r="L175" s="1" t="s">
        <v>628</v>
      </c>
    </row>
    <row r="176" spans="1:12" x14ac:dyDescent="0.35">
      <c r="A176" s="1" t="s">
        <v>397</v>
      </c>
      <c r="B176" s="1" t="s">
        <v>416</v>
      </c>
      <c r="C176" s="1" t="s">
        <v>397</v>
      </c>
      <c r="D176" s="1" t="s">
        <v>794</v>
      </c>
      <c r="E176" s="1" t="s">
        <v>795</v>
      </c>
      <c r="F176" s="1" t="s">
        <v>315</v>
      </c>
      <c r="G176" s="1" t="s">
        <v>307</v>
      </c>
      <c r="H176" s="1" t="s">
        <v>314</v>
      </c>
      <c r="I176" s="1" t="s">
        <v>573</v>
      </c>
      <c r="J176" s="1" t="s">
        <v>657</v>
      </c>
      <c r="K176" s="1" t="s">
        <v>658</v>
      </c>
      <c r="L176" s="1" t="s">
        <v>659</v>
      </c>
    </row>
    <row r="177" spans="1:12" x14ac:dyDescent="0.35">
      <c r="A177" s="1" t="s">
        <v>397</v>
      </c>
      <c r="B177" s="1" t="s">
        <v>416</v>
      </c>
      <c r="C177" s="1" t="s">
        <v>397</v>
      </c>
      <c r="D177" s="1" t="s">
        <v>794</v>
      </c>
      <c r="E177" s="1" t="s">
        <v>795</v>
      </c>
      <c r="F177" s="1" t="s">
        <v>205</v>
      </c>
      <c r="G177" s="1" t="s">
        <v>175</v>
      </c>
      <c r="H177" s="1" t="s">
        <v>204</v>
      </c>
      <c r="I177" s="1" t="s">
        <v>444</v>
      </c>
      <c r="J177" s="1" t="s">
        <v>445</v>
      </c>
      <c r="K177" s="1" t="s">
        <v>446</v>
      </c>
      <c r="L177" s="1" t="s">
        <v>447</v>
      </c>
    </row>
    <row r="178" spans="1:12" x14ac:dyDescent="0.35">
      <c r="A178" s="1" t="s">
        <v>396</v>
      </c>
      <c r="B178" s="1" t="s">
        <v>416</v>
      </c>
      <c r="C178" s="1" t="s">
        <v>806</v>
      </c>
      <c r="D178" s="5" t="s">
        <v>794</v>
      </c>
      <c r="E178" s="5" t="s">
        <v>795</v>
      </c>
      <c r="F178" s="1" t="s">
        <v>76</v>
      </c>
      <c r="G178" s="1" t="s">
        <v>163</v>
      </c>
      <c r="H178" s="1" t="s">
        <v>168</v>
      </c>
    </row>
    <row r="179" spans="1:12" x14ac:dyDescent="0.35">
      <c r="A179" s="1" t="s">
        <v>396</v>
      </c>
      <c r="B179" s="1" t="s">
        <v>416</v>
      </c>
      <c r="C179" s="1" t="s">
        <v>806</v>
      </c>
      <c r="D179" s="5" t="s">
        <v>794</v>
      </c>
      <c r="E179" s="5" t="s">
        <v>795</v>
      </c>
      <c r="F179" s="1" t="s">
        <v>74</v>
      </c>
      <c r="G179" s="1" t="s">
        <v>163</v>
      </c>
      <c r="H179" s="1" t="s">
        <v>168</v>
      </c>
    </row>
    <row r="180" spans="1:12" x14ac:dyDescent="0.35">
      <c r="A180" s="1" t="s">
        <v>396</v>
      </c>
      <c r="B180" s="1" t="s">
        <v>416</v>
      </c>
      <c r="C180" s="1" t="s">
        <v>806</v>
      </c>
      <c r="D180" s="5" t="s">
        <v>794</v>
      </c>
      <c r="E180" s="5" t="s">
        <v>795</v>
      </c>
      <c r="F180" s="1" t="s">
        <v>72</v>
      </c>
      <c r="G180" s="1" t="s">
        <v>163</v>
      </c>
      <c r="H180" s="1" t="s">
        <v>168</v>
      </c>
    </row>
    <row r="181" spans="1:12" x14ac:dyDescent="0.35">
      <c r="A181" s="1" t="s">
        <v>396</v>
      </c>
      <c r="B181" s="1" t="s">
        <v>416</v>
      </c>
      <c r="C181" s="1" t="s">
        <v>806</v>
      </c>
      <c r="D181" s="5" t="s">
        <v>794</v>
      </c>
      <c r="E181" s="5" t="s">
        <v>795</v>
      </c>
      <c r="F181" s="1" t="s">
        <v>71</v>
      </c>
      <c r="G181" s="1" t="s">
        <v>163</v>
      </c>
      <c r="H181" s="1" t="s">
        <v>168</v>
      </c>
    </row>
    <row r="182" spans="1:12" x14ac:dyDescent="0.35">
      <c r="A182" s="1" t="s">
        <v>396</v>
      </c>
      <c r="B182" s="1" t="s">
        <v>416</v>
      </c>
      <c r="C182" s="1" t="s">
        <v>806</v>
      </c>
      <c r="D182" s="5" t="s">
        <v>794</v>
      </c>
      <c r="E182" s="5" t="s">
        <v>795</v>
      </c>
      <c r="F182" s="1" t="s">
        <v>50</v>
      </c>
      <c r="G182" s="1" t="s">
        <v>163</v>
      </c>
      <c r="H182" s="1" t="s">
        <v>18</v>
      </c>
    </row>
    <row r="183" spans="1:12" x14ac:dyDescent="0.35">
      <c r="A183" s="1" t="s">
        <v>396</v>
      </c>
      <c r="B183" s="1" t="s">
        <v>416</v>
      </c>
      <c r="C183" s="1" t="s">
        <v>806</v>
      </c>
      <c r="D183" s="5" t="s">
        <v>794</v>
      </c>
      <c r="E183" s="5" t="s">
        <v>795</v>
      </c>
      <c r="F183" s="1" t="s">
        <v>90</v>
      </c>
      <c r="G183" s="1" t="s">
        <v>163</v>
      </c>
      <c r="H183" s="1" t="s">
        <v>170</v>
      </c>
    </row>
    <row r="184" spans="1:12" x14ac:dyDescent="0.35">
      <c r="A184" s="1" t="s">
        <v>396</v>
      </c>
      <c r="B184" s="1" t="s">
        <v>416</v>
      </c>
      <c r="C184" s="1" t="s">
        <v>806</v>
      </c>
      <c r="D184" s="5" t="s">
        <v>794</v>
      </c>
      <c r="E184" s="5" t="s">
        <v>795</v>
      </c>
      <c r="F184" s="1" t="s">
        <v>87</v>
      </c>
      <c r="G184" s="1" t="s">
        <v>163</v>
      </c>
      <c r="H184" s="1" t="s">
        <v>169</v>
      </c>
    </row>
    <row r="185" spans="1:12" x14ac:dyDescent="0.35">
      <c r="A185" s="1" t="s">
        <v>396</v>
      </c>
      <c r="B185" s="1" t="s">
        <v>416</v>
      </c>
      <c r="C185" s="1" t="s">
        <v>806</v>
      </c>
      <c r="D185" s="5" t="s">
        <v>794</v>
      </c>
      <c r="E185" s="5" t="s">
        <v>795</v>
      </c>
      <c r="F185" s="1" t="s">
        <v>96</v>
      </c>
      <c r="G185" s="1" t="s">
        <v>163</v>
      </c>
      <c r="H185" s="1" t="s">
        <v>19</v>
      </c>
    </row>
    <row r="186" spans="1:12" x14ac:dyDescent="0.35">
      <c r="A186" s="1" t="s">
        <v>792</v>
      </c>
      <c r="B186" s="1" t="s">
        <v>417</v>
      </c>
      <c r="C186" s="1" t="s">
        <v>805</v>
      </c>
      <c r="D186" s="1" t="s">
        <v>794</v>
      </c>
      <c r="E186" s="1" t="s">
        <v>410</v>
      </c>
      <c r="F186" s="1" t="s">
        <v>797</v>
      </c>
    </row>
    <row r="187" spans="1:12" x14ac:dyDescent="0.35">
      <c r="A187" s="1" t="s">
        <v>397</v>
      </c>
      <c r="B187" s="1" t="s">
        <v>416</v>
      </c>
      <c r="C187" s="1" t="s">
        <v>397</v>
      </c>
      <c r="D187" s="1" t="s">
        <v>794</v>
      </c>
      <c r="E187" s="1" t="s">
        <v>410</v>
      </c>
      <c r="F187" s="1" t="s">
        <v>325</v>
      </c>
      <c r="G187" s="1" t="s">
        <v>307</v>
      </c>
      <c r="H187" s="1" t="s">
        <v>324</v>
      </c>
      <c r="I187" s="1" t="s">
        <v>456</v>
      </c>
      <c r="J187" s="1" t="s">
        <v>457</v>
      </c>
      <c r="K187" s="1" t="s">
        <v>458</v>
      </c>
      <c r="L187" s="1" t="s">
        <v>459</v>
      </c>
    </row>
    <row r="188" spans="1:12" x14ac:dyDescent="0.35">
      <c r="A188" s="1" t="s">
        <v>397</v>
      </c>
      <c r="B188" s="1" t="s">
        <v>416</v>
      </c>
      <c r="C188" s="1" t="s">
        <v>397</v>
      </c>
      <c r="D188" s="1" t="s">
        <v>794</v>
      </c>
      <c r="E188" s="1" t="s">
        <v>410</v>
      </c>
      <c r="F188" s="1" t="s">
        <v>329</v>
      </c>
      <c r="G188" s="1" t="s">
        <v>307</v>
      </c>
      <c r="H188" s="1" t="s">
        <v>328</v>
      </c>
      <c r="I188" s="1" t="s">
        <v>460</v>
      </c>
      <c r="J188" s="1" t="s">
        <v>461</v>
      </c>
      <c r="K188" s="1" t="s">
        <v>462</v>
      </c>
      <c r="L188" s="1" t="s">
        <v>463</v>
      </c>
    </row>
    <row r="189" spans="1:12" x14ac:dyDescent="0.35">
      <c r="A189" s="1" t="s">
        <v>397</v>
      </c>
      <c r="B189" s="1" t="s">
        <v>416</v>
      </c>
      <c r="C189" s="1" t="s">
        <v>397</v>
      </c>
      <c r="D189" s="1" t="s">
        <v>794</v>
      </c>
      <c r="E189" s="1" t="s">
        <v>410</v>
      </c>
      <c r="F189" s="1" t="s">
        <v>327</v>
      </c>
      <c r="G189" s="1" t="s">
        <v>307</v>
      </c>
      <c r="H189" s="1" t="s">
        <v>326</v>
      </c>
      <c r="I189" s="1" t="s">
        <v>464</v>
      </c>
      <c r="J189" s="1" t="s">
        <v>465</v>
      </c>
      <c r="K189" s="1" t="s">
        <v>466</v>
      </c>
      <c r="L189" s="1" t="s">
        <v>467</v>
      </c>
    </row>
    <row r="190" spans="1:12" x14ac:dyDescent="0.35">
      <c r="A190" s="1" t="s">
        <v>397</v>
      </c>
      <c r="B190" s="1" t="s">
        <v>416</v>
      </c>
      <c r="C190" s="1" t="s">
        <v>397</v>
      </c>
      <c r="D190" s="1" t="s">
        <v>794</v>
      </c>
      <c r="E190" s="1" t="s">
        <v>410</v>
      </c>
      <c r="F190" s="1" t="s">
        <v>323</v>
      </c>
      <c r="G190" s="1" t="s">
        <v>307</v>
      </c>
      <c r="H190" s="1" t="s">
        <v>322</v>
      </c>
      <c r="I190" s="1" t="s">
        <v>518</v>
      </c>
      <c r="J190" s="1" t="s">
        <v>603</v>
      </c>
      <c r="K190" s="1" t="s">
        <v>604</v>
      </c>
      <c r="L190" s="1" t="s">
        <v>521</v>
      </c>
    </row>
    <row r="191" spans="1:12" x14ac:dyDescent="0.35">
      <c r="A191" s="1" t="s">
        <v>396</v>
      </c>
      <c r="B191" s="1" t="s">
        <v>416</v>
      </c>
      <c r="C191" s="1" t="s">
        <v>806</v>
      </c>
      <c r="D191" s="5" t="s">
        <v>794</v>
      </c>
      <c r="E191" s="5" t="s">
        <v>410</v>
      </c>
      <c r="F191" s="1" t="s">
        <v>75</v>
      </c>
      <c r="G191" s="1" t="s">
        <v>163</v>
      </c>
      <c r="H191" s="1" t="s">
        <v>168</v>
      </c>
    </row>
    <row r="192" spans="1:12" x14ac:dyDescent="0.35">
      <c r="A192" s="1" t="s">
        <v>396</v>
      </c>
      <c r="B192" s="1" t="s">
        <v>416</v>
      </c>
      <c r="C192" s="1" t="s">
        <v>806</v>
      </c>
      <c r="D192" s="5" t="s">
        <v>794</v>
      </c>
      <c r="E192" s="5" t="s">
        <v>410</v>
      </c>
      <c r="F192" s="1" t="s">
        <v>84</v>
      </c>
      <c r="G192" s="1" t="s">
        <v>163</v>
      </c>
      <c r="H192" s="1" t="s">
        <v>169</v>
      </c>
    </row>
    <row r="193" spans="1:12" x14ac:dyDescent="0.35">
      <c r="A193" s="1" t="s">
        <v>396</v>
      </c>
      <c r="B193" s="1" t="s">
        <v>416</v>
      </c>
      <c r="C193" s="1" t="s">
        <v>806</v>
      </c>
      <c r="D193" s="5" t="s">
        <v>794</v>
      </c>
      <c r="E193" s="5" t="s">
        <v>410</v>
      </c>
      <c r="F193" s="1" t="s">
        <v>88</v>
      </c>
      <c r="G193" s="1" t="s">
        <v>163</v>
      </c>
      <c r="H193" s="1" t="s">
        <v>169</v>
      </c>
    </row>
    <row r="194" spans="1:12" x14ac:dyDescent="0.35">
      <c r="A194" s="1" t="s">
        <v>396</v>
      </c>
      <c r="B194" s="1" t="s">
        <v>416</v>
      </c>
      <c r="C194" s="1" t="s">
        <v>806</v>
      </c>
      <c r="D194" s="5" t="s">
        <v>794</v>
      </c>
      <c r="E194" s="5" t="s">
        <v>410</v>
      </c>
      <c r="F194" s="1" t="s">
        <v>89</v>
      </c>
      <c r="G194" s="1" t="s">
        <v>163</v>
      </c>
      <c r="H194" s="1" t="s">
        <v>169</v>
      </c>
    </row>
    <row r="195" spans="1:12" x14ac:dyDescent="0.35">
      <c r="A195" s="1" t="s">
        <v>396</v>
      </c>
      <c r="B195" s="1" t="s">
        <v>417</v>
      </c>
      <c r="C195" s="1" t="s">
        <v>412</v>
      </c>
      <c r="D195" s="5" t="s">
        <v>400</v>
      </c>
      <c r="E195" s="5" t="s">
        <v>175</v>
      </c>
      <c r="F195" s="1" t="s">
        <v>10</v>
      </c>
      <c r="G195" s="1" t="s">
        <v>162</v>
      </c>
      <c r="H195" s="1" t="s">
        <v>162</v>
      </c>
    </row>
    <row r="196" spans="1:12" x14ac:dyDescent="0.35">
      <c r="A196" s="1" t="s">
        <v>396</v>
      </c>
      <c r="B196" s="1" t="s">
        <v>417</v>
      </c>
      <c r="C196" s="1" t="s">
        <v>412</v>
      </c>
      <c r="D196" s="5" t="s">
        <v>400</v>
      </c>
      <c r="E196" s="5" t="s">
        <v>175</v>
      </c>
      <c r="F196" s="1" t="s">
        <v>0</v>
      </c>
      <c r="G196" s="1" t="s">
        <v>162</v>
      </c>
      <c r="H196" s="1" t="s">
        <v>162</v>
      </c>
    </row>
    <row r="197" spans="1:12" x14ac:dyDescent="0.35">
      <c r="A197" s="1" t="s">
        <v>792</v>
      </c>
      <c r="B197" s="1" t="s">
        <v>417</v>
      </c>
      <c r="C197" s="1" t="s">
        <v>805</v>
      </c>
      <c r="D197" s="1" t="s">
        <v>400</v>
      </c>
      <c r="E197" s="1" t="s">
        <v>175</v>
      </c>
      <c r="F197" s="1" t="s">
        <v>798</v>
      </c>
    </row>
    <row r="198" spans="1:12" x14ac:dyDescent="0.35">
      <c r="A198" s="1" t="s">
        <v>792</v>
      </c>
      <c r="B198" s="1" t="s">
        <v>417</v>
      </c>
      <c r="C198" s="1" t="s">
        <v>805</v>
      </c>
      <c r="D198" s="1" t="s">
        <v>400</v>
      </c>
      <c r="E198" s="1" t="s">
        <v>175</v>
      </c>
      <c r="F198" s="1" t="s">
        <v>799</v>
      </c>
    </row>
    <row r="199" spans="1:12" x14ac:dyDescent="0.35">
      <c r="A199" s="1" t="s">
        <v>397</v>
      </c>
      <c r="B199" s="1" t="s">
        <v>416</v>
      </c>
      <c r="C199" s="1" t="s">
        <v>397</v>
      </c>
      <c r="D199" s="1" t="s">
        <v>400</v>
      </c>
      <c r="E199" s="1" t="s">
        <v>175</v>
      </c>
      <c r="F199" s="1" t="s">
        <v>187</v>
      </c>
      <c r="G199" s="1" t="s">
        <v>175</v>
      </c>
      <c r="H199" s="1" t="s">
        <v>186</v>
      </c>
      <c r="I199" s="1" t="s">
        <v>722</v>
      </c>
      <c r="J199" s="1" t="s">
        <v>723</v>
      </c>
      <c r="K199" s="1" t="s">
        <v>724</v>
      </c>
      <c r="L199" s="1" t="s">
        <v>725</v>
      </c>
    </row>
    <row r="200" spans="1:12" x14ac:dyDescent="0.35">
      <c r="A200" s="1" t="s">
        <v>397</v>
      </c>
      <c r="B200" s="1" t="s">
        <v>416</v>
      </c>
      <c r="C200" s="1" t="s">
        <v>397</v>
      </c>
      <c r="D200" s="1" t="s">
        <v>400</v>
      </c>
      <c r="E200" s="1" t="s">
        <v>175</v>
      </c>
      <c r="F200" s="1" t="s">
        <v>191</v>
      </c>
      <c r="G200" s="1" t="s">
        <v>175</v>
      </c>
      <c r="H200" s="1" t="s">
        <v>190</v>
      </c>
      <c r="I200" s="1" t="s">
        <v>726</v>
      </c>
      <c r="J200" s="1" t="s">
        <v>727</v>
      </c>
      <c r="K200" s="1" t="s">
        <v>728</v>
      </c>
      <c r="L200" s="1" t="s">
        <v>729</v>
      </c>
    </row>
    <row r="201" spans="1:12" x14ac:dyDescent="0.35">
      <c r="A201" s="1" t="s">
        <v>397</v>
      </c>
      <c r="B201" s="1" t="s">
        <v>416</v>
      </c>
      <c r="C201" s="1" t="s">
        <v>397</v>
      </c>
      <c r="D201" s="1" t="s">
        <v>400</v>
      </c>
      <c r="E201" s="1" t="s">
        <v>175</v>
      </c>
      <c r="F201" s="1" t="s">
        <v>189</v>
      </c>
      <c r="G201" s="1" t="s">
        <v>175</v>
      </c>
      <c r="H201" s="1" t="s">
        <v>188</v>
      </c>
      <c r="I201" s="1" t="s">
        <v>730</v>
      </c>
      <c r="J201" s="1" t="s">
        <v>731</v>
      </c>
      <c r="K201" s="1" t="s">
        <v>732</v>
      </c>
      <c r="L201" s="1" t="s">
        <v>733</v>
      </c>
    </row>
    <row r="202" spans="1:12" x14ac:dyDescent="0.35">
      <c r="A202" s="1" t="s">
        <v>397</v>
      </c>
      <c r="B202" s="1" t="s">
        <v>416</v>
      </c>
      <c r="C202" s="1" t="s">
        <v>397</v>
      </c>
      <c r="D202" s="1" t="s">
        <v>400</v>
      </c>
      <c r="E202" s="1" t="s">
        <v>175</v>
      </c>
      <c r="F202" s="1" t="s">
        <v>201</v>
      </c>
      <c r="G202" s="1" t="s">
        <v>175</v>
      </c>
      <c r="H202" s="1" t="s">
        <v>200</v>
      </c>
      <c r="I202" s="1" t="s">
        <v>472</v>
      </c>
      <c r="J202" s="1" t="s">
        <v>473</v>
      </c>
      <c r="K202" s="1" t="s">
        <v>474</v>
      </c>
      <c r="L202" s="1" t="s">
        <v>475</v>
      </c>
    </row>
    <row r="203" spans="1:12" x14ac:dyDescent="0.35">
      <c r="A203" s="1" t="s">
        <v>397</v>
      </c>
      <c r="B203" s="1" t="s">
        <v>416</v>
      </c>
      <c r="C203" s="1" t="s">
        <v>397</v>
      </c>
      <c r="D203" s="1" t="s">
        <v>400</v>
      </c>
      <c r="E203" s="1" t="s">
        <v>175</v>
      </c>
      <c r="F203" s="1" t="s">
        <v>177</v>
      </c>
      <c r="G203" s="1" t="s">
        <v>175</v>
      </c>
      <c r="H203" s="1" t="s">
        <v>176</v>
      </c>
      <c r="I203" s="1" t="s">
        <v>491</v>
      </c>
      <c r="J203" s="1" t="s">
        <v>492</v>
      </c>
      <c r="K203" s="1" t="s">
        <v>493</v>
      </c>
      <c r="L203" s="1" t="s">
        <v>494</v>
      </c>
    </row>
    <row r="204" spans="1:12" x14ac:dyDescent="0.35">
      <c r="A204" s="1" t="s">
        <v>397</v>
      </c>
      <c r="B204" s="1" t="s">
        <v>416</v>
      </c>
      <c r="C204" s="1" t="s">
        <v>397</v>
      </c>
      <c r="D204" s="1" t="s">
        <v>400</v>
      </c>
      <c r="E204" s="1" t="s">
        <v>175</v>
      </c>
      <c r="F204" s="1" t="s">
        <v>199</v>
      </c>
      <c r="G204" s="1" t="s">
        <v>175</v>
      </c>
      <c r="H204" s="1" t="s">
        <v>198</v>
      </c>
      <c r="I204" s="1" t="s">
        <v>540</v>
      </c>
      <c r="J204" s="1" t="s">
        <v>541</v>
      </c>
      <c r="K204" s="1" t="s">
        <v>542</v>
      </c>
      <c r="L204" s="1" t="s">
        <v>543</v>
      </c>
    </row>
    <row r="205" spans="1:12" x14ac:dyDescent="0.35">
      <c r="A205" s="1" t="s">
        <v>397</v>
      </c>
      <c r="B205" s="1" t="s">
        <v>416</v>
      </c>
      <c r="C205" s="1" t="s">
        <v>397</v>
      </c>
      <c r="D205" s="1" t="s">
        <v>400</v>
      </c>
      <c r="E205" s="1" t="s">
        <v>175</v>
      </c>
      <c r="F205" s="1" t="s">
        <v>203</v>
      </c>
      <c r="G205" s="1" t="s">
        <v>175</v>
      </c>
      <c r="H205" s="1" t="s">
        <v>202</v>
      </c>
      <c r="I205" s="1" t="s">
        <v>560</v>
      </c>
      <c r="J205" s="1" t="s">
        <v>558</v>
      </c>
      <c r="K205" s="1" t="s">
        <v>557</v>
      </c>
      <c r="L205" s="1" t="s">
        <v>561</v>
      </c>
    </row>
    <row r="206" spans="1:12" x14ac:dyDescent="0.35">
      <c r="A206" s="1" t="s">
        <v>397</v>
      </c>
      <c r="B206" s="1" t="s">
        <v>416</v>
      </c>
      <c r="C206" s="1" t="s">
        <v>397</v>
      </c>
      <c r="D206" s="1" t="s">
        <v>400</v>
      </c>
      <c r="E206" s="1" t="s">
        <v>175</v>
      </c>
      <c r="F206" s="1" t="s">
        <v>193</v>
      </c>
      <c r="G206" s="1" t="s">
        <v>175</v>
      </c>
      <c r="H206" s="1" t="s">
        <v>192</v>
      </c>
      <c r="I206" s="1" t="s">
        <v>562</v>
      </c>
      <c r="J206" s="1" t="s">
        <v>563</v>
      </c>
      <c r="K206" s="1" t="s">
        <v>564</v>
      </c>
      <c r="L206" s="1" t="s">
        <v>565</v>
      </c>
    </row>
    <row r="207" spans="1:12" x14ac:dyDescent="0.35">
      <c r="A207" s="1" t="s">
        <v>397</v>
      </c>
      <c r="B207" s="1" t="s">
        <v>416</v>
      </c>
      <c r="C207" s="1" t="s">
        <v>397</v>
      </c>
      <c r="D207" s="1" t="s">
        <v>400</v>
      </c>
      <c r="E207" s="1" t="s">
        <v>175</v>
      </c>
      <c r="F207" s="1" t="s">
        <v>185</v>
      </c>
      <c r="G207" s="1" t="s">
        <v>175</v>
      </c>
      <c r="H207" s="1" t="s">
        <v>184</v>
      </c>
      <c r="I207" s="1" t="s">
        <v>585</v>
      </c>
      <c r="J207" s="1" t="s">
        <v>586</v>
      </c>
      <c r="K207" s="1" t="s">
        <v>587</v>
      </c>
      <c r="L207" s="1" t="s">
        <v>588</v>
      </c>
    </row>
    <row r="208" spans="1:12" x14ac:dyDescent="0.35">
      <c r="A208" s="1" t="s">
        <v>397</v>
      </c>
      <c r="B208" s="1" t="s">
        <v>416</v>
      </c>
      <c r="C208" s="1" t="s">
        <v>397</v>
      </c>
      <c r="D208" s="1" t="s">
        <v>400</v>
      </c>
      <c r="E208" s="1" t="s">
        <v>175</v>
      </c>
      <c r="F208" s="1" t="s">
        <v>181</v>
      </c>
      <c r="G208" s="1" t="s">
        <v>175</v>
      </c>
      <c r="H208" s="1" t="s">
        <v>180</v>
      </c>
      <c r="I208" s="1" t="s">
        <v>605</v>
      </c>
      <c r="J208" s="1" t="s">
        <v>606</v>
      </c>
      <c r="K208" s="1" t="s">
        <v>607</v>
      </c>
      <c r="L208" s="1" t="s">
        <v>608</v>
      </c>
    </row>
    <row r="209" spans="1:12" x14ac:dyDescent="0.35">
      <c r="A209" s="1" t="s">
        <v>397</v>
      </c>
      <c r="B209" s="1" t="s">
        <v>416</v>
      </c>
      <c r="C209" s="1" t="s">
        <v>397</v>
      </c>
      <c r="D209" s="1" t="s">
        <v>400</v>
      </c>
      <c r="E209" s="1" t="s">
        <v>175</v>
      </c>
      <c r="F209" s="1" t="s">
        <v>350</v>
      </c>
      <c r="G209" s="1" t="s">
        <v>330</v>
      </c>
      <c r="H209" s="1" t="s">
        <v>349</v>
      </c>
      <c r="I209" s="1" t="s">
        <v>645</v>
      </c>
      <c r="J209" s="1" t="s">
        <v>646</v>
      </c>
      <c r="K209" s="1" t="s">
        <v>647</v>
      </c>
      <c r="L209" s="1" t="s">
        <v>648</v>
      </c>
    </row>
    <row r="210" spans="1:12" x14ac:dyDescent="0.35">
      <c r="A210" s="1" t="s">
        <v>397</v>
      </c>
      <c r="B210" s="1" t="s">
        <v>416</v>
      </c>
      <c r="C210" s="1" t="s">
        <v>397</v>
      </c>
      <c r="D210" s="1" t="s">
        <v>400</v>
      </c>
      <c r="E210" s="1" t="s">
        <v>175</v>
      </c>
      <c r="F210" s="1" t="s">
        <v>195</v>
      </c>
      <c r="G210" s="1" t="s">
        <v>175</v>
      </c>
      <c r="H210" s="1" t="s">
        <v>194</v>
      </c>
      <c r="I210" s="1" t="s">
        <v>668</v>
      </c>
      <c r="J210" s="1" t="s">
        <v>669</v>
      </c>
      <c r="K210" s="1" t="s">
        <v>670</v>
      </c>
      <c r="L210" s="1" t="s">
        <v>671</v>
      </c>
    </row>
    <row r="211" spans="1:12" x14ac:dyDescent="0.35">
      <c r="A211" s="1" t="s">
        <v>397</v>
      </c>
      <c r="B211" s="1" t="s">
        <v>416</v>
      </c>
      <c r="C211" s="1" t="s">
        <v>397</v>
      </c>
      <c r="D211" s="1" t="s">
        <v>400</v>
      </c>
      <c r="E211" s="1" t="s">
        <v>175</v>
      </c>
      <c r="F211" s="1" t="s">
        <v>197</v>
      </c>
      <c r="G211" s="1" t="s">
        <v>175</v>
      </c>
      <c r="H211" s="1" t="s">
        <v>196</v>
      </c>
      <c r="I211" s="1" t="s">
        <v>687</v>
      </c>
      <c r="J211" s="1" t="s">
        <v>688</v>
      </c>
      <c r="K211" s="1" t="s">
        <v>689</v>
      </c>
      <c r="L211" s="1" t="s">
        <v>690</v>
      </c>
    </row>
    <row r="212" spans="1:12" x14ac:dyDescent="0.35">
      <c r="A212" s="1" t="s">
        <v>397</v>
      </c>
      <c r="B212" s="1" t="s">
        <v>416</v>
      </c>
      <c r="C212" s="1" t="s">
        <v>397</v>
      </c>
      <c r="D212" s="1" t="s">
        <v>400</v>
      </c>
      <c r="E212" s="1" t="s">
        <v>175</v>
      </c>
      <c r="F212" s="1" t="s">
        <v>179</v>
      </c>
      <c r="G212" s="1" t="s">
        <v>175</v>
      </c>
      <c r="H212" s="1" t="s">
        <v>178</v>
      </c>
      <c r="I212" s="1" t="s">
        <v>759</v>
      </c>
      <c r="J212" s="1" t="s">
        <v>695</v>
      </c>
      <c r="K212" s="1" t="s">
        <v>696</v>
      </c>
      <c r="L212" s="1" t="s">
        <v>697</v>
      </c>
    </row>
    <row r="213" spans="1:12" x14ac:dyDescent="0.35">
      <c r="A213" s="1" t="s">
        <v>397</v>
      </c>
      <c r="B213" s="1" t="s">
        <v>416</v>
      </c>
      <c r="C213" s="1" t="s">
        <v>397</v>
      </c>
      <c r="D213" s="1" t="s">
        <v>400</v>
      </c>
      <c r="E213" s="1" t="s">
        <v>175</v>
      </c>
      <c r="F213" s="1" t="s">
        <v>183</v>
      </c>
      <c r="G213" s="1" t="s">
        <v>175</v>
      </c>
      <c r="H213" s="1" t="s">
        <v>182</v>
      </c>
      <c r="I213" s="1" t="s">
        <v>714</v>
      </c>
      <c r="J213" s="1" t="s">
        <v>715</v>
      </c>
      <c r="K213" s="1" t="s">
        <v>716</v>
      </c>
      <c r="L213" s="1" t="s">
        <v>717</v>
      </c>
    </row>
    <row r="214" spans="1:12" x14ac:dyDescent="0.35">
      <c r="A214" s="1" t="s">
        <v>396</v>
      </c>
      <c r="B214" s="1" t="s">
        <v>416</v>
      </c>
      <c r="C214" s="1" t="s">
        <v>806</v>
      </c>
      <c r="D214" s="5" t="s">
        <v>400</v>
      </c>
      <c r="E214" s="5" t="s">
        <v>175</v>
      </c>
      <c r="F214" s="1" t="s">
        <v>78</v>
      </c>
      <c r="G214" s="1" t="s">
        <v>163</v>
      </c>
      <c r="H214" s="1" t="s">
        <v>168</v>
      </c>
    </row>
    <row r="215" spans="1:12" x14ac:dyDescent="0.35">
      <c r="A215" s="1" t="s">
        <v>396</v>
      </c>
      <c r="B215" s="1" t="s">
        <v>416</v>
      </c>
      <c r="C215" s="1" t="s">
        <v>806</v>
      </c>
      <c r="D215" s="5" t="s">
        <v>400</v>
      </c>
      <c r="E215" s="5" t="s">
        <v>175</v>
      </c>
      <c r="F215" s="1" t="s">
        <v>73</v>
      </c>
      <c r="G215" s="1" t="s">
        <v>163</v>
      </c>
      <c r="H215" s="1" t="s">
        <v>168</v>
      </c>
    </row>
    <row r="216" spans="1:12" x14ac:dyDescent="0.35">
      <c r="A216" s="1" t="s">
        <v>396</v>
      </c>
      <c r="B216" s="1" t="s">
        <v>416</v>
      </c>
      <c r="C216" s="1" t="s">
        <v>806</v>
      </c>
      <c r="D216" s="5" t="s">
        <v>400</v>
      </c>
      <c r="E216" s="5" t="s">
        <v>175</v>
      </c>
      <c r="F216" s="1" t="s">
        <v>92</v>
      </c>
      <c r="G216" s="1" t="s">
        <v>163</v>
      </c>
      <c r="H216" s="1" t="s">
        <v>170</v>
      </c>
    </row>
    <row r="217" spans="1:12" x14ac:dyDescent="0.35">
      <c r="A217" s="1" t="s">
        <v>396</v>
      </c>
      <c r="B217" s="1" t="s">
        <v>417</v>
      </c>
      <c r="C217" s="1" t="s">
        <v>805</v>
      </c>
      <c r="D217" s="1" t="s">
        <v>400</v>
      </c>
      <c r="E217" s="1" t="s">
        <v>245</v>
      </c>
      <c r="F217" s="1" t="s">
        <v>126</v>
      </c>
      <c r="G217" s="1" t="s">
        <v>164</v>
      </c>
      <c r="H217" s="1" t="s">
        <v>21</v>
      </c>
    </row>
    <row r="218" spans="1:12" x14ac:dyDescent="0.35">
      <c r="A218" s="1" t="s">
        <v>396</v>
      </c>
      <c r="B218" s="1" t="s">
        <v>417</v>
      </c>
      <c r="C218" s="1" t="s">
        <v>805</v>
      </c>
      <c r="D218" s="1" t="s">
        <v>400</v>
      </c>
      <c r="E218" s="1" t="s">
        <v>245</v>
      </c>
      <c r="F218" s="1" t="s">
        <v>125</v>
      </c>
      <c r="G218" s="1" t="s">
        <v>164</v>
      </c>
      <c r="H218" s="1" t="s">
        <v>21</v>
      </c>
    </row>
    <row r="219" spans="1:12" x14ac:dyDescent="0.35">
      <c r="A219" s="1" t="s">
        <v>792</v>
      </c>
      <c r="B219" s="1" t="s">
        <v>417</v>
      </c>
      <c r="C219" s="1" t="s">
        <v>805</v>
      </c>
      <c r="D219" s="1" t="s">
        <v>400</v>
      </c>
      <c r="E219" s="1" t="s">
        <v>245</v>
      </c>
      <c r="F219" s="1" t="s">
        <v>800</v>
      </c>
    </row>
    <row r="220" spans="1:12" x14ac:dyDescent="0.35">
      <c r="A220" s="1" t="s">
        <v>792</v>
      </c>
      <c r="B220" s="1" t="s">
        <v>417</v>
      </c>
      <c r="C220" s="1" t="s">
        <v>805</v>
      </c>
      <c r="D220" s="1" t="s">
        <v>400</v>
      </c>
      <c r="E220" s="1" t="s">
        <v>245</v>
      </c>
      <c r="F220" s="1" t="s">
        <v>801</v>
      </c>
    </row>
    <row r="221" spans="1:12" x14ac:dyDescent="0.35">
      <c r="A221" s="1" t="s">
        <v>397</v>
      </c>
      <c r="B221" s="1" t="s">
        <v>416</v>
      </c>
      <c r="C221" s="1" t="s">
        <v>397</v>
      </c>
      <c r="D221" s="1" t="s">
        <v>400</v>
      </c>
      <c r="E221" s="1" t="s">
        <v>245</v>
      </c>
      <c r="F221" s="1" t="s">
        <v>261</v>
      </c>
      <c r="G221" s="1" t="s">
        <v>245</v>
      </c>
      <c r="H221" s="1" t="s">
        <v>260</v>
      </c>
      <c r="I221" s="1" t="s">
        <v>718</v>
      </c>
      <c r="J221" s="1" t="s">
        <v>719</v>
      </c>
      <c r="K221" s="1" t="s">
        <v>720</v>
      </c>
      <c r="L221" s="1" t="s">
        <v>721</v>
      </c>
    </row>
    <row r="222" spans="1:12" x14ac:dyDescent="0.35">
      <c r="A222" s="1" t="s">
        <v>397</v>
      </c>
      <c r="B222" s="1" t="s">
        <v>416</v>
      </c>
      <c r="C222" s="1" t="s">
        <v>397</v>
      </c>
      <c r="D222" s="1" t="s">
        <v>400</v>
      </c>
      <c r="E222" s="1" t="s">
        <v>245</v>
      </c>
      <c r="F222" s="1" t="s">
        <v>270</v>
      </c>
      <c r="G222" s="1" t="s">
        <v>262</v>
      </c>
      <c r="H222" s="1" t="s">
        <v>269</v>
      </c>
      <c r="I222" s="1" t="s">
        <v>440</v>
      </c>
      <c r="J222" s="1" t="s">
        <v>441</v>
      </c>
      <c r="K222" s="1" t="s">
        <v>442</v>
      </c>
      <c r="L222" s="1" t="s">
        <v>443</v>
      </c>
    </row>
    <row r="223" spans="1:12" x14ac:dyDescent="0.35">
      <c r="A223" s="1" t="s">
        <v>397</v>
      </c>
      <c r="B223" s="1" t="s">
        <v>416</v>
      </c>
      <c r="C223" s="1" t="s">
        <v>397</v>
      </c>
      <c r="D223" s="1" t="s">
        <v>400</v>
      </c>
      <c r="E223" s="1" t="s">
        <v>245</v>
      </c>
      <c r="F223" s="1" t="s">
        <v>247</v>
      </c>
      <c r="G223" s="1" t="s">
        <v>245</v>
      </c>
      <c r="H223" s="1" t="s">
        <v>246</v>
      </c>
      <c r="I223" s="1" t="s">
        <v>452</v>
      </c>
      <c r="J223" s="1" t="s">
        <v>453</v>
      </c>
      <c r="K223" s="1" t="s">
        <v>454</v>
      </c>
      <c r="L223" s="1" t="s">
        <v>455</v>
      </c>
    </row>
    <row r="224" spans="1:12" x14ac:dyDescent="0.35">
      <c r="A224" s="1" t="s">
        <v>397</v>
      </c>
      <c r="B224" s="1" t="s">
        <v>416</v>
      </c>
      <c r="C224" s="1" t="s">
        <v>397</v>
      </c>
      <c r="D224" s="1" t="s">
        <v>400</v>
      </c>
      <c r="E224" s="1" t="s">
        <v>245</v>
      </c>
      <c r="F224" s="1" t="s">
        <v>272</v>
      </c>
      <c r="G224" s="1" t="s">
        <v>262</v>
      </c>
      <c r="H224" s="1" t="s">
        <v>271</v>
      </c>
      <c r="I224" s="1" t="s">
        <v>479</v>
      </c>
      <c r="J224" s="1" t="s">
        <v>480</v>
      </c>
      <c r="K224" s="1" t="s">
        <v>481</v>
      </c>
      <c r="L224" s="1" t="s">
        <v>482</v>
      </c>
    </row>
    <row r="225" spans="1:12" x14ac:dyDescent="0.35">
      <c r="A225" s="1" t="s">
        <v>397</v>
      </c>
      <c r="B225" s="1" t="s">
        <v>416</v>
      </c>
      <c r="C225" s="1" t="s">
        <v>397</v>
      </c>
      <c r="D225" s="1" t="s">
        <v>400</v>
      </c>
      <c r="E225" s="1" t="s">
        <v>245</v>
      </c>
      <c r="F225" s="1" t="s">
        <v>274</v>
      </c>
      <c r="G225" s="1" t="s">
        <v>262</v>
      </c>
      <c r="H225" s="1" t="s">
        <v>273</v>
      </c>
      <c r="I225" s="1" t="s">
        <v>483</v>
      </c>
      <c r="J225" s="1" t="s">
        <v>484</v>
      </c>
      <c r="K225" s="1" t="s">
        <v>485</v>
      </c>
      <c r="L225" s="1" t="s">
        <v>486</v>
      </c>
    </row>
    <row r="226" spans="1:12" x14ac:dyDescent="0.35">
      <c r="A226" s="1" t="s">
        <v>397</v>
      </c>
      <c r="B226" s="1" t="s">
        <v>416</v>
      </c>
      <c r="C226" s="1" t="s">
        <v>397</v>
      </c>
      <c r="D226" s="1" t="s">
        <v>400</v>
      </c>
      <c r="E226" s="1" t="s">
        <v>245</v>
      </c>
      <c r="F226" s="1" t="s">
        <v>276</v>
      </c>
      <c r="G226" s="1" t="s">
        <v>262</v>
      </c>
      <c r="H226" s="1" t="s">
        <v>275</v>
      </c>
      <c r="I226" s="1" t="s">
        <v>522</v>
      </c>
      <c r="J226" s="1" t="s">
        <v>523</v>
      </c>
      <c r="K226" s="1" t="s">
        <v>524</v>
      </c>
      <c r="L226" s="1" t="s">
        <v>525</v>
      </c>
    </row>
    <row r="227" spans="1:12" x14ac:dyDescent="0.35">
      <c r="A227" s="1" t="s">
        <v>397</v>
      </c>
      <c r="B227" s="1" t="s">
        <v>416</v>
      </c>
      <c r="C227" s="1" t="s">
        <v>397</v>
      </c>
      <c r="D227" s="1" t="s">
        <v>400</v>
      </c>
      <c r="E227" s="1" t="s">
        <v>245</v>
      </c>
      <c r="F227" s="1" t="s">
        <v>249</v>
      </c>
      <c r="G227" s="1" t="s">
        <v>245</v>
      </c>
      <c r="H227" s="1" t="s">
        <v>248</v>
      </c>
      <c r="I227" s="1" t="s">
        <v>556</v>
      </c>
      <c r="J227" s="1" t="s">
        <v>557</v>
      </c>
      <c r="K227" s="1" t="s">
        <v>558</v>
      </c>
      <c r="L227" s="1" t="s">
        <v>559</v>
      </c>
    </row>
    <row r="228" spans="1:12" x14ac:dyDescent="0.35">
      <c r="A228" s="1" t="s">
        <v>397</v>
      </c>
      <c r="B228" s="1" t="s">
        <v>416</v>
      </c>
      <c r="C228" s="1" t="s">
        <v>397</v>
      </c>
      <c r="D228" s="1" t="s">
        <v>400</v>
      </c>
      <c r="E228" s="1" t="s">
        <v>245</v>
      </c>
      <c r="F228" s="1" t="s">
        <v>259</v>
      </c>
      <c r="G228" s="1" t="s">
        <v>245</v>
      </c>
      <c r="H228" s="1" t="s">
        <v>258</v>
      </c>
      <c r="I228" s="1" t="s">
        <v>562</v>
      </c>
      <c r="J228" s="1" t="s">
        <v>747</v>
      </c>
      <c r="K228" s="1" t="s">
        <v>748</v>
      </c>
      <c r="L228" s="1" t="s">
        <v>749</v>
      </c>
    </row>
    <row r="229" spans="1:12" x14ac:dyDescent="0.35">
      <c r="A229" s="1" t="s">
        <v>397</v>
      </c>
      <c r="B229" s="1" t="s">
        <v>416</v>
      </c>
      <c r="C229" s="1" t="s">
        <v>397</v>
      </c>
      <c r="D229" s="1" t="s">
        <v>400</v>
      </c>
      <c r="E229" s="1" t="s">
        <v>245</v>
      </c>
      <c r="F229" s="1" t="s">
        <v>257</v>
      </c>
      <c r="G229" s="1" t="s">
        <v>245</v>
      </c>
      <c r="H229" s="1" t="s">
        <v>256</v>
      </c>
      <c r="I229" s="1" t="s">
        <v>581</v>
      </c>
      <c r="J229" s="1" t="s">
        <v>582</v>
      </c>
      <c r="K229" s="1" t="s">
        <v>583</v>
      </c>
      <c r="L229" s="1" t="s">
        <v>584</v>
      </c>
    </row>
    <row r="230" spans="1:12" x14ac:dyDescent="0.35">
      <c r="A230" s="1" t="s">
        <v>397</v>
      </c>
      <c r="B230" s="1" t="s">
        <v>416</v>
      </c>
      <c r="C230" s="1" t="s">
        <v>397</v>
      </c>
      <c r="D230" s="1" t="s">
        <v>400</v>
      </c>
      <c r="E230" s="1" t="s">
        <v>245</v>
      </c>
      <c r="F230" s="1" t="s">
        <v>268</v>
      </c>
      <c r="G230" s="1" t="s">
        <v>262</v>
      </c>
      <c r="H230" s="1" t="s">
        <v>267</v>
      </c>
      <c r="I230" s="1" t="s">
        <v>593</v>
      </c>
      <c r="J230" s="1" t="s">
        <v>594</v>
      </c>
      <c r="K230" s="1" t="s">
        <v>595</v>
      </c>
      <c r="L230" s="1" t="s">
        <v>596</v>
      </c>
    </row>
    <row r="231" spans="1:12" x14ac:dyDescent="0.35">
      <c r="A231" s="1" t="s">
        <v>397</v>
      </c>
      <c r="B231" s="1" t="s">
        <v>416</v>
      </c>
      <c r="C231" s="1" t="s">
        <v>397</v>
      </c>
      <c r="D231" s="1" t="s">
        <v>400</v>
      </c>
      <c r="E231" s="1" t="s">
        <v>245</v>
      </c>
      <c r="F231" s="1" t="s">
        <v>264</v>
      </c>
      <c r="G231" s="1" t="s">
        <v>262</v>
      </c>
      <c r="H231" s="1" t="s">
        <v>263</v>
      </c>
      <c r="I231" s="1" t="s">
        <v>518</v>
      </c>
      <c r="J231" s="1" t="s">
        <v>600</v>
      </c>
      <c r="K231" s="1" t="s">
        <v>601</v>
      </c>
      <c r="L231" s="1" t="s">
        <v>602</v>
      </c>
    </row>
    <row r="232" spans="1:12" x14ac:dyDescent="0.35">
      <c r="A232" s="1" t="s">
        <v>397</v>
      </c>
      <c r="B232" s="1" t="s">
        <v>416</v>
      </c>
      <c r="C232" s="1" t="s">
        <v>397</v>
      </c>
      <c r="D232" s="1" t="s">
        <v>400</v>
      </c>
      <c r="E232" s="1" t="s">
        <v>245</v>
      </c>
      <c r="F232" s="1" t="s">
        <v>253</v>
      </c>
      <c r="G232" s="1" t="s">
        <v>245</v>
      </c>
      <c r="H232" s="1" t="s">
        <v>252</v>
      </c>
      <c r="I232" s="1" t="s">
        <v>672</v>
      </c>
      <c r="J232" s="1" t="s">
        <v>673</v>
      </c>
      <c r="K232" s="1" t="s">
        <v>674</v>
      </c>
      <c r="L232" s="1" t="s">
        <v>675</v>
      </c>
    </row>
    <row r="233" spans="1:12" x14ac:dyDescent="0.35">
      <c r="A233" s="1" t="s">
        <v>397</v>
      </c>
      <c r="B233" s="1" t="s">
        <v>416</v>
      </c>
      <c r="C233" s="1" t="s">
        <v>397</v>
      </c>
      <c r="D233" s="1" t="s">
        <v>400</v>
      </c>
      <c r="E233" s="1" t="s">
        <v>245</v>
      </c>
      <c r="F233" s="1" t="s">
        <v>266</v>
      </c>
      <c r="G233" s="1" t="s">
        <v>262</v>
      </c>
      <c r="H233" s="1" t="s">
        <v>265</v>
      </c>
      <c r="I233" s="1" t="s">
        <v>680</v>
      </c>
      <c r="J233" s="1" t="s">
        <v>681</v>
      </c>
      <c r="K233" s="1" t="s">
        <v>682</v>
      </c>
      <c r="L233" s="1" t="s">
        <v>683</v>
      </c>
    </row>
    <row r="234" spans="1:12" x14ac:dyDescent="0.35">
      <c r="A234" s="1" t="s">
        <v>397</v>
      </c>
      <c r="B234" s="1" t="s">
        <v>416</v>
      </c>
      <c r="C234" s="1" t="s">
        <v>397</v>
      </c>
      <c r="D234" s="1" t="s">
        <v>400</v>
      </c>
      <c r="E234" s="1" t="s">
        <v>245</v>
      </c>
      <c r="F234" s="1" t="s">
        <v>251</v>
      </c>
      <c r="G234" s="1" t="s">
        <v>245</v>
      </c>
      <c r="H234" s="1" t="s">
        <v>250</v>
      </c>
      <c r="I234" s="1" t="s">
        <v>684</v>
      </c>
      <c r="J234" s="1" t="s">
        <v>685</v>
      </c>
      <c r="K234" s="1" t="s">
        <v>686</v>
      </c>
      <c r="L234" s="1" t="s">
        <v>675</v>
      </c>
    </row>
    <row r="235" spans="1:12" x14ac:dyDescent="0.35">
      <c r="A235" s="1" t="s">
        <v>397</v>
      </c>
      <c r="B235" s="1" t="s">
        <v>416</v>
      </c>
      <c r="C235" s="1" t="s">
        <v>397</v>
      </c>
      <c r="D235" s="1" t="s">
        <v>400</v>
      </c>
      <c r="E235" s="1" t="s">
        <v>245</v>
      </c>
      <c r="F235" s="1" t="s">
        <v>255</v>
      </c>
      <c r="G235" s="1" t="s">
        <v>245</v>
      </c>
      <c r="H235" s="1" t="s">
        <v>254</v>
      </c>
      <c r="I235" s="1" t="s">
        <v>691</v>
      </c>
      <c r="J235" s="1" t="s">
        <v>692</v>
      </c>
      <c r="K235" s="1" t="s">
        <v>693</v>
      </c>
      <c r="L235" s="1" t="s">
        <v>694</v>
      </c>
    </row>
    <row r="236" spans="1:12" x14ac:dyDescent="0.35">
      <c r="A236" s="1" t="s">
        <v>396</v>
      </c>
      <c r="B236" s="1" t="s">
        <v>416</v>
      </c>
      <c r="C236" s="1" t="s">
        <v>806</v>
      </c>
      <c r="D236" s="5" t="s">
        <v>400</v>
      </c>
      <c r="E236" s="5" t="s">
        <v>245</v>
      </c>
      <c r="F236" s="1" t="s">
        <v>91</v>
      </c>
      <c r="G236" s="1" t="s">
        <v>163</v>
      </c>
      <c r="H236" s="1" t="s">
        <v>170</v>
      </c>
    </row>
    <row r="237" spans="1:12" x14ac:dyDescent="0.35">
      <c r="A237" s="1" t="s">
        <v>396</v>
      </c>
      <c r="B237" s="1" t="s">
        <v>416</v>
      </c>
      <c r="C237" s="1" t="s">
        <v>806</v>
      </c>
      <c r="D237" s="5" t="s">
        <v>400</v>
      </c>
      <c r="E237" s="5" t="s">
        <v>245</v>
      </c>
      <c r="F237" s="1" t="s">
        <v>127</v>
      </c>
      <c r="G237" s="1" t="s">
        <v>164</v>
      </c>
      <c r="H237" s="1" t="s">
        <v>21</v>
      </c>
    </row>
    <row r="238" spans="1:12" x14ac:dyDescent="0.35">
      <c r="A238" s="1" t="s">
        <v>396</v>
      </c>
      <c r="B238" s="1" t="s">
        <v>416</v>
      </c>
      <c r="C238" s="1" t="s">
        <v>806</v>
      </c>
      <c r="D238" s="5" t="s">
        <v>400</v>
      </c>
      <c r="E238" s="5" t="s">
        <v>245</v>
      </c>
      <c r="F238" s="1" t="s">
        <v>128</v>
      </c>
      <c r="G238" s="1" t="s">
        <v>164</v>
      </c>
      <c r="H238" s="1" t="s">
        <v>21</v>
      </c>
    </row>
    <row r="239" spans="1:12" x14ac:dyDescent="0.35">
      <c r="A239" s="1" t="s">
        <v>396</v>
      </c>
      <c r="B239" s="1" t="s">
        <v>416</v>
      </c>
      <c r="C239" s="1" t="s">
        <v>806</v>
      </c>
      <c r="D239" s="5" t="s">
        <v>400</v>
      </c>
      <c r="E239" s="5" t="s">
        <v>245</v>
      </c>
      <c r="F239" s="1" t="s">
        <v>130</v>
      </c>
      <c r="G239" s="1" t="s">
        <v>164</v>
      </c>
      <c r="H239" s="1" t="s">
        <v>21</v>
      </c>
    </row>
    <row r="240" spans="1:12" x14ac:dyDescent="0.35">
      <c r="A240" s="1" t="s">
        <v>396</v>
      </c>
      <c r="B240" s="1" t="s">
        <v>417</v>
      </c>
      <c r="C240" s="1" t="s">
        <v>805</v>
      </c>
      <c r="D240" s="2" t="s">
        <v>398</v>
      </c>
      <c r="E240" s="2" t="s">
        <v>28</v>
      </c>
      <c r="F240" s="1" t="s">
        <v>142</v>
      </c>
      <c r="G240" s="1" t="s">
        <v>164</v>
      </c>
      <c r="H240" s="2" t="s">
        <v>28</v>
      </c>
    </row>
    <row r="241" spans="1:12" x14ac:dyDescent="0.35">
      <c r="A241" s="1" t="s">
        <v>396</v>
      </c>
      <c r="B241" s="1" t="s">
        <v>417</v>
      </c>
      <c r="C241" s="1" t="s">
        <v>412</v>
      </c>
      <c r="D241" s="5" t="s">
        <v>398</v>
      </c>
      <c r="E241" s="5" t="s">
        <v>28</v>
      </c>
      <c r="F241" s="1" t="s">
        <v>6</v>
      </c>
      <c r="G241" s="1" t="s">
        <v>162</v>
      </c>
      <c r="H241" s="1" t="s">
        <v>162</v>
      </c>
    </row>
    <row r="242" spans="1:12" x14ac:dyDescent="0.35">
      <c r="A242" s="1" t="s">
        <v>792</v>
      </c>
      <c r="B242" s="1" t="s">
        <v>417</v>
      </c>
      <c r="C242" s="1" t="s">
        <v>805</v>
      </c>
      <c r="D242" s="1" t="s">
        <v>398</v>
      </c>
      <c r="E242" s="1" t="s">
        <v>28</v>
      </c>
      <c r="F242" s="1" t="s">
        <v>802</v>
      </c>
    </row>
    <row r="243" spans="1:12" x14ac:dyDescent="0.35">
      <c r="A243" s="1" t="s">
        <v>792</v>
      </c>
      <c r="B243" s="1" t="s">
        <v>417</v>
      </c>
      <c r="C243" s="1" t="s">
        <v>805</v>
      </c>
      <c r="D243" s="5" t="s">
        <v>398</v>
      </c>
      <c r="E243" s="5" t="s">
        <v>28</v>
      </c>
      <c r="F243" s="1" t="s">
        <v>811</v>
      </c>
    </row>
    <row r="244" spans="1:12" x14ac:dyDescent="0.35">
      <c r="A244" s="1" t="s">
        <v>397</v>
      </c>
      <c r="B244" s="1" t="s">
        <v>416</v>
      </c>
      <c r="C244" s="1" t="s">
        <v>397</v>
      </c>
      <c r="D244" s="1" t="s">
        <v>398</v>
      </c>
      <c r="E244" s="1" t="s">
        <v>28</v>
      </c>
      <c r="F244" s="1" t="s">
        <v>336</v>
      </c>
      <c r="G244" s="1" t="s">
        <v>330</v>
      </c>
      <c r="H244" s="1" t="s">
        <v>335</v>
      </c>
      <c r="I244" s="1" t="s">
        <v>680</v>
      </c>
      <c r="J244" s="1" t="s">
        <v>738</v>
      </c>
      <c r="K244" s="1" t="s">
        <v>739</v>
      </c>
      <c r="L244" s="1" t="s">
        <v>740</v>
      </c>
    </row>
    <row r="245" spans="1:12" x14ac:dyDescent="0.35">
      <c r="A245" s="1" t="s">
        <v>397</v>
      </c>
      <c r="B245" s="1" t="s">
        <v>416</v>
      </c>
      <c r="C245" s="1" t="s">
        <v>397</v>
      </c>
      <c r="D245" s="1" t="s">
        <v>398</v>
      </c>
      <c r="E245" s="1" t="s">
        <v>28</v>
      </c>
      <c r="F245" s="1" t="s">
        <v>334</v>
      </c>
      <c r="G245" s="1" t="s">
        <v>330</v>
      </c>
      <c r="H245" s="1" t="s">
        <v>333</v>
      </c>
      <c r="I245" s="1" t="s">
        <v>589</v>
      </c>
      <c r="J245" s="1" t="s">
        <v>590</v>
      </c>
      <c r="K245" s="1" t="s">
        <v>591</v>
      </c>
      <c r="L245" s="1" t="s">
        <v>592</v>
      </c>
    </row>
    <row r="246" spans="1:12" x14ac:dyDescent="0.35">
      <c r="A246" s="1" t="s">
        <v>397</v>
      </c>
      <c r="B246" s="1" t="s">
        <v>416</v>
      </c>
      <c r="C246" s="1" t="s">
        <v>397</v>
      </c>
      <c r="D246" s="1" t="s">
        <v>398</v>
      </c>
      <c r="E246" s="1" t="s">
        <v>28</v>
      </c>
      <c r="F246" s="1" t="s">
        <v>332</v>
      </c>
      <c r="G246" s="1" t="s">
        <v>330</v>
      </c>
      <c r="H246" s="1" t="s">
        <v>331</v>
      </c>
      <c r="I246" s="1" t="s">
        <v>698</v>
      </c>
      <c r="J246" s="1" t="s">
        <v>699</v>
      </c>
      <c r="K246" s="1" t="s">
        <v>700</v>
      </c>
      <c r="L246" s="1" t="s">
        <v>701</v>
      </c>
    </row>
    <row r="247" spans="1:12" x14ac:dyDescent="0.35">
      <c r="A247" s="1" t="s">
        <v>396</v>
      </c>
      <c r="B247" s="1" t="s">
        <v>416</v>
      </c>
      <c r="C247" s="1" t="s">
        <v>806</v>
      </c>
      <c r="D247" s="5" t="s">
        <v>398</v>
      </c>
      <c r="E247" s="5" t="s">
        <v>28</v>
      </c>
      <c r="F247" s="1" t="s">
        <v>16</v>
      </c>
      <c r="G247" s="1" t="s">
        <v>163</v>
      </c>
      <c r="H247" s="1" t="s">
        <v>166</v>
      </c>
    </row>
    <row r="248" spans="1:12" x14ac:dyDescent="0.35">
      <c r="A248" s="1" t="s">
        <v>396</v>
      </c>
      <c r="B248" s="1" t="s">
        <v>416</v>
      </c>
      <c r="C248" s="1" t="s">
        <v>806</v>
      </c>
      <c r="D248" s="5" t="s">
        <v>398</v>
      </c>
      <c r="E248" s="5" t="s">
        <v>28</v>
      </c>
      <c r="F248" s="1" t="s">
        <v>93</v>
      </c>
      <c r="G248" s="1" t="s">
        <v>163</v>
      </c>
      <c r="H248" s="1" t="s">
        <v>170</v>
      </c>
    </row>
    <row r="249" spans="1:12" x14ac:dyDescent="0.35">
      <c r="A249" s="1" t="s">
        <v>396</v>
      </c>
      <c r="B249" s="1" t="s">
        <v>416</v>
      </c>
      <c r="C249" s="1" t="s">
        <v>806</v>
      </c>
      <c r="D249" s="5" t="s">
        <v>398</v>
      </c>
      <c r="E249" s="5" t="s">
        <v>28</v>
      </c>
      <c r="F249" s="1" t="s">
        <v>51</v>
      </c>
      <c r="G249" s="1" t="s">
        <v>163</v>
      </c>
      <c r="H249" s="1" t="s">
        <v>18</v>
      </c>
    </row>
    <row r="250" spans="1:12" x14ac:dyDescent="0.35">
      <c r="A250" s="1" t="s">
        <v>396</v>
      </c>
      <c r="B250" s="1" t="s">
        <v>416</v>
      </c>
      <c r="C250" s="1" t="s">
        <v>806</v>
      </c>
      <c r="D250" s="5" t="s">
        <v>398</v>
      </c>
      <c r="E250" s="5" t="s">
        <v>28</v>
      </c>
      <c r="F250" s="1" t="s">
        <v>69</v>
      </c>
      <c r="G250" s="1" t="s">
        <v>163</v>
      </c>
      <c r="H250" s="1" t="s">
        <v>18</v>
      </c>
    </row>
    <row r="251" spans="1:12" x14ac:dyDescent="0.35">
      <c r="A251" s="1" t="s">
        <v>396</v>
      </c>
      <c r="B251" s="1" t="s">
        <v>416</v>
      </c>
      <c r="C251" s="1" t="s">
        <v>806</v>
      </c>
      <c r="D251" s="5" t="s">
        <v>398</v>
      </c>
      <c r="E251" s="5" t="s">
        <v>28</v>
      </c>
      <c r="F251" s="1" t="s">
        <v>52</v>
      </c>
      <c r="G251" s="1" t="s">
        <v>163</v>
      </c>
      <c r="H251" s="1" t="s">
        <v>18</v>
      </c>
    </row>
    <row r="252" spans="1:12" x14ac:dyDescent="0.35">
      <c r="A252" s="1" t="s">
        <v>396</v>
      </c>
      <c r="B252" s="1" t="s">
        <v>417</v>
      </c>
      <c r="C252" s="1" t="s">
        <v>412</v>
      </c>
      <c r="D252" s="5" t="s">
        <v>398</v>
      </c>
      <c r="E252" s="5" t="s">
        <v>413</v>
      </c>
      <c r="F252" s="1" t="s">
        <v>4</v>
      </c>
      <c r="G252" s="1" t="s">
        <v>162</v>
      </c>
      <c r="H252" s="1" t="s">
        <v>162</v>
      </c>
    </row>
    <row r="253" spans="1:12" x14ac:dyDescent="0.35">
      <c r="A253" s="1" t="s">
        <v>396</v>
      </c>
      <c r="B253" s="1" t="s">
        <v>417</v>
      </c>
      <c r="C253" s="1" t="s">
        <v>412</v>
      </c>
      <c r="D253" s="5" t="s">
        <v>398</v>
      </c>
      <c r="E253" s="5" t="s">
        <v>413</v>
      </c>
      <c r="F253" s="1" t="s">
        <v>8</v>
      </c>
      <c r="G253" s="1" t="s">
        <v>162</v>
      </c>
      <c r="H253" s="1" t="s">
        <v>162</v>
      </c>
    </row>
    <row r="254" spans="1:12" x14ac:dyDescent="0.35">
      <c r="A254" s="1" t="s">
        <v>396</v>
      </c>
      <c r="B254" s="1" t="s">
        <v>417</v>
      </c>
      <c r="C254" s="1" t="s">
        <v>412</v>
      </c>
      <c r="D254" s="5" t="s">
        <v>398</v>
      </c>
      <c r="E254" s="5" t="s">
        <v>413</v>
      </c>
      <c r="F254" s="1" t="s">
        <v>1</v>
      </c>
      <c r="G254" s="1" t="s">
        <v>162</v>
      </c>
      <c r="H254" s="1" t="s">
        <v>162</v>
      </c>
    </row>
    <row r="255" spans="1:12" x14ac:dyDescent="0.35">
      <c r="A255" s="1" t="s">
        <v>396</v>
      </c>
      <c r="B255" s="1" t="s">
        <v>417</v>
      </c>
      <c r="C255" s="1" t="s">
        <v>412</v>
      </c>
      <c r="D255" s="5" t="s">
        <v>398</v>
      </c>
      <c r="E255" s="5" t="s">
        <v>413</v>
      </c>
      <c r="F255" s="1" t="s">
        <v>2</v>
      </c>
      <c r="G255" s="1" t="s">
        <v>162</v>
      </c>
      <c r="H255" s="1" t="s">
        <v>162</v>
      </c>
    </row>
    <row r="256" spans="1:12" x14ac:dyDescent="0.35">
      <c r="A256" s="1" t="s">
        <v>396</v>
      </c>
      <c r="B256" s="1" t="s">
        <v>416</v>
      </c>
      <c r="C256" s="1" t="s">
        <v>806</v>
      </c>
      <c r="D256" s="5" t="s">
        <v>398</v>
      </c>
      <c r="E256" s="5" t="s">
        <v>413</v>
      </c>
      <c r="F256" s="1" t="s">
        <v>49</v>
      </c>
      <c r="G256" s="1" t="s">
        <v>163</v>
      </c>
      <c r="H256" s="1" t="s">
        <v>18</v>
      </c>
    </row>
    <row r="257" spans="1:8" x14ac:dyDescent="0.35">
      <c r="A257" s="1" t="s">
        <v>396</v>
      </c>
      <c r="B257" s="1" t="s">
        <v>416</v>
      </c>
      <c r="C257" s="1" t="s">
        <v>806</v>
      </c>
      <c r="D257" s="5" t="s">
        <v>398</v>
      </c>
      <c r="E257" s="5" t="s">
        <v>413</v>
      </c>
      <c r="F257" s="1" t="s">
        <v>53</v>
      </c>
      <c r="G257" s="1" t="s">
        <v>163</v>
      </c>
      <c r="H257" s="1" t="s">
        <v>18</v>
      </c>
    </row>
    <row r="258" spans="1:8" x14ac:dyDescent="0.35">
      <c r="A258" s="1" t="s">
        <v>396</v>
      </c>
      <c r="B258" s="1" t="s">
        <v>416</v>
      </c>
      <c r="C258" s="1" t="s">
        <v>806</v>
      </c>
      <c r="D258" s="5" t="s">
        <v>398</v>
      </c>
      <c r="E258" s="5" t="s">
        <v>413</v>
      </c>
      <c r="F258" s="1" t="s">
        <v>67</v>
      </c>
      <c r="G258" s="1" t="s">
        <v>163</v>
      </c>
      <c r="H258" s="1" t="s">
        <v>18</v>
      </c>
    </row>
    <row r="259" spans="1:8" x14ac:dyDescent="0.35">
      <c r="A259" s="1" t="s">
        <v>396</v>
      </c>
      <c r="B259" s="1" t="s">
        <v>416</v>
      </c>
      <c r="C259" s="1" t="s">
        <v>806</v>
      </c>
      <c r="D259" s="5" t="s">
        <v>398</v>
      </c>
      <c r="E259" s="5" t="s">
        <v>413</v>
      </c>
      <c r="F259" s="1" t="s">
        <v>63</v>
      </c>
      <c r="G259" s="1" t="s">
        <v>163</v>
      </c>
      <c r="H259" s="1" t="s">
        <v>18</v>
      </c>
    </row>
    <row r="260" spans="1:8" x14ac:dyDescent="0.35">
      <c r="A260" s="1" t="s">
        <v>396</v>
      </c>
      <c r="B260" s="1" t="s">
        <v>416</v>
      </c>
      <c r="C260" s="1" t="s">
        <v>806</v>
      </c>
      <c r="D260" s="5" t="s">
        <v>398</v>
      </c>
      <c r="E260" s="5" t="s">
        <v>413</v>
      </c>
      <c r="F260" s="1" t="s">
        <v>65</v>
      </c>
      <c r="G260" s="1" t="s">
        <v>163</v>
      </c>
      <c r="H260" s="1" t="s">
        <v>18</v>
      </c>
    </row>
    <row r="261" spans="1:8" x14ac:dyDescent="0.35">
      <c r="A261" s="1" t="s">
        <v>396</v>
      </c>
      <c r="B261" s="1" t="s">
        <v>416</v>
      </c>
      <c r="C261" s="1" t="s">
        <v>806</v>
      </c>
      <c r="D261" s="5" t="s">
        <v>398</v>
      </c>
      <c r="E261" s="5" t="s">
        <v>413</v>
      </c>
      <c r="F261" s="1" t="s">
        <v>59</v>
      </c>
      <c r="G261" s="1" t="s">
        <v>163</v>
      </c>
      <c r="H261" s="1" t="s">
        <v>18</v>
      </c>
    </row>
    <row r="262" spans="1:8" x14ac:dyDescent="0.35">
      <c r="A262" s="1" t="s">
        <v>396</v>
      </c>
      <c r="B262" s="1" t="s">
        <v>416</v>
      </c>
      <c r="C262" s="1" t="s">
        <v>806</v>
      </c>
      <c r="D262" s="5" t="s">
        <v>398</v>
      </c>
      <c r="E262" s="5" t="s">
        <v>413</v>
      </c>
      <c r="F262" s="1" t="s">
        <v>54</v>
      </c>
      <c r="G262" s="1" t="s">
        <v>163</v>
      </c>
      <c r="H262" s="1" t="s">
        <v>18</v>
      </c>
    </row>
    <row r="263" spans="1:8" x14ac:dyDescent="0.35">
      <c r="A263" s="1" t="s">
        <v>396</v>
      </c>
      <c r="B263" s="1" t="s">
        <v>416</v>
      </c>
      <c r="C263" s="1" t="s">
        <v>806</v>
      </c>
      <c r="D263" s="5" t="s">
        <v>398</v>
      </c>
      <c r="E263" s="5" t="s">
        <v>413</v>
      </c>
      <c r="F263" s="1" t="s">
        <v>68</v>
      </c>
      <c r="G263" s="1" t="s">
        <v>163</v>
      </c>
      <c r="H263" s="1" t="s">
        <v>18</v>
      </c>
    </row>
    <row r="264" spans="1:8" x14ac:dyDescent="0.35">
      <c r="A264" s="1" t="s">
        <v>396</v>
      </c>
      <c r="B264" s="1" t="s">
        <v>416</v>
      </c>
      <c r="C264" s="1" t="s">
        <v>806</v>
      </c>
      <c r="D264" s="5" t="s">
        <v>398</v>
      </c>
      <c r="E264" s="5" t="s">
        <v>413</v>
      </c>
      <c r="F264" s="1" t="s">
        <v>62</v>
      </c>
      <c r="G264" s="1" t="s">
        <v>163</v>
      </c>
      <c r="H264" s="1" t="s">
        <v>18</v>
      </c>
    </row>
    <row r="265" spans="1:8" x14ac:dyDescent="0.35">
      <c r="A265" s="1" t="s">
        <v>396</v>
      </c>
      <c r="B265" s="1" t="s">
        <v>416</v>
      </c>
      <c r="C265" s="1" t="s">
        <v>806</v>
      </c>
      <c r="D265" s="5" t="s">
        <v>398</v>
      </c>
      <c r="E265" s="5" t="s">
        <v>413</v>
      </c>
      <c r="F265" s="1" t="s">
        <v>66</v>
      </c>
      <c r="G265" s="1" t="s">
        <v>163</v>
      </c>
      <c r="H265" s="1" t="s">
        <v>18</v>
      </c>
    </row>
    <row r="266" spans="1:8" x14ac:dyDescent="0.35">
      <c r="A266" s="1" t="s">
        <v>396</v>
      </c>
      <c r="B266" s="1" t="s">
        <v>416</v>
      </c>
      <c r="C266" s="1" t="s">
        <v>806</v>
      </c>
      <c r="D266" s="5" t="s">
        <v>398</v>
      </c>
      <c r="E266" s="5" t="s">
        <v>413</v>
      </c>
      <c r="F266" s="1" t="s">
        <v>58</v>
      </c>
      <c r="G266" s="1" t="s">
        <v>163</v>
      </c>
      <c r="H266" s="1" t="s">
        <v>18</v>
      </c>
    </row>
    <row r="267" spans="1:8" x14ac:dyDescent="0.35">
      <c r="A267" s="1" t="s">
        <v>396</v>
      </c>
      <c r="B267" s="1" t="s">
        <v>416</v>
      </c>
      <c r="C267" s="1" t="s">
        <v>806</v>
      </c>
      <c r="D267" s="5" t="s">
        <v>398</v>
      </c>
      <c r="E267" s="5" t="s">
        <v>413</v>
      </c>
      <c r="F267" s="1" t="s">
        <v>64</v>
      </c>
      <c r="G267" s="1" t="s">
        <v>163</v>
      </c>
      <c r="H267" s="1" t="s">
        <v>18</v>
      </c>
    </row>
    <row r="268" spans="1:8" x14ac:dyDescent="0.35">
      <c r="A268" s="1" t="s">
        <v>396</v>
      </c>
      <c r="B268" s="1" t="s">
        <v>416</v>
      </c>
      <c r="C268" s="1" t="s">
        <v>806</v>
      </c>
      <c r="D268" s="5" t="s">
        <v>398</v>
      </c>
      <c r="E268" s="5" t="s">
        <v>413</v>
      </c>
      <c r="F268" s="1" t="s">
        <v>60</v>
      </c>
      <c r="G268" s="1" t="s">
        <v>163</v>
      </c>
      <c r="H268" s="1" t="s">
        <v>18</v>
      </c>
    </row>
    <row r="269" spans="1:8" x14ac:dyDescent="0.35">
      <c r="A269" s="1" t="s">
        <v>396</v>
      </c>
      <c r="B269" s="1" t="s">
        <v>417</v>
      </c>
      <c r="C269" s="1" t="s">
        <v>412</v>
      </c>
      <c r="D269" s="2" t="s">
        <v>398</v>
      </c>
      <c r="E269" s="1" t="s">
        <v>414</v>
      </c>
      <c r="F269" s="1" t="s">
        <v>5</v>
      </c>
      <c r="G269" s="1" t="s">
        <v>162</v>
      </c>
      <c r="H269" s="1" t="s">
        <v>162</v>
      </c>
    </row>
    <row r="270" spans="1:8" x14ac:dyDescent="0.35">
      <c r="A270" s="1" t="s">
        <v>396</v>
      </c>
      <c r="B270" s="1" t="s">
        <v>417</v>
      </c>
      <c r="C270" s="1" t="s">
        <v>412</v>
      </c>
      <c r="D270" s="2" t="s">
        <v>398</v>
      </c>
      <c r="E270" s="1" t="s">
        <v>414</v>
      </c>
      <c r="F270" s="1" t="s">
        <v>7</v>
      </c>
      <c r="G270" s="1" t="s">
        <v>162</v>
      </c>
      <c r="H270" s="1" t="s">
        <v>162</v>
      </c>
    </row>
    <row r="271" spans="1:8" hidden="1" x14ac:dyDescent="0.35">
      <c r="A271" s="1" t="s">
        <v>792</v>
      </c>
      <c r="B271" s="1" t="s">
        <v>417</v>
      </c>
      <c r="C271" s="1" t="s">
        <v>805</v>
      </c>
      <c r="D271" s="1" t="s">
        <v>398</v>
      </c>
      <c r="E271" s="1" t="s">
        <v>414</v>
      </c>
      <c r="F271" s="1" t="s">
        <v>803</v>
      </c>
    </row>
    <row r="272" spans="1:8" hidden="1" x14ac:dyDescent="0.35">
      <c r="A272" s="1" t="s">
        <v>396</v>
      </c>
      <c r="B272" s="1" t="s">
        <v>417</v>
      </c>
      <c r="C272" s="1" t="s">
        <v>805</v>
      </c>
      <c r="D272" s="1" t="s">
        <v>398</v>
      </c>
      <c r="E272" s="1" t="s">
        <v>414</v>
      </c>
      <c r="F272" s="1" t="s">
        <v>117</v>
      </c>
      <c r="G272" s="1" t="s">
        <v>164</v>
      </c>
      <c r="H272" s="1" t="s">
        <v>172</v>
      </c>
    </row>
    <row r="273" spans="1:12" hidden="1" x14ac:dyDescent="0.35">
      <c r="A273" s="1" t="s">
        <v>397</v>
      </c>
      <c r="B273" s="1" t="s">
        <v>416</v>
      </c>
      <c r="C273" s="1" t="s">
        <v>397</v>
      </c>
      <c r="D273" s="1" t="s">
        <v>398</v>
      </c>
      <c r="E273" s="1" t="s">
        <v>414</v>
      </c>
      <c r="F273" s="1" t="s">
        <v>346</v>
      </c>
      <c r="G273" s="1" t="s">
        <v>330</v>
      </c>
      <c r="H273" s="1" t="s">
        <v>345</v>
      </c>
      <c r="I273" s="1" t="s">
        <v>741</v>
      </c>
      <c r="J273" s="1" t="s">
        <v>526</v>
      </c>
      <c r="K273" s="1" t="s">
        <v>527</v>
      </c>
      <c r="L273" s="1" t="s">
        <v>742</v>
      </c>
    </row>
    <row r="274" spans="1:12" hidden="1" x14ac:dyDescent="0.35">
      <c r="A274" s="1" t="s">
        <v>397</v>
      </c>
      <c r="B274" s="1" t="s">
        <v>416</v>
      </c>
      <c r="C274" s="1" t="s">
        <v>397</v>
      </c>
      <c r="D274" s="1" t="s">
        <v>398</v>
      </c>
      <c r="E274" s="1" t="s">
        <v>414</v>
      </c>
      <c r="F274" s="1" t="s">
        <v>340</v>
      </c>
      <c r="G274" s="1" t="s">
        <v>330</v>
      </c>
      <c r="H274" s="1" t="s">
        <v>339</v>
      </c>
      <c r="I274" s="1" t="s">
        <v>609</v>
      </c>
      <c r="J274" s="1" t="s">
        <v>610</v>
      </c>
      <c r="K274" s="1" t="s">
        <v>611</v>
      </c>
      <c r="L274" s="1" t="s">
        <v>612</v>
      </c>
    </row>
    <row r="275" spans="1:12" hidden="1" x14ac:dyDescent="0.35">
      <c r="A275" s="1" t="s">
        <v>397</v>
      </c>
      <c r="B275" s="1" t="s">
        <v>416</v>
      </c>
      <c r="C275" s="1" t="s">
        <v>397</v>
      </c>
      <c r="D275" s="1" t="s">
        <v>398</v>
      </c>
      <c r="E275" s="1" t="s">
        <v>414</v>
      </c>
      <c r="F275" s="1" t="s">
        <v>352</v>
      </c>
      <c r="G275" s="1" t="s">
        <v>330</v>
      </c>
      <c r="H275" s="1" t="s">
        <v>351</v>
      </c>
      <c r="I275" s="1" t="s">
        <v>639</v>
      </c>
      <c r="J275" s="1" t="s">
        <v>640</v>
      </c>
      <c r="K275" s="1" t="s">
        <v>643</v>
      </c>
      <c r="L275" s="1" t="s">
        <v>644</v>
      </c>
    </row>
    <row r="276" spans="1:12" hidden="1" x14ac:dyDescent="0.35">
      <c r="A276" s="1" t="s">
        <v>397</v>
      </c>
      <c r="B276" s="1" t="s">
        <v>416</v>
      </c>
      <c r="C276" s="1" t="s">
        <v>397</v>
      </c>
      <c r="D276" s="1" t="s">
        <v>398</v>
      </c>
      <c r="E276" s="1" t="s">
        <v>414</v>
      </c>
      <c r="F276" s="1" t="s">
        <v>344</v>
      </c>
      <c r="G276" s="1" t="s">
        <v>330</v>
      </c>
      <c r="H276" s="1" t="s">
        <v>343</v>
      </c>
      <c r="I276" s="1" t="s">
        <v>609</v>
      </c>
      <c r="J276" s="1" t="s">
        <v>610</v>
      </c>
      <c r="K276" s="1" t="s">
        <v>611</v>
      </c>
      <c r="L276" s="1" t="s">
        <v>612</v>
      </c>
    </row>
    <row r="277" spans="1:12" hidden="1" x14ac:dyDescent="0.35">
      <c r="A277" s="1" t="s">
        <v>397</v>
      </c>
      <c r="B277" s="1" t="s">
        <v>416</v>
      </c>
      <c r="C277" s="1" t="s">
        <v>397</v>
      </c>
      <c r="D277" s="1" t="s">
        <v>398</v>
      </c>
      <c r="E277" s="1" t="s">
        <v>414</v>
      </c>
      <c r="F277" s="1" t="s">
        <v>348</v>
      </c>
      <c r="G277" s="1" t="s">
        <v>330</v>
      </c>
      <c r="H277" s="1" t="s">
        <v>347</v>
      </c>
      <c r="I277" s="1" t="s">
        <v>559</v>
      </c>
      <c r="J277" s="1" t="s">
        <v>558</v>
      </c>
      <c r="K277" s="1" t="s">
        <v>557</v>
      </c>
      <c r="L277" s="1" t="s">
        <v>556</v>
      </c>
    </row>
    <row r="278" spans="1:12" hidden="1" x14ac:dyDescent="0.35">
      <c r="A278" s="1" t="s">
        <v>397</v>
      </c>
      <c r="B278" s="1" t="s">
        <v>416</v>
      </c>
      <c r="C278" s="1" t="s">
        <v>397</v>
      </c>
      <c r="D278" s="1" t="s">
        <v>398</v>
      </c>
      <c r="E278" s="1" t="s">
        <v>414</v>
      </c>
      <c r="F278" s="1" t="s">
        <v>342</v>
      </c>
      <c r="G278" s="1" t="s">
        <v>330</v>
      </c>
      <c r="H278" s="1" t="s">
        <v>341</v>
      </c>
      <c r="I278" s="1" t="s">
        <v>676</v>
      </c>
      <c r="J278" s="1" t="s">
        <v>677</v>
      </c>
      <c r="K278" s="1" t="s">
        <v>678</v>
      </c>
      <c r="L278" s="1" t="s">
        <v>679</v>
      </c>
    </row>
    <row r="279" spans="1:12" hidden="1" x14ac:dyDescent="0.35">
      <c r="A279" s="1" t="s">
        <v>397</v>
      </c>
      <c r="B279" s="1" t="s">
        <v>416</v>
      </c>
      <c r="C279" s="1" t="s">
        <v>397</v>
      </c>
      <c r="D279" s="1" t="s">
        <v>398</v>
      </c>
      <c r="E279" s="1" t="s">
        <v>414</v>
      </c>
      <c r="F279" s="1" t="s">
        <v>338</v>
      </c>
      <c r="G279" s="1" t="s">
        <v>330</v>
      </c>
      <c r="H279" s="1" t="s">
        <v>337</v>
      </c>
      <c r="I279" s="1" t="s">
        <v>702</v>
      </c>
      <c r="J279" s="1" t="s">
        <v>703</v>
      </c>
      <c r="K279" s="1" t="s">
        <v>704</v>
      </c>
      <c r="L279" s="1" t="s">
        <v>705</v>
      </c>
    </row>
    <row r="280" spans="1:12" hidden="1" x14ac:dyDescent="0.35">
      <c r="A280" s="1" t="s">
        <v>397</v>
      </c>
      <c r="B280" s="1" t="s">
        <v>416</v>
      </c>
      <c r="C280" s="1" t="s">
        <v>397</v>
      </c>
      <c r="D280" s="1" t="s">
        <v>398</v>
      </c>
      <c r="E280" s="1" t="s">
        <v>414</v>
      </c>
      <c r="F280" s="1" t="s">
        <v>354</v>
      </c>
      <c r="G280" s="1" t="s">
        <v>330</v>
      </c>
      <c r="H280" s="1" t="s">
        <v>353</v>
      </c>
      <c r="I280" s="1" t="s">
        <v>706</v>
      </c>
      <c r="J280" s="1" t="s">
        <v>707</v>
      </c>
      <c r="K280" s="1" t="s">
        <v>708</v>
      </c>
      <c r="L280" s="1" t="s">
        <v>709</v>
      </c>
    </row>
    <row r="281" spans="1:12" hidden="1" x14ac:dyDescent="0.35">
      <c r="A281" s="1" t="s">
        <v>396</v>
      </c>
      <c r="B281" s="1" t="s">
        <v>416</v>
      </c>
      <c r="C281" s="1" t="s">
        <v>806</v>
      </c>
      <c r="D281" s="5" t="s">
        <v>398</v>
      </c>
      <c r="E281" s="5" t="s">
        <v>414</v>
      </c>
      <c r="F281" s="1" t="s">
        <v>14</v>
      </c>
      <c r="G281" s="1" t="s">
        <v>163</v>
      </c>
      <c r="H281" s="1" t="s">
        <v>166</v>
      </c>
    </row>
    <row r="282" spans="1:12" hidden="1" x14ac:dyDescent="0.35">
      <c r="A282" s="1" t="s">
        <v>396</v>
      </c>
      <c r="B282" s="1" t="s">
        <v>416</v>
      </c>
      <c r="C282" s="1" t="s">
        <v>806</v>
      </c>
      <c r="D282" s="5" t="s">
        <v>398</v>
      </c>
      <c r="E282" s="5" t="s">
        <v>414</v>
      </c>
      <c r="F282" s="1" t="s">
        <v>15</v>
      </c>
      <c r="G282" s="1" t="s">
        <v>163</v>
      </c>
      <c r="H282" s="1" t="s">
        <v>166</v>
      </c>
    </row>
    <row r="283" spans="1:12" hidden="1" x14ac:dyDescent="0.35">
      <c r="A283" s="1" t="s">
        <v>396</v>
      </c>
      <c r="B283" s="1" t="s">
        <v>416</v>
      </c>
      <c r="C283" s="1" t="s">
        <v>806</v>
      </c>
      <c r="D283" s="5" t="s">
        <v>398</v>
      </c>
      <c r="E283" s="5" t="s">
        <v>414</v>
      </c>
      <c r="F283" s="1" t="s">
        <v>44</v>
      </c>
      <c r="G283" s="1" t="s">
        <v>163</v>
      </c>
      <c r="H283" s="1" t="s">
        <v>166</v>
      </c>
    </row>
    <row r="284" spans="1:12" hidden="1" x14ac:dyDescent="0.35">
      <c r="A284" s="1" t="s">
        <v>396</v>
      </c>
      <c r="B284" s="1" t="s">
        <v>416</v>
      </c>
      <c r="C284" s="1" t="s">
        <v>806</v>
      </c>
      <c r="D284" s="5" t="s">
        <v>398</v>
      </c>
      <c r="E284" s="5" t="s">
        <v>414</v>
      </c>
      <c r="F284" s="1" t="s">
        <v>55</v>
      </c>
      <c r="G284" s="1" t="s">
        <v>163</v>
      </c>
      <c r="H284" s="1" t="s">
        <v>18</v>
      </c>
    </row>
    <row r="285" spans="1:12" hidden="1" x14ac:dyDescent="0.35">
      <c r="A285" s="1" t="s">
        <v>396</v>
      </c>
      <c r="B285" s="1" t="s">
        <v>416</v>
      </c>
      <c r="C285" s="1" t="s">
        <v>806</v>
      </c>
      <c r="D285" s="5" t="s">
        <v>398</v>
      </c>
      <c r="E285" s="5" t="s">
        <v>414</v>
      </c>
      <c r="F285" s="1" t="s">
        <v>57</v>
      </c>
      <c r="G285" s="1" t="s">
        <v>163</v>
      </c>
      <c r="H285" s="1" t="s">
        <v>18</v>
      </c>
    </row>
    <row r="286" spans="1:12" hidden="1" x14ac:dyDescent="0.35">
      <c r="A286" s="1" t="s">
        <v>396</v>
      </c>
      <c r="B286" s="1" t="s">
        <v>416</v>
      </c>
      <c r="C286" s="1" t="s">
        <v>806</v>
      </c>
      <c r="D286" s="5" t="s">
        <v>398</v>
      </c>
      <c r="E286" s="5" t="s">
        <v>414</v>
      </c>
      <c r="F286" s="1" t="s">
        <v>56</v>
      </c>
      <c r="G286" s="1" t="s">
        <v>163</v>
      </c>
      <c r="H286" s="1" t="s">
        <v>18</v>
      </c>
    </row>
    <row r="287" spans="1:12" hidden="1" x14ac:dyDescent="0.35">
      <c r="A287" s="1" t="s">
        <v>397</v>
      </c>
      <c r="B287" s="1" t="s">
        <v>417</v>
      </c>
      <c r="C287" s="1" t="s">
        <v>817</v>
      </c>
      <c r="D287" s="5" t="s">
        <v>171</v>
      </c>
      <c r="E287" s="5" t="s">
        <v>171</v>
      </c>
      <c r="F287" s="1" t="s">
        <v>818</v>
      </c>
    </row>
    <row r="288" spans="1:12" hidden="1" x14ac:dyDescent="0.35">
      <c r="A288" s="1" t="s">
        <v>397</v>
      </c>
      <c r="B288" s="1" t="s">
        <v>417</v>
      </c>
      <c r="C288" s="1" t="s">
        <v>817</v>
      </c>
      <c r="D288" s="5" t="s">
        <v>171</v>
      </c>
      <c r="E288" s="5" t="s">
        <v>171</v>
      </c>
      <c r="F288" s="1" t="s">
        <v>819</v>
      </c>
    </row>
    <row r="289" spans="1:6" hidden="1" x14ac:dyDescent="0.35">
      <c r="A289" s="1" t="s">
        <v>397</v>
      </c>
      <c r="B289" s="1" t="s">
        <v>417</v>
      </c>
      <c r="C289" s="1" t="s">
        <v>817</v>
      </c>
      <c r="D289" s="5" t="s">
        <v>171</v>
      </c>
      <c r="E289" s="5" t="s">
        <v>171</v>
      </c>
      <c r="F289" s="1" t="s">
        <v>820</v>
      </c>
    </row>
    <row r="290" spans="1:6" hidden="1" x14ac:dyDescent="0.35">
      <c r="A290" s="1" t="s">
        <v>397</v>
      </c>
      <c r="B290" s="1" t="s">
        <v>417</v>
      </c>
      <c r="C290" s="1" t="s">
        <v>817</v>
      </c>
      <c r="D290" s="5" t="s">
        <v>171</v>
      </c>
      <c r="E290" s="5" t="s">
        <v>171</v>
      </c>
      <c r="F290" s="1" t="s">
        <v>821</v>
      </c>
    </row>
    <row r="291" spans="1:6" hidden="1" x14ac:dyDescent="0.35">
      <c r="A291" s="1" t="s">
        <v>397</v>
      </c>
      <c r="B291" s="1" t="s">
        <v>417</v>
      </c>
      <c r="C291" s="1" t="s">
        <v>817</v>
      </c>
      <c r="D291" s="5" t="s">
        <v>171</v>
      </c>
      <c r="E291" s="5" t="s">
        <v>171</v>
      </c>
      <c r="F291" s="1" t="s">
        <v>822</v>
      </c>
    </row>
    <row r="292" spans="1:6" hidden="1" x14ac:dyDescent="0.35">
      <c r="A292" s="1" t="s">
        <v>397</v>
      </c>
      <c r="B292" s="1" t="s">
        <v>417</v>
      </c>
      <c r="C292" s="1" t="s">
        <v>817</v>
      </c>
      <c r="D292" s="5" t="s">
        <v>171</v>
      </c>
      <c r="E292" s="5" t="s">
        <v>171</v>
      </c>
      <c r="F292" s="1" t="s">
        <v>823</v>
      </c>
    </row>
    <row r="293" spans="1:6" hidden="1" x14ac:dyDescent="0.35">
      <c r="A293" s="1" t="s">
        <v>397</v>
      </c>
      <c r="B293" s="1" t="s">
        <v>417</v>
      </c>
      <c r="C293" s="1" t="s">
        <v>817</v>
      </c>
      <c r="D293" s="5" t="s">
        <v>171</v>
      </c>
      <c r="E293" s="5" t="s">
        <v>171</v>
      </c>
      <c r="F293" s="1" t="s">
        <v>824</v>
      </c>
    </row>
    <row r="294" spans="1:6" hidden="1" x14ac:dyDescent="0.35">
      <c r="A294" s="1" t="s">
        <v>397</v>
      </c>
      <c r="B294" s="1" t="s">
        <v>417</v>
      </c>
      <c r="C294" s="1" t="s">
        <v>817</v>
      </c>
      <c r="D294" s="5" t="s">
        <v>171</v>
      </c>
      <c r="E294" s="5" t="s">
        <v>171</v>
      </c>
      <c r="F294" s="1" t="s">
        <v>825</v>
      </c>
    </row>
    <row r="295" spans="1:6" hidden="1" x14ac:dyDescent="0.35">
      <c r="A295" s="1" t="s">
        <v>397</v>
      </c>
      <c r="B295" s="1" t="s">
        <v>417</v>
      </c>
      <c r="C295" s="1" t="s">
        <v>817</v>
      </c>
      <c r="D295" s="5" t="s">
        <v>171</v>
      </c>
      <c r="E295" s="5" t="s">
        <v>171</v>
      </c>
      <c r="F295" s="12" t="s">
        <v>826</v>
      </c>
    </row>
    <row r="296" spans="1:6" hidden="1" x14ac:dyDescent="0.35">
      <c r="A296" s="1" t="s">
        <v>397</v>
      </c>
      <c r="B296" s="1" t="s">
        <v>417</v>
      </c>
      <c r="C296" s="1" t="s">
        <v>817</v>
      </c>
      <c r="D296" s="5" t="s">
        <v>171</v>
      </c>
      <c r="E296" s="5" t="s">
        <v>171</v>
      </c>
      <c r="F296" s="1" t="s">
        <v>827</v>
      </c>
    </row>
    <row r="297" spans="1:6" hidden="1" x14ac:dyDescent="0.35">
      <c r="A297" s="1" t="s">
        <v>397</v>
      </c>
      <c r="B297" s="1" t="s">
        <v>417</v>
      </c>
      <c r="C297" s="1" t="s">
        <v>817</v>
      </c>
      <c r="D297" s="5" t="s">
        <v>171</v>
      </c>
      <c r="E297" s="5" t="s">
        <v>171</v>
      </c>
      <c r="F297" s="1" t="s">
        <v>830</v>
      </c>
    </row>
    <row r="298" spans="1:6" hidden="1" x14ac:dyDescent="0.35">
      <c r="A298" s="1" t="s">
        <v>397</v>
      </c>
      <c r="B298" s="1" t="s">
        <v>417</v>
      </c>
      <c r="C298" s="1" t="s">
        <v>397</v>
      </c>
      <c r="D298" s="5" t="s">
        <v>171</v>
      </c>
      <c r="E298" s="5" t="s">
        <v>171</v>
      </c>
      <c r="F298" s="1" t="s">
        <v>828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98583-B24C-48C0-AB97-4FBA7DFABCEE}">
  <dimension ref="A1:N305"/>
  <sheetViews>
    <sheetView topLeftCell="A69" zoomScaleNormal="100" workbookViewId="0">
      <selection activeCell="A16" sqref="A16"/>
    </sheetView>
  </sheetViews>
  <sheetFormatPr defaultColWidth="10.83203125" defaultRowHeight="15.5" x14ac:dyDescent="0.35"/>
  <cols>
    <col min="1" max="1" width="6.4140625" style="1" customWidth="1"/>
    <col min="2" max="5" width="8" style="1" customWidth="1"/>
    <col min="6" max="6" width="16.5" style="1" bestFit="1" customWidth="1"/>
    <col min="7" max="7" width="16.5" style="1" customWidth="1"/>
    <col min="8" max="8" width="196.1640625" style="1" customWidth="1"/>
    <col min="9" max="9" width="12.6640625" style="1" customWidth="1"/>
    <col min="10" max="10" width="30.5" style="1" bestFit="1" customWidth="1"/>
    <col min="11" max="16384" width="10.83203125" style="1"/>
  </cols>
  <sheetData>
    <row r="1" spans="1:14" x14ac:dyDescent="0.35">
      <c r="A1" s="1" t="s">
        <v>395</v>
      </c>
      <c r="B1" s="1" t="s">
        <v>415</v>
      </c>
      <c r="C1" s="1" t="s">
        <v>804</v>
      </c>
      <c r="D1" s="3" t="s">
        <v>161</v>
      </c>
      <c r="E1" s="3" t="s">
        <v>402</v>
      </c>
      <c r="F1" s="3" t="s">
        <v>873</v>
      </c>
      <c r="G1" s="3" t="s">
        <v>883</v>
      </c>
      <c r="H1" s="4" t="s">
        <v>11</v>
      </c>
      <c r="I1" s="1" t="s">
        <v>401</v>
      </c>
      <c r="J1" s="1" t="s">
        <v>403</v>
      </c>
      <c r="K1" s="1" t="s">
        <v>760</v>
      </c>
      <c r="L1" s="1" t="s">
        <v>761</v>
      </c>
      <c r="M1" s="1" t="s">
        <v>762</v>
      </c>
      <c r="N1" s="1" t="s">
        <v>763</v>
      </c>
    </row>
    <row r="2" spans="1:14" s="20" customFormat="1" x14ac:dyDescent="0.35">
      <c r="A2" s="20" t="s">
        <v>397</v>
      </c>
      <c r="B2" s="20" t="s">
        <v>417</v>
      </c>
      <c r="C2" s="20" t="s">
        <v>817</v>
      </c>
      <c r="D2" s="20" t="s">
        <v>171</v>
      </c>
      <c r="E2" s="20" t="s">
        <v>171</v>
      </c>
      <c r="F2" s="22" t="s">
        <v>874</v>
      </c>
      <c r="G2" s="22"/>
      <c r="H2" s="20" t="s">
        <v>818</v>
      </c>
    </row>
    <row r="3" spans="1:14" s="20" customFormat="1" x14ac:dyDescent="0.35">
      <c r="A3" s="20" t="s">
        <v>397</v>
      </c>
      <c r="B3" s="20" t="s">
        <v>417</v>
      </c>
      <c r="C3" s="20" t="s">
        <v>817</v>
      </c>
      <c r="D3" s="20" t="s">
        <v>171</v>
      </c>
      <c r="E3" s="20" t="s">
        <v>171</v>
      </c>
      <c r="F3" s="22" t="s">
        <v>874</v>
      </c>
      <c r="G3" s="22"/>
      <c r="H3" s="20" t="s">
        <v>820</v>
      </c>
    </row>
    <row r="4" spans="1:14" s="20" customFormat="1" x14ac:dyDescent="0.35">
      <c r="A4" s="20" t="s">
        <v>397</v>
      </c>
      <c r="B4" s="20" t="s">
        <v>417</v>
      </c>
      <c r="C4" s="20" t="s">
        <v>817</v>
      </c>
      <c r="D4" s="20" t="s">
        <v>171</v>
      </c>
      <c r="E4" s="20" t="s">
        <v>171</v>
      </c>
      <c r="F4" s="22" t="s">
        <v>874</v>
      </c>
      <c r="G4" s="22"/>
      <c r="H4" s="20" t="s">
        <v>821</v>
      </c>
    </row>
    <row r="5" spans="1:14" s="20" customFormat="1" x14ac:dyDescent="0.35">
      <c r="A5" s="20" t="s">
        <v>397</v>
      </c>
      <c r="B5" s="20" t="s">
        <v>417</v>
      </c>
      <c r="C5" s="20" t="s">
        <v>817</v>
      </c>
      <c r="D5" s="20" t="s">
        <v>171</v>
      </c>
      <c r="E5" s="20" t="s">
        <v>171</v>
      </c>
      <c r="F5" s="22" t="s">
        <v>874</v>
      </c>
      <c r="G5" s="22"/>
      <c r="H5" s="20" t="s">
        <v>822</v>
      </c>
    </row>
    <row r="6" spans="1:14" s="20" customFormat="1" x14ac:dyDescent="0.35">
      <c r="A6" s="20" t="s">
        <v>397</v>
      </c>
      <c r="B6" s="20" t="s">
        <v>417</v>
      </c>
      <c r="C6" s="20" t="s">
        <v>817</v>
      </c>
      <c r="D6" s="20" t="s">
        <v>171</v>
      </c>
      <c r="E6" s="20" t="s">
        <v>171</v>
      </c>
      <c r="F6" s="22" t="s">
        <v>874</v>
      </c>
      <c r="G6" s="22"/>
      <c r="H6" s="20" t="s">
        <v>823</v>
      </c>
    </row>
    <row r="7" spans="1:14" s="20" customFormat="1" x14ac:dyDescent="0.35">
      <c r="A7" s="20" t="s">
        <v>397</v>
      </c>
      <c r="B7" s="20" t="s">
        <v>417</v>
      </c>
      <c r="C7" s="20" t="s">
        <v>817</v>
      </c>
      <c r="D7" s="20" t="s">
        <v>171</v>
      </c>
      <c r="E7" s="20" t="s">
        <v>171</v>
      </c>
      <c r="F7" s="22" t="s">
        <v>874</v>
      </c>
      <c r="G7" s="22"/>
      <c r="H7" s="20" t="s">
        <v>824</v>
      </c>
    </row>
    <row r="8" spans="1:14" s="20" customFormat="1" x14ac:dyDescent="0.35">
      <c r="A8" s="20" t="s">
        <v>397</v>
      </c>
      <c r="B8" s="20" t="s">
        <v>417</v>
      </c>
      <c r="C8" s="20" t="s">
        <v>817</v>
      </c>
      <c r="D8" s="20" t="s">
        <v>171</v>
      </c>
      <c r="E8" s="20" t="s">
        <v>171</v>
      </c>
      <c r="F8" s="22" t="s">
        <v>874</v>
      </c>
      <c r="G8" s="22"/>
      <c r="H8" s="20" t="s">
        <v>825</v>
      </c>
    </row>
    <row r="9" spans="1:14" s="20" customFormat="1" x14ac:dyDescent="0.35">
      <c r="A9" s="20" t="s">
        <v>397</v>
      </c>
      <c r="B9" s="20" t="s">
        <v>417</v>
      </c>
      <c r="C9" s="20" t="s">
        <v>817</v>
      </c>
      <c r="D9" s="20" t="s">
        <v>171</v>
      </c>
      <c r="E9" s="20" t="s">
        <v>171</v>
      </c>
      <c r="F9" s="22" t="s">
        <v>874</v>
      </c>
      <c r="G9" s="22"/>
      <c r="H9" s="21" t="s">
        <v>826</v>
      </c>
    </row>
    <row r="10" spans="1:14" s="19" customFormat="1" x14ac:dyDescent="0.35">
      <c r="F10" s="23"/>
      <c r="G10" s="23"/>
    </row>
    <row r="11" spans="1:14" s="19" customFormat="1" x14ac:dyDescent="0.35">
      <c r="A11" s="19" t="s">
        <v>397</v>
      </c>
      <c r="B11" s="19" t="s">
        <v>417</v>
      </c>
      <c r="C11" s="19" t="s">
        <v>817</v>
      </c>
      <c r="D11" s="19" t="s">
        <v>171</v>
      </c>
      <c r="E11" s="19" t="s">
        <v>171</v>
      </c>
      <c r="F11" s="23" t="s">
        <v>874</v>
      </c>
      <c r="G11" s="23"/>
      <c r="H11" s="19" t="s">
        <v>827</v>
      </c>
    </row>
    <row r="12" spans="1:14" s="19" customFormat="1" x14ac:dyDescent="0.35">
      <c r="A12" s="19" t="s">
        <v>397</v>
      </c>
      <c r="B12" s="19" t="s">
        <v>417</v>
      </c>
      <c r="C12" s="19" t="s">
        <v>817</v>
      </c>
      <c r="D12" s="19" t="s">
        <v>171</v>
      </c>
      <c r="E12" s="19" t="s">
        <v>171</v>
      </c>
      <c r="F12" s="23" t="s">
        <v>874</v>
      </c>
      <c r="G12" s="23"/>
      <c r="H12" s="19" t="s">
        <v>830</v>
      </c>
    </row>
    <row r="13" spans="1:14" s="19" customFormat="1" x14ac:dyDescent="0.35">
      <c r="A13" s="19" t="s">
        <v>397</v>
      </c>
      <c r="B13" s="19" t="s">
        <v>417</v>
      </c>
      <c r="C13" s="19" t="s">
        <v>817</v>
      </c>
      <c r="D13" s="19" t="s">
        <v>171</v>
      </c>
      <c r="E13" s="19" t="s">
        <v>171</v>
      </c>
      <c r="F13" s="23" t="s">
        <v>874</v>
      </c>
      <c r="G13" s="23"/>
      <c r="H13" s="19" t="s">
        <v>819</v>
      </c>
    </row>
    <row r="14" spans="1:14" s="19" customFormat="1" x14ac:dyDescent="0.35">
      <c r="A14" s="19" t="s">
        <v>396</v>
      </c>
      <c r="B14" s="19" t="s">
        <v>417</v>
      </c>
      <c r="C14" s="19" t="s">
        <v>412</v>
      </c>
      <c r="D14" s="19" t="s">
        <v>398</v>
      </c>
      <c r="E14" s="19" t="s">
        <v>413</v>
      </c>
      <c r="F14" s="23" t="s">
        <v>874</v>
      </c>
      <c r="G14" s="23"/>
      <c r="H14" s="19" t="s">
        <v>1</v>
      </c>
      <c r="I14" s="19" t="s">
        <v>162</v>
      </c>
      <c r="J14" s="19" t="s">
        <v>162</v>
      </c>
    </row>
    <row r="15" spans="1:14" s="19" customFormat="1" x14ac:dyDescent="0.35">
      <c r="A15" s="19" t="s">
        <v>396</v>
      </c>
      <c r="B15" s="19" t="s">
        <v>417</v>
      </c>
      <c r="C15" s="19" t="s">
        <v>412</v>
      </c>
      <c r="D15" s="19" t="s">
        <v>400</v>
      </c>
      <c r="E15" s="19" t="s">
        <v>175</v>
      </c>
      <c r="F15" s="23" t="s">
        <v>874</v>
      </c>
      <c r="G15" s="23"/>
      <c r="H15" s="19" t="s">
        <v>872</v>
      </c>
      <c r="I15" s="19" t="s">
        <v>162</v>
      </c>
      <c r="J15" s="19" t="s">
        <v>162</v>
      </c>
    </row>
    <row r="16" spans="1:14" s="19" customFormat="1" x14ac:dyDescent="0.35">
      <c r="A16" s="19" t="s">
        <v>396</v>
      </c>
      <c r="B16" s="19" t="s">
        <v>417</v>
      </c>
      <c r="C16" s="19" t="s">
        <v>412</v>
      </c>
      <c r="D16" s="19" t="s">
        <v>406</v>
      </c>
      <c r="E16" s="19" t="s">
        <v>286</v>
      </c>
      <c r="F16" s="23" t="s">
        <v>874</v>
      </c>
      <c r="G16" s="23"/>
      <c r="H16" s="19" t="s">
        <v>3</v>
      </c>
      <c r="I16" s="19" t="s">
        <v>162</v>
      </c>
      <c r="J16" s="19" t="s">
        <v>162</v>
      </c>
    </row>
    <row r="17" spans="1:14" s="19" customFormat="1" x14ac:dyDescent="0.35">
      <c r="A17" s="19" t="s">
        <v>397</v>
      </c>
      <c r="B17" s="19" t="s">
        <v>416</v>
      </c>
      <c r="C17" s="19" t="s">
        <v>397</v>
      </c>
      <c r="D17" s="19" t="s">
        <v>794</v>
      </c>
      <c r="E17" s="19" t="s">
        <v>795</v>
      </c>
      <c r="F17" s="23" t="s">
        <v>879</v>
      </c>
      <c r="G17" s="23" t="s">
        <v>884</v>
      </c>
      <c r="H17" s="19" t="s">
        <v>315</v>
      </c>
      <c r="I17" s="19" t="s">
        <v>307</v>
      </c>
      <c r="J17" s="19" t="s">
        <v>314</v>
      </c>
      <c r="K17" s="19" t="s">
        <v>573</v>
      </c>
      <c r="L17" s="19" t="s">
        <v>657</v>
      </c>
      <c r="M17" s="19" t="s">
        <v>658</v>
      </c>
      <c r="N17" s="19" t="s">
        <v>659</v>
      </c>
    </row>
    <row r="18" spans="1:14" s="19" customFormat="1" x14ac:dyDescent="0.35">
      <c r="A18" s="19" t="s">
        <v>397</v>
      </c>
      <c r="B18" s="19" t="s">
        <v>416</v>
      </c>
      <c r="C18" s="19" t="s">
        <v>397</v>
      </c>
      <c r="D18" s="19" t="s">
        <v>406</v>
      </c>
      <c r="E18" s="19" t="s">
        <v>286</v>
      </c>
      <c r="F18" s="23" t="s">
        <v>874</v>
      </c>
      <c r="G18" s="23"/>
      <c r="H18" s="19" t="s">
        <v>300</v>
      </c>
      <c r="I18" s="19" t="s">
        <v>286</v>
      </c>
      <c r="J18" s="19" t="s">
        <v>299</v>
      </c>
      <c r="K18" s="19" t="s">
        <v>562</v>
      </c>
      <c r="L18" s="19" t="s">
        <v>563</v>
      </c>
      <c r="M18" s="19" t="s">
        <v>564</v>
      </c>
      <c r="N18" s="19" t="s">
        <v>746</v>
      </c>
    </row>
    <row r="19" spans="1:14" s="19" customFormat="1" x14ac:dyDescent="0.35">
      <c r="A19" s="19" t="s">
        <v>397</v>
      </c>
      <c r="B19" s="19" t="s">
        <v>416</v>
      </c>
      <c r="C19" s="19" t="s">
        <v>397</v>
      </c>
      <c r="D19" s="19" t="s">
        <v>406</v>
      </c>
      <c r="E19" s="19" t="s">
        <v>286</v>
      </c>
      <c r="F19" s="23" t="s">
        <v>879</v>
      </c>
      <c r="G19" s="23"/>
      <c r="H19" s="19" t="s">
        <v>290</v>
      </c>
      <c r="I19" s="19" t="s">
        <v>286</v>
      </c>
      <c r="J19" s="19" t="s">
        <v>289</v>
      </c>
      <c r="K19" s="19" t="s">
        <v>613</v>
      </c>
      <c r="L19" s="19" t="s">
        <v>614</v>
      </c>
      <c r="M19" s="19" t="s">
        <v>615</v>
      </c>
      <c r="N19" s="19" t="s">
        <v>616</v>
      </c>
    </row>
    <row r="20" spans="1:14" s="19" customFormat="1" x14ac:dyDescent="0.35">
      <c r="A20" s="19" t="s">
        <v>397</v>
      </c>
      <c r="B20" s="19" t="s">
        <v>416</v>
      </c>
      <c r="C20" s="19" t="s">
        <v>397</v>
      </c>
      <c r="D20" s="19" t="s">
        <v>406</v>
      </c>
      <c r="E20" s="19" t="s">
        <v>286</v>
      </c>
      <c r="F20" s="23" t="s">
        <v>879</v>
      </c>
      <c r="G20" s="23"/>
      <c r="H20" s="19" t="s">
        <v>292</v>
      </c>
      <c r="I20" s="19" t="s">
        <v>286</v>
      </c>
      <c r="J20" s="19" t="s">
        <v>291</v>
      </c>
      <c r="K20" s="19" t="s">
        <v>613</v>
      </c>
      <c r="L20" s="19" t="s">
        <v>614</v>
      </c>
      <c r="M20" s="19" t="s">
        <v>615</v>
      </c>
      <c r="N20" s="19" t="s">
        <v>616</v>
      </c>
    </row>
    <row r="21" spans="1:14" s="19" customFormat="1" x14ac:dyDescent="0.35">
      <c r="A21" s="19" t="s">
        <v>396</v>
      </c>
      <c r="B21" s="19" t="s">
        <v>417</v>
      </c>
      <c r="C21" s="19" t="s">
        <v>805</v>
      </c>
      <c r="D21" s="19" t="s">
        <v>406</v>
      </c>
      <c r="E21" s="19" t="s">
        <v>286</v>
      </c>
      <c r="F21" s="23" t="s">
        <v>878</v>
      </c>
      <c r="G21" s="23"/>
      <c r="H21" s="19" t="s">
        <v>115</v>
      </c>
      <c r="I21" s="19" t="s">
        <v>164</v>
      </c>
      <c r="J21" s="19" t="s">
        <v>172</v>
      </c>
    </row>
    <row r="22" spans="1:14" s="19" customFormat="1" x14ac:dyDescent="0.35">
      <c r="A22" s="19" t="s">
        <v>396</v>
      </c>
      <c r="B22" s="19" t="s">
        <v>417</v>
      </c>
      <c r="C22" s="19" t="s">
        <v>805</v>
      </c>
      <c r="D22" s="19" t="s">
        <v>406</v>
      </c>
      <c r="E22" s="19" t="s">
        <v>286</v>
      </c>
      <c r="F22" s="23" t="s">
        <v>878</v>
      </c>
      <c r="G22" s="23"/>
      <c r="H22" s="19" t="s">
        <v>149</v>
      </c>
      <c r="I22" s="19" t="s">
        <v>164</v>
      </c>
      <c r="J22" s="19" t="s">
        <v>286</v>
      </c>
    </row>
    <row r="23" spans="1:14" s="19" customFormat="1" x14ac:dyDescent="0.35">
      <c r="A23" s="19" t="s">
        <v>396</v>
      </c>
      <c r="B23" s="19" t="s">
        <v>417</v>
      </c>
      <c r="C23" s="19" t="s">
        <v>805</v>
      </c>
      <c r="D23" s="19" t="s">
        <v>406</v>
      </c>
      <c r="E23" s="19" t="s">
        <v>286</v>
      </c>
      <c r="F23" s="23" t="s">
        <v>878</v>
      </c>
      <c r="G23" s="23"/>
      <c r="H23" s="19" t="s">
        <v>148</v>
      </c>
      <c r="I23" s="19" t="s">
        <v>164</v>
      </c>
      <c r="J23" s="19" t="s">
        <v>286</v>
      </c>
    </row>
    <row r="24" spans="1:14" s="19" customFormat="1" x14ac:dyDescent="0.35">
      <c r="A24" s="19" t="s">
        <v>397</v>
      </c>
      <c r="B24" s="19" t="s">
        <v>416</v>
      </c>
      <c r="C24" s="19" t="s">
        <v>397</v>
      </c>
      <c r="D24" s="19" t="s">
        <v>406</v>
      </c>
      <c r="E24" s="19" t="s">
        <v>286</v>
      </c>
      <c r="F24" s="23" t="s">
        <v>874</v>
      </c>
      <c r="G24" s="23"/>
      <c r="H24" s="19" t="s">
        <v>305</v>
      </c>
      <c r="I24" s="19" t="s">
        <v>286</v>
      </c>
      <c r="J24" s="19" t="s">
        <v>304</v>
      </c>
      <c r="K24" s="19" t="s">
        <v>514</v>
      </c>
      <c r="L24" s="19" t="s">
        <v>515</v>
      </c>
      <c r="M24" s="19" t="s">
        <v>516</v>
      </c>
      <c r="N24" s="19" t="s">
        <v>517</v>
      </c>
    </row>
    <row r="25" spans="1:14" s="19" customFormat="1" x14ac:dyDescent="0.35">
      <c r="A25" s="19" t="s">
        <v>397</v>
      </c>
      <c r="B25" s="19" t="s">
        <v>416</v>
      </c>
      <c r="C25" s="19" t="s">
        <v>397</v>
      </c>
      <c r="D25" s="19" t="s">
        <v>406</v>
      </c>
      <c r="E25" s="19" t="s">
        <v>286</v>
      </c>
      <c r="F25" s="23" t="s">
        <v>878</v>
      </c>
      <c r="G25" s="23" t="s">
        <v>884</v>
      </c>
      <c r="H25" s="19" t="s">
        <v>431</v>
      </c>
      <c r="I25" s="19" t="s">
        <v>286</v>
      </c>
      <c r="J25" s="19" t="s">
        <v>306</v>
      </c>
      <c r="K25" s="19" t="s">
        <v>664</v>
      </c>
      <c r="L25" s="19" t="s">
        <v>665</v>
      </c>
      <c r="M25" s="19" t="s">
        <v>666</v>
      </c>
      <c r="N25" s="19" t="s">
        <v>667</v>
      </c>
    </row>
    <row r="26" spans="1:14" s="19" customFormat="1" x14ac:dyDescent="0.35">
      <c r="A26" s="19" t="s">
        <v>396</v>
      </c>
      <c r="B26" s="19" t="s">
        <v>417</v>
      </c>
      <c r="C26" s="19" t="s">
        <v>805</v>
      </c>
      <c r="D26" s="19" t="s">
        <v>406</v>
      </c>
      <c r="E26" s="19" t="s">
        <v>286</v>
      </c>
      <c r="F26" s="23" t="s">
        <v>875</v>
      </c>
      <c r="G26" s="23"/>
      <c r="H26" s="19" t="s">
        <v>147</v>
      </c>
      <c r="I26" s="19" t="s">
        <v>164</v>
      </c>
      <c r="J26" s="19" t="s">
        <v>286</v>
      </c>
    </row>
    <row r="27" spans="1:14" s="19" customFormat="1" x14ac:dyDescent="0.35">
      <c r="A27" s="19" t="s">
        <v>396</v>
      </c>
      <c r="B27" s="19" t="s">
        <v>417</v>
      </c>
      <c r="C27" s="19" t="s">
        <v>805</v>
      </c>
      <c r="D27" s="19" t="s">
        <v>406</v>
      </c>
      <c r="E27" s="19" t="s">
        <v>286</v>
      </c>
      <c r="F27" s="23" t="s">
        <v>876</v>
      </c>
      <c r="G27" s="23" t="s">
        <v>884</v>
      </c>
      <c r="H27" s="19" t="s">
        <v>780</v>
      </c>
      <c r="I27" s="19" t="s">
        <v>164</v>
      </c>
      <c r="J27" s="19" t="s">
        <v>20</v>
      </c>
    </row>
    <row r="28" spans="1:14" s="19" customFormat="1" x14ac:dyDescent="0.35">
      <c r="A28" s="19" t="s">
        <v>420</v>
      </c>
      <c r="B28" s="19" t="s">
        <v>416</v>
      </c>
      <c r="C28" s="19" t="s">
        <v>397</v>
      </c>
      <c r="D28" s="19" t="s">
        <v>406</v>
      </c>
      <c r="E28" s="19" t="s">
        <v>286</v>
      </c>
      <c r="F28" s="23" t="s">
        <v>877</v>
      </c>
      <c r="G28" s="23" t="s">
        <v>884</v>
      </c>
      <c r="H28" s="19" t="s">
        <v>421</v>
      </c>
      <c r="K28" s="19" t="s">
        <v>765</v>
      </c>
      <c r="L28" s="19" t="s">
        <v>766</v>
      </c>
      <c r="M28" s="19" t="s">
        <v>767</v>
      </c>
      <c r="N28" s="19" t="s">
        <v>764</v>
      </c>
    </row>
    <row r="29" spans="1:14" s="19" customFormat="1" x14ac:dyDescent="0.35">
      <c r="A29" s="19" t="s">
        <v>420</v>
      </c>
      <c r="B29" s="19" t="s">
        <v>416</v>
      </c>
      <c r="C29" s="19" t="s">
        <v>397</v>
      </c>
      <c r="D29" s="19" t="s">
        <v>406</v>
      </c>
      <c r="E29" s="19" t="s">
        <v>286</v>
      </c>
      <c r="F29" s="23" t="s">
        <v>877</v>
      </c>
      <c r="G29" s="23" t="s">
        <v>884</v>
      </c>
      <c r="H29" s="19" t="s">
        <v>422</v>
      </c>
      <c r="K29" s="19" t="s">
        <v>768</v>
      </c>
      <c r="L29" s="19" t="s">
        <v>769</v>
      </c>
      <c r="M29" s="19" t="s">
        <v>770</v>
      </c>
      <c r="N29" s="19" t="s">
        <v>771</v>
      </c>
    </row>
    <row r="30" spans="1:14" s="19" customFormat="1" x14ac:dyDescent="0.35">
      <c r="A30" s="19" t="s">
        <v>420</v>
      </c>
      <c r="B30" s="19" t="s">
        <v>416</v>
      </c>
      <c r="C30" s="19" t="s">
        <v>397</v>
      </c>
      <c r="D30" s="19" t="s">
        <v>406</v>
      </c>
      <c r="E30" s="19" t="s">
        <v>286</v>
      </c>
      <c r="F30" s="23" t="s">
        <v>877</v>
      </c>
      <c r="G30" s="23" t="s">
        <v>884</v>
      </c>
      <c r="H30" s="19" t="s">
        <v>423</v>
      </c>
      <c r="K30" s="19" t="s">
        <v>765</v>
      </c>
      <c r="L30" s="19" t="s">
        <v>766</v>
      </c>
      <c r="M30" s="19" t="s">
        <v>767</v>
      </c>
      <c r="N30" s="19" t="s">
        <v>764</v>
      </c>
    </row>
    <row r="31" spans="1:14" s="19" customFormat="1" x14ac:dyDescent="0.35">
      <c r="A31" s="19" t="s">
        <v>420</v>
      </c>
      <c r="B31" s="19" t="s">
        <v>416</v>
      </c>
      <c r="C31" s="19" t="s">
        <v>397</v>
      </c>
      <c r="D31" s="19" t="s">
        <v>406</v>
      </c>
      <c r="E31" s="19" t="s">
        <v>286</v>
      </c>
      <c r="F31" s="23" t="s">
        <v>877</v>
      </c>
      <c r="G31" s="23" t="s">
        <v>884</v>
      </c>
      <c r="H31" s="19" t="s">
        <v>424</v>
      </c>
      <c r="K31" s="19" t="s">
        <v>765</v>
      </c>
      <c r="L31" s="19" t="s">
        <v>766</v>
      </c>
      <c r="M31" s="19" t="s">
        <v>767</v>
      </c>
      <c r="N31" s="19" t="s">
        <v>764</v>
      </c>
    </row>
    <row r="32" spans="1:14" s="19" customFormat="1" x14ac:dyDescent="0.35">
      <c r="A32" s="19" t="s">
        <v>420</v>
      </c>
      <c r="B32" s="19" t="s">
        <v>416</v>
      </c>
      <c r="C32" s="19" t="s">
        <v>397</v>
      </c>
      <c r="D32" s="19" t="s">
        <v>406</v>
      </c>
      <c r="E32" s="19" t="s">
        <v>286</v>
      </c>
      <c r="F32" s="23" t="s">
        <v>877</v>
      </c>
      <c r="G32" s="23" t="s">
        <v>884</v>
      </c>
      <c r="H32" s="19" t="s">
        <v>426</v>
      </c>
      <c r="K32" s="19" t="s">
        <v>772</v>
      </c>
      <c r="L32" s="19" t="s">
        <v>773</v>
      </c>
      <c r="M32" s="19" t="s">
        <v>774</v>
      </c>
      <c r="N32" s="19" t="s">
        <v>775</v>
      </c>
    </row>
    <row r="33" spans="1:14" s="19" customFormat="1" x14ac:dyDescent="0.35">
      <c r="A33" s="19" t="s">
        <v>420</v>
      </c>
      <c r="B33" s="19" t="s">
        <v>416</v>
      </c>
      <c r="C33" s="19" t="s">
        <v>397</v>
      </c>
      <c r="D33" s="19" t="s">
        <v>406</v>
      </c>
      <c r="E33" s="19" t="s">
        <v>286</v>
      </c>
      <c r="F33" s="23" t="s">
        <v>877</v>
      </c>
      <c r="G33" s="23" t="s">
        <v>884</v>
      </c>
      <c r="H33" s="19" t="s">
        <v>429</v>
      </c>
      <c r="K33" s="19" t="s">
        <v>765</v>
      </c>
      <c r="L33" s="19" t="s">
        <v>766</v>
      </c>
      <c r="M33" s="19" t="s">
        <v>767</v>
      </c>
      <c r="N33" s="19" t="s">
        <v>764</v>
      </c>
    </row>
    <row r="34" spans="1:14" s="19" customFormat="1" x14ac:dyDescent="0.35">
      <c r="A34" s="19" t="s">
        <v>396</v>
      </c>
      <c r="B34" s="19" t="s">
        <v>417</v>
      </c>
      <c r="C34" s="19" t="s">
        <v>805</v>
      </c>
      <c r="D34" s="19" t="s">
        <v>406</v>
      </c>
      <c r="E34" s="19" t="s">
        <v>286</v>
      </c>
      <c r="F34" s="23" t="s">
        <v>878</v>
      </c>
      <c r="G34" s="23"/>
      <c r="H34" s="19" t="s">
        <v>111</v>
      </c>
      <c r="I34" s="19" t="s">
        <v>164</v>
      </c>
      <c r="J34" s="19" t="s">
        <v>172</v>
      </c>
    </row>
    <row r="35" spans="1:14" s="19" customFormat="1" x14ac:dyDescent="0.35">
      <c r="A35" s="19" t="s">
        <v>396</v>
      </c>
      <c r="B35" s="19" t="s">
        <v>417</v>
      </c>
      <c r="C35" s="19" t="s">
        <v>412</v>
      </c>
      <c r="D35" s="19" t="s">
        <v>406</v>
      </c>
      <c r="E35" s="19" t="s">
        <v>286</v>
      </c>
      <c r="F35" s="23" t="s">
        <v>877</v>
      </c>
      <c r="G35" s="23" t="s">
        <v>884</v>
      </c>
      <c r="H35" s="19" t="s">
        <v>870</v>
      </c>
      <c r="I35" s="19" t="s">
        <v>162</v>
      </c>
      <c r="J35" s="19" t="s">
        <v>162</v>
      </c>
    </row>
    <row r="36" spans="1:14" s="19" customFormat="1" x14ac:dyDescent="0.35">
      <c r="A36" s="19" t="s">
        <v>396</v>
      </c>
      <c r="B36" s="19" t="s">
        <v>417</v>
      </c>
      <c r="C36" s="19" t="s">
        <v>805</v>
      </c>
      <c r="D36" s="19" t="s">
        <v>406</v>
      </c>
      <c r="E36" s="19" t="s">
        <v>286</v>
      </c>
      <c r="F36" s="23" t="s">
        <v>879</v>
      </c>
      <c r="G36" s="23"/>
      <c r="H36" s="19" t="s">
        <v>144</v>
      </c>
      <c r="I36" s="19" t="s">
        <v>164</v>
      </c>
      <c r="J36" s="19" t="s">
        <v>286</v>
      </c>
    </row>
    <row r="37" spans="1:14" s="19" customFormat="1" x14ac:dyDescent="0.35">
      <c r="A37" s="19" t="s">
        <v>396</v>
      </c>
      <c r="B37" s="19" t="s">
        <v>417</v>
      </c>
      <c r="C37" s="19" t="s">
        <v>805</v>
      </c>
      <c r="D37" s="19" t="s">
        <v>406</v>
      </c>
      <c r="E37" s="19" t="s">
        <v>286</v>
      </c>
      <c r="F37" s="23" t="s">
        <v>877</v>
      </c>
      <c r="G37" s="23"/>
      <c r="H37" s="19" t="s">
        <v>146</v>
      </c>
      <c r="I37" s="19" t="s">
        <v>164</v>
      </c>
      <c r="J37" s="19" t="s">
        <v>286</v>
      </c>
    </row>
    <row r="38" spans="1:14" s="19" customFormat="1" x14ac:dyDescent="0.35">
      <c r="A38" s="19" t="s">
        <v>396</v>
      </c>
      <c r="B38" s="19" t="s">
        <v>417</v>
      </c>
      <c r="C38" s="19" t="s">
        <v>805</v>
      </c>
      <c r="D38" s="19" t="s">
        <v>406</v>
      </c>
      <c r="E38" s="19" t="s">
        <v>286</v>
      </c>
      <c r="F38" s="23" t="s">
        <v>877</v>
      </c>
      <c r="G38" s="23"/>
      <c r="H38" s="19" t="s">
        <v>150</v>
      </c>
      <c r="I38" s="19" t="s">
        <v>164</v>
      </c>
      <c r="J38" s="19" t="s">
        <v>286</v>
      </c>
    </row>
    <row r="39" spans="1:14" s="19" customFormat="1" x14ac:dyDescent="0.35">
      <c r="A39" s="19" t="s">
        <v>396</v>
      </c>
      <c r="B39" s="19" t="s">
        <v>417</v>
      </c>
      <c r="C39" s="19" t="s">
        <v>805</v>
      </c>
      <c r="D39" s="19" t="s">
        <v>406</v>
      </c>
      <c r="E39" s="19" t="s">
        <v>286</v>
      </c>
      <c r="F39" s="23" t="s">
        <v>877</v>
      </c>
      <c r="G39" s="23"/>
      <c r="H39" s="19" t="s">
        <v>787</v>
      </c>
      <c r="I39" s="19" t="s">
        <v>164</v>
      </c>
      <c r="J39" s="19" t="s">
        <v>20</v>
      </c>
    </row>
    <row r="40" spans="1:14" s="19" customFormat="1" x14ac:dyDescent="0.35">
      <c r="A40" s="19" t="s">
        <v>397</v>
      </c>
      <c r="B40" s="19" t="s">
        <v>416</v>
      </c>
      <c r="C40" s="19" t="s">
        <v>397</v>
      </c>
      <c r="D40" s="19" t="s">
        <v>406</v>
      </c>
      <c r="E40" s="19" t="s">
        <v>286</v>
      </c>
      <c r="F40" s="23" t="s">
        <v>874</v>
      </c>
      <c r="G40" s="23"/>
      <c r="H40" s="19" t="s">
        <v>296</v>
      </c>
      <c r="I40" s="19" t="s">
        <v>286</v>
      </c>
      <c r="J40" s="19" t="s">
        <v>295</v>
      </c>
      <c r="K40" s="19" t="s">
        <v>472</v>
      </c>
      <c r="L40" s="19" t="s">
        <v>476</v>
      </c>
      <c r="M40" s="19" t="s">
        <v>477</v>
      </c>
      <c r="N40" s="19" t="s">
        <v>478</v>
      </c>
    </row>
    <row r="41" spans="1:14" s="19" customFormat="1" x14ac:dyDescent="0.35">
      <c r="A41" s="19" t="s">
        <v>397</v>
      </c>
      <c r="B41" s="19" t="s">
        <v>416</v>
      </c>
      <c r="C41" s="19" t="s">
        <v>397</v>
      </c>
      <c r="D41" s="19" t="s">
        <v>406</v>
      </c>
      <c r="E41" s="19" t="s">
        <v>286</v>
      </c>
      <c r="F41" s="23" t="s">
        <v>874</v>
      </c>
      <c r="G41" s="23"/>
      <c r="H41" s="19" t="s">
        <v>298</v>
      </c>
      <c r="I41" s="19" t="s">
        <v>286</v>
      </c>
      <c r="J41" s="19" t="s">
        <v>297</v>
      </c>
      <c r="K41" s="19" t="s">
        <v>536</v>
      </c>
      <c r="L41" s="19" t="s">
        <v>537</v>
      </c>
      <c r="M41" s="19" t="s">
        <v>538</v>
      </c>
      <c r="N41" s="19" t="s">
        <v>539</v>
      </c>
    </row>
    <row r="42" spans="1:14" s="19" customFormat="1" x14ac:dyDescent="0.35">
      <c r="A42" s="19" t="s">
        <v>397</v>
      </c>
      <c r="B42" s="19" t="s">
        <v>416</v>
      </c>
      <c r="C42" s="19" t="s">
        <v>397</v>
      </c>
      <c r="D42" s="19" t="s">
        <v>406</v>
      </c>
      <c r="E42" s="19" t="s">
        <v>286</v>
      </c>
      <c r="F42" s="23" t="s">
        <v>874</v>
      </c>
      <c r="G42" s="23"/>
      <c r="H42" s="19" t="s">
        <v>288</v>
      </c>
      <c r="I42" s="19" t="s">
        <v>286</v>
      </c>
      <c r="J42" s="19" t="s">
        <v>287</v>
      </c>
      <c r="K42" s="19" t="s">
        <v>518</v>
      </c>
      <c r="L42" s="19" t="s">
        <v>597</v>
      </c>
      <c r="M42" s="19" t="s">
        <v>598</v>
      </c>
      <c r="N42" s="19" t="s">
        <v>599</v>
      </c>
    </row>
    <row r="43" spans="1:14" x14ac:dyDescent="0.35">
      <c r="F43" s="24"/>
      <c r="G43" s="24"/>
    </row>
    <row r="44" spans="1:14" s="19" customFormat="1" x14ac:dyDescent="0.35">
      <c r="A44" s="19" t="s">
        <v>396</v>
      </c>
      <c r="B44" s="19" t="s">
        <v>417</v>
      </c>
      <c r="C44" s="19" t="s">
        <v>805</v>
      </c>
      <c r="D44" s="19" t="s">
        <v>398</v>
      </c>
      <c r="E44" s="19" t="s">
        <v>28</v>
      </c>
      <c r="F44" s="23" t="s">
        <v>874</v>
      </c>
      <c r="G44" s="23"/>
      <c r="H44" s="19" t="s">
        <v>142</v>
      </c>
      <c r="I44" s="19" t="s">
        <v>164</v>
      </c>
      <c r="J44" s="19" t="s">
        <v>28</v>
      </c>
    </row>
    <row r="45" spans="1:14" s="19" customFormat="1" x14ac:dyDescent="0.35">
      <c r="A45" s="19" t="s">
        <v>396</v>
      </c>
      <c r="B45" s="19" t="s">
        <v>416</v>
      </c>
      <c r="C45" s="19" t="s">
        <v>806</v>
      </c>
      <c r="D45" s="19" t="s">
        <v>794</v>
      </c>
      <c r="E45" s="19" t="s">
        <v>795</v>
      </c>
      <c r="F45" s="23" t="s">
        <v>877</v>
      </c>
      <c r="G45" s="23"/>
      <c r="H45" s="19" t="s">
        <v>50</v>
      </c>
      <c r="I45" s="19" t="s">
        <v>163</v>
      </c>
      <c r="J45" s="19" t="s">
        <v>18</v>
      </c>
    </row>
    <row r="46" spans="1:14" s="19" customFormat="1" x14ac:dyDescent="0.35">
      <c r="A46" s="19" t="s">
        <v>396</v>
      </c>
      <c r="B46" s="19" t="s">
        <v>416</v>
      </c>
      <c r="C46" s="19" t="s">
        <v>806</v>
      </c>
      <c r="D46" s="19" t="s">
        <v>794</v>
      </c>
      <c r="E46" s="19" t="s">
        <v>410</v>
      </c>
      <c r="F46" s="23" t="s">
        <v>877</v>
      </c>
      <c r="G46" s="23"/>
      <c r="H46" s="19" t="s">
        <v>84</v>
      </c>
      <c r="I46" s="19" t="s">
        <v>163</v>
      </c>
      <c r="J46" s="19" t="s">
        <v>169</v>
      </c>
    </row>
    <row r="47" spans="1:14" s="19" customFormat="1" x14ac:dyDescent="0.35">
      <c r="A47" s="19" t="s">
        <v>396</v>
      </c>
      <c r="B47" s="19" t="s">
        <v>416</v>
      </c>
      <c r="C47" s="19" t="s">
        <v>806</v>
      </c>
      <c r="D47" s="19" t="s">
        <v>794</v>
      </c>
      <c r="E47" s="19" t="s">
        <v>410</v>
      </c>
      <c r="F47" s="23" t="s">
        <v>874</v>
      </c>
      <c r="G47" s="23"/>
      <c r="H47" s="19" t="s">
        <v>88</v>
      </c>
      <c r="I47" s="19" t="s">
        <v>163</v>
      </c>
      <c r="J47" s="19" t="s">
        <v>169</v>
      </c>
    </row>
    <row r="48" spans="1:14" s="19" customFormat="1" x14ac:dyDescent="0.35">
      <c r="A48" s="19" t="s">
        <v>396</v>
      </c>
      <c r="B48" s="19" t="s">
        <v>417</v>
      </c>
      <c r="C48" s="19" t="s">
        <v>412</v>
      </c>
      <c r="D48" s="19" t="s">
        <v>398</v>
      </c>
      <c r="E48" s="19" t="s">
        <v>413</v>
      </c>
      <c r="F48" s="23" t="s">
        <v>874</v>
      </c>
      <c r="G48" s="23"/>
      <c r="H48" s="19" t="s">
        <v>8</v>
      </c>
      <c r="I48" s="19" t="s">
        <v>162</v>
      </c>
      <c r="J48" s="19" t="s">
        <v>162</v>
      </c>
    </row>
    <row r="49" spans="1:14" s="19" customFormat="1" x14ac:dyDescent="0.35">
      <c r="A49" s="19" t="s">
        <v>396</v>
      </c>
      <c r="B49" s="19" t="s">
        <v>417</v>
      </c>
      <c r="C49" s="19" t="s">
        <v>412</v>
      </c>
      <c r="D49" s="19" t="s">
        <v>398</v>
      </c>
      <c r="E49" s="19" t="s">
        <v>414</v>
      </c>
      <c r="F49" s="23" t="s">
        <v>874</v>
      </c>
      <c r="G49" s="23"/>
      <c r="H49" s="19" t="s">
        <v>7</v>
      </c>
      <c r="I49" s="19" t="s">
        <v>162</v>
      </c>
      <c r="J49" s="19" t="s">
        <v>162</v>
      </c>
    </row>
    <row r="50" spans="1:14" s="19" customFormat="1" x14ac:dyDescent="0.35">
      <c r="A50" s="19" t="s">
        <v>396</v>
      </c>
      <c r="B50" s="19" t="s">
        <v>416</v>
      </c>
      <c r="C50" s="19" t="s">
        <v>806</v>
      </c>
      <c r="D50" s="19" t="s">
        <v>398</v>
      </c>
      <c r="E50" s="19" t="s">
        <v>413</v>
      </c>
      <c r="F50" s="23" t="s">
        <v>874</v>
      </c>
      <c r="G50" s="23"/>
      <c r="H50" s="19" t="s">
        <v>53</v>
      </c>
      <c r="I50" s="19" t="s">
        <v>163</v>
      </c>
      <c r="J50" s="19" t="s">
        <v>18</v>
      </c>
    </row>
    <row r="51" spans="1:14" s="19" customFormat="1" x14ac:dyDescent="0.35">
      <c r="A51" s="19" t="s">
        <v>396</v>
      </c>
      <c r="B51" s="19" t="s">
        <v>416</v>
      </c>
      <c r="C51" s="19" t="s">
        <v>806</v>
      </c>
      <c r="D51" s="19" t="s">
        <v>398</v>
      </c>
      <c r="E51" s="19" t="s">
        <v>413</v>
      </c>
      <c r="F51" s="23" t="s">
        <v>874</v>
      </c>
      <c r="G51" s="23"/>
      <c r="H51" s="19" t="s">
        <v>65</v>
      </c>
      <c r="I51" s="19" t="s">
        <v>163</v>
      </c>
      <c r="J51" s="19" t="s">
        <v>18</v>
      </c>
    </row>
    <row r="52" spans="1:14" s="19" customFormat="1" x14ac:dyDescent="0.35">
      <c r="A52" s="19" t="s">
        <v>396</v>
      </c>
      <c r="B52" s="19" t="s">
        <v>416</v>
      </c>
      <c r="C52" s="19" t="s">
        <v>806</v>
      </c>
      <c r="D52" s="19" t="s">
        <v>398</v>
      </c>
      <c r="E52" s="19" t="s">
        <v>413</v>
      </c>
      <c r="F52" s="23" t="s">
        <v>874</v>
      </c>
      <c r="G52" s="23"/>
      <c r="H52" s="19" t="s">
        <v>59</v>
      </c>
      <c r="I52" s="19" t="s">
        <v>163</v>
      </c>
      <c r="J52" s="19" t="s">
        <v>18</v>
      </c>
    </row>
    <row r="53" spans="1:14" x14ac:dyDescent="0.35">
      <c r="F53" s="24"/>
      <c r="G53" s="24"/>
    </row>
    <row r="54" spans="1:14" s="19" customFormat="1" x14ac:dyDescent="0.35">
      <c r="A54" s="19" t="s">
        <v>396</v>
      </c>
      <c r="B54" s="19" t="s">
        <v>416</v>
      </c>
      <c r="C54" s="19" t="s">
        <v>806</v>
      </c>
      <c r="D54" s="19" t="s">
        <v>406</v>
      </c>
      <c r="E54" s="19" t="s">
        <v>286</v>
      </c>
      <c r="F54" s="23" t="s">
        <v>874</v>
      </c>
      <c r="G54" s="23"/>
      <c r="H54" s="19" t="s">
        <v>70</v>
      </c>
      <c r="I54" s="19" t="s">
        <v>163</v>
      </c>
      <c r="J54" s="19" t="s">
        <v>168</v>
      </c>
    </row>
    <row r="55" spans="1:14" s="19" customFormat="1" x14ac:dyDescent="0.35">
      <c r="A55" s="19" t="s">
        <v>396</v>
      </c>
      <c r="B55" s="19" t="s">
        <v>416</v>
      </c>
      <c r="C55" s="19" t="s">
        <v>806</v>
      </c>
      <c r="D55" s="19" t="s">
        <v>400</v>
      </c>
      <c r="E55" s="19" t="s">
        <v>175</v>
      </c>
      <c r="F55" s="23" t="s">
        <v>874</v>
      </c>
      <c r="G55" s="23"/>
      <c r="H55" s="19" t="s">
        <v>73</v>
      </c>
      <c r="I55" s="19" t="s">
        <v>163</v>
      </c>
      <c r="J55" s="19" t="s">
        <v>168</v>
      </c>
    </row>
    <row r="56" spans="1:14" s="19" customFormat="1" x14ac:dyDescent="0.35">
      <c r="A56" s="19" t="s">
        <v>396</v>
      </c>
      <c r="B56" s="19" t="s">
        <v>416</v>
      </c>
      <c r="C56" s="19" t="s">
        <v>806</v>
      </c>
      <c r="D56" s="19" t="s">
        <v>400</v>
      </c>
      <c r="E56" s="19" t="s">
        <v>245</v>
      </c>
      <c r="F56" s="23" t="s">
        <v>877</v>
      </c>
      <c r="G56" s="23"/>
      <c r="H56" s="19" t="s">
        <v>127</v>
      </c>
      <c r="I56" s="19" t="s">
        <v>164</v>
      </c>
      <c r="J56" s="19" t="s">
        <v>21</v>
      </c>
    </row>
    <row r="57" spans="1:14" s="19" customFormat="1" x14ac:dyDescent="0.35">
      <c r="A57" s="19" t="s">
        <v>397</v>
      </c>
      <c r="B57" s="19" t="s">
        <v>416</v>
      </c>
      <c r="C57" s="19" t="s">
        <v>397</v>
      </c>
      <c r="D57" s="19" t="s">
        <v>400</v>
      </c>
      <c r="E57" s="19" t="s">
        <v>175</v>
      </c>
      <c r="F57" s="23" t="s">
        <v>874</v>
      </c>
      <c r="G57" s="23"/>
      <c r="H57" s="19" t="s">
        <v>189</v>
      </c>
      <c r="I57" s="19" t="s">
        <v>175</v>
      </c>
      <c r="J57" s="19" t="s">
        <v>188</v>
      </c>
      <c r="K57" s="19" t="s">
        <v>730</v>
      </c>
      <c r="L57" s="19" t="s">
        <v>731</v>
      </c>
      <c r="M57" s="19" t="s">
        <v>732</v>
      </c>
      <c r="N57" s="19" t="s">
        <v>733</v>
      </c>
    </row>
    <row r="58" spans="1:14" s="19" customFormat="1" x14ac:dyDescent="0.35">
      <c r="A58" s="19" t="s">
        <v>397</v>
      </c>
      <c r="B58" s="19" t="s">
        <v>416</v>
      </c>
      <c r="C58" s="19" t="s">
        <v>397</v>
      </c>
      <c r="D58" s="19" t="s">
        <v>400</v>
      </c>
      <c r="E58" s="19" t="s">
        <v>175</v>
      </c>
      <c r="F58" s="23" t="s">
        <v>874</v>
      </c>
      <c r="G58" s="23"/>
      <c r="H58" s="19" t="s">
        <v>187</v>
      </c>
      <c r="I58" s="19" t="s">
        <v>175</v>
      </c>
      <c r="J58" s="19" t="s">
        <v>186</v>
      </c>
      <c r="K58" s="19" t="s">
        <v>722</v>
      </c>
      <c r="L58" s="19" t="s">
        <v>723</v>
      </c>
      <c r="M58" s="19" t="s">
        <v>724</v>
      </c>
      <c r="N58" s="19" t="s">
        <v>725</v>
      </c>
    </row>
    <row r="59" spans="1:14" x14ac:dyDescent="0.35">
      <c r="F59" s="24"/>
      <c r="G59" s="24"/>
    </row>
    <row r="60" spans="1:14" s="19" customFormat="1" x14ac:dyDescent="0.35">
      <c r="A60" s="19" t="s">
        <v>396</v>
      </c>
      <c r="B60" s="19" t="s">
        <v>416</v>
      </c>
      <c r="C60" s="19" t="s">
        <v>806</v>
      </c>
      <c r="D60" s="19" t="s">
        <v>398</v>
      </c>
      <c r="E60" s="19" t="s">
        <v>414</v>
      </c>
      <c r="F60" s="23" t="s">
        <v>874</v>
      </c>
      <c r="G60" s="23"/>
      <c r="H60" s="19" t="s">
        <v>57</v>
      </c>
      <c r="I60" s="19" t="s">
        <v>163</v>
      </c>
      <c r="J60" s="19" t="s">
        <v>18</v>
      </c>
    </row>
    <row r="61" spans="1:14" s="19" customFormat="1" x14ac:dyDescent="0.35">
      <c r="A61" s="19" t="s">
        <v>397</v>
      </c>
      <c r="B61" s="19" t="s">
        <v>416</v>
      </c>
      <c r="C61" s="19" t="s">
        <v>397</v>
      </c>
      <c r="D61" s="19" t="s">
        <v>398</v>
      </c>
      <c r="E61" s="19" t="s">
        <v>414</v>
      </c>
      <c r="F61" s="23" t="s">
        <v>877</v>
      </c>
      <c r="G61" s="23"/>
      <c r="H61" s="19" t="s">
        <v>342</v>
      </c>
      <c r="I61" s="19" t="s">
        <v>330</v>
      </c>
      <c r="J61" s="19" t="s">
        <v>341</v>
      </c>
      <c r="K61" s="19" t="s">
        <v>676</v>
      </c>
      <c r="L61" s="19" t="s">
        <v>677</v>
      </c>
      <c r="M61" s="19" t="s">
        <v>678</v>
      </c>
      <c r="N61" s="19" t="s">
        <v>679</v>
      </c>
    </row>
    <row r="62" spans="1:14" s="19" customFormat="1" x14ac:dyDescent="0.35">
      <c r="A62" s="19" t="s">
        <v>397</v>
      </c>
      <c r="B62" s="19" t="s">
        <v>416</v>
      </c>
      <c r="C62" s="19" t="s">
        <v>397</v>
      </c>
      <c r="D62" s="19" t="s">
        <v>794</v>
      </c>
      <c r="E62" s="19" t="s">
        <v>277</v>
      </c>
      <c r="F62" s="23" t="s">
        <v>874</v>
      </c>
      <c r="G62" s="23"/>
      <c r="H62" s="19" t="s">
        <v>283</v>
      </c>
      <c r="I62" s="19" t="s">
        <v>277</v>
      </c>
      <c r="J62" s="19" t="s">
        <v>282</v>
      </c>
      <c r="K62" s="19" t="s">
        <v>629</v>
      </c>
      <c r="L62" s="19" t="s">
        <v>630</v>
      </c>
      <c r="M62" s="19" t="s">
        <v>631</v>
      </c>
      <c r="N62" s="19" t="s">
        <v>632</v>
      </c>
    </row>
    <row r="63" spans="1:14" s="19" customFormat="1" x14ac:dyDescent="0.35">
      <c r="A63" s="19" t="s">
        <v>397</v>
      </c>
      <c r="B63" s="19" t="s">
        <v>416</v>
      </c>
      <c r="C63" s="19" t="s">
        <v>397</v>
      </c>
      <c r="D63" s="19" t="s">
        <v>794</v>
      </c>
      <c r="E63" s="19" t="s">
        <v>410</v>
      </c>
      <c r="F63" s="23" t="s">
        <v>877</v>
      </c>
      <c r="G63" s="23"/>
      <c r="H63" s="19" t="s">
        <v>871</v>
      </c>
      <c r="I63" s="19" t="s">
        <v>307</v>
      </c>
      <c r="J63" s="19" t="s">
        <v>324</v>
      </c>
      <c r="K63" s="19" t="s">
        <v>456</v>
      </c>
      <c r="L63" s="19" t="s">
        <v>457</v>
      </c>
      <c r="M63" s="19" t="s">
        <v>458</v>
      </c>
      <c r="N63" s="19" t="s">
        <v>459</v>
      </c>
    </row>
    <row r="64" spans="1:14" x14ac:dyDescent="0.35">
      <c r="F64" s="24"/>
      <c r="G64" s="24"/>
    </row>
    <row r="65" spans="1:14" s="19" customFormat="1" x14ac:dyDescent="0.35">
      <c r="A65" s="19" t="s">
        <v>397</v>
      </c>
      <c r="B65" s="19" t="s">
        <v>416</v>
      </c>
      <c r="C65" s="19" t="s">
        <v>397</v>
      </c>
      <c r="D65" s="19" t="s">
        <v>206</v>
      </c>
      <c r="E65" s="19" t="s">
        <v>409</v>
      </c>
      <c r="F65" s="23" t="s">
        <v>874</v>
      </c>
      <c r="G65" s="23"/>
      <c r="H65" s="19" t="s">
        <v>228</v>
      </c>
      <c r="I65" s="19" t="s">
        <v>206</v>
      </c>
      <c r="J65" s="19" t="s">
        <v>227</v>
      </c>
      <c r="K65" s="19" t="s">
        <v>436</v>
      </c>
      <c r="L65" s="19" t="s">
        <v>437</v>
      </c>
      <c r="M65" s="19" t="s">
        <v>438</v>
      </c>
      <c r="N65" s="19" t="s">
        <v>439</v>
      </c>
    </row>
    <row r="66" spans="1:14" s="19" customFormat="1" x14ac:dyDescent="0.35">
      <c r="A66" s="19" t="s">
        <v>397</v>
      </c>
      <c r="B66" s="19" t="s">
        <v>416</v>
      </c>
      <c r="C66" s="19" t="s">
        <v>397</v>
      </c>
      <c r="D66" s="19" t="s">
        <v>206</v>
      </c>
      <c r="E66" s="19" t="s">
        <v>409</v>
      </c>
      <c r="F66" s="23" t="s">
        <v>874</v>
      </c>
      <c r="G66" s="23"/>
      <c r="H66" s="19" t="s">
        <v>226</v>
      </c>
      <c r="I66" s="19" t="s">
        <v>206</v>
      </c>
      <c r="J66" s="19" t="s">
        <v>225</v>
      </c>
      <c r="K66" s="19" t="s">
        <v>548</v>
      </c>
      <c r="L66" s="19" t="s">
        <v>549</v>
      </c>
      <c r="M66" s="19" t="s">
        <v>550</v>
      </c>
      <c r="N66" s="19" t="s">
        <v>551</v>
      </c>
    </row>
    <row r="67" spans="1:14" s="19" customFormat="1" x14ac:dyDescent="0.35">
      <c r="A67" s="19" t="s">
        <v>397</v>
      </c>
      <c r="B67" s="19" t="s">
        <v>416</v>
      </c>
      <c r="C67" s="19" t="s">
        <v>397</v>
      </c>
      <c r="D67" s="19" t="s">
        <v>206</v>
      </c>
      <c r="E67" s="19" t="s">
        <v>409</v>
      </c>
      <c r="F67" s="23" t="s">
        <v>874</v>
      </c>
      <c r="G67" s="23"/>
      <c r="H67" s="19" t="s">
        <v>208</v>
      </c>
      <c r="I67" s="19" t="s">
        <v>206</v>
      </c>
      <c r="J67" s="19" t="s">
        <v>207</v>
      </c>
      <c r="K67" s="19" t="s">
        <v>552</v>
      </c>
      <c r="L67" s="19" t="s">
        <v>553</v>
      </c>
      <c r="M67" s="19" t="s">
        <v>554</v>
      </c>
      <c r="N67" s="19" t="s">
        <v>555</v>
      </c>
    </row>
    <row r="68" spans="1:14" s="19" customFormat="1" x14ac:dyDescent="0.35">
      <c r="A68" s="19" t="s">
        <v>397</v>
      </c>
      <c r="B68" s="19" t="s">
        <v>416</v>
      </c>
      <c r="C68" s="19" t="s">
        <v>397</v>
      </c>
      <c r="D68" s="19" t="s">
        <v>206</v>
      </c>
      <c r="E68" s="19" t="s">
        <v>409</v>
      </c>
      <c r="F68" s="23" t="s">
        <v>874</v>
      </c>
      <c r="G68" s="23"/>
      <c r="H68" s="19" t="s">
        <v>224</v>
      </c>
      <c r="I68" s="19" t="s">
        <v>206</v>
      </c>
      <c r="J68" s="19" t="s">
        <v>223</v>
      </c>
      <c r="K68" s="19" t="s">
        <v>518</v>
      </c>
      <c r="N68" s="19" t="s">
        <v>521</v>
      </c>
    </row>
    <row r="69" spans="1:14" x14ac:dyDescent="0.35">
      <c r="F69" s="24"/>
      <c r="G69" s="24"/>
    </row>
    <row r="71" spans="1:14" s="17" customFormat="1" x14ac:dyDescent="0.35">
      <c r="A71" s="17" t="s">
        <v>397</v>
      </c>
      <c r="B71" s="17" t="s">
        <v>416</v>
      </c>
      <c r="C71" s="17" t="s">
        <v>397</v>
      </c>
      <c r="D71" s="17" t="s">
        <v>400</v>
      </c>
      <c r="E71" s="17" t="s">
        <v>175</v>
      </c>
      <c r="F71" s="25" t="s">
        <v>874</v>
      </c>
      <c r="G71" s="25"/>
      <c r="H71" s="17" t="s">
        <v>193</v>
      </c>
      <c r="I71" s="17" t="s">
        <v>175</v>
      </c>
      <c r="J71" s="17" t="s">
        <v>192</v>
      </c>
      <c r="K71" s="17" t="s">
        <v>562</v>
      </c>
      <c r="L71" s="17" t="s">
        <v>563</v>
      </c>
      <c r="M71" s="17" t="s">
        <v>564</v>
      </c>
      <c r="N71" s="17" t="s">
        <v>565</v>
      </c>
    </row>
    <row r="72" spans="1:14" s="17" customFormat="1" x14ac:dyDescent="0.35">
      <c r="A72" s="17" t="s">
        <v>396</v>
      </c>
      <c r="B72" s="17" t="s">
        <v>416</v>
      </c>
      <c r="C72" s="17" t="s">
        <v>806</v>
      </c>
      <c r="D72" s="17" t="s">
        <v>794</v>
      </c>
      <c r="E72" s="17" t="s">
        <v>795</v>
      </c>
      <c r="F72" s="25" t="s">
        <v>874</v>
      </c>
      <c r="G72" s="25"/>
      <c r="H72" s="17" t="s">
        <v>76</v>
      </c>
      <c r="I72" s="17" t="s">
        <v>163</v>
      </c>
      <c r="J72" s="17" t="s">
        <v>168</v>
      </c>
    </row>
    <row r="73" spans="1:14" s="17" customFormat="1" x14ac:dyDescent="0.35">
      <c r="A73" s="17" t="s">
        <v>792</v>
      </c>
      <c r="B73" s="17" t="s">
        <v>417</v>
      </c>
      <c r="C73" s="17" t="s">
        <v>805</v>
      </c>
      <c r="D73" s="17" t="s">
        <v>398</v>
      </c>
      <c r="E73" s="17" t="s">
        <v>28</v>
      </c>
      <c r="F73" s="25" t="s">
        <v>874</v>
      </c>
      <c r="G73" s="25"/>
      <c r="H73" s="17" t="s">
        <v>802</v>
      </c>
    </row>
    <row r="74" spans="1:14" s="17" customFormat="1" x14ac:dyDescent="0.35">
      <c r="A74" s="17" t="s">
        <v>397</v>
      </c>
      <c r="B74" s="17" t="s">
        <v>416</v>
      </c>
      <c r="C74" s="17" t="s">
        <v>397</v>
      </c>
      <c r="D74" s="17" t="s">
        <v>400</v>
      </c>
      <c r="E74" s="17" t="s">
        <v>245</v>
      </c>
      <c r="F74" s="25" t="s">
        <v>877</v>
      </c>
      <c r="G74" s="25"/>
      <c r="H74" s="17" t="s">
        <v>253</v>
      </c>
      <c r="I74" s="17" t="s">
        <v>245</v>
      </c>
      <c r="J74" s="17" t="s">
        <v>252</v>
      </c>
      <c r="K74" s="17" t="s">
        <v>672</v>
      </c>
      <c r="L74" s="17" t="s">
        <v>673</v>
      </c>
      <c r="M74" s="17" t="s">
        <v>674</v>
      </c>
      <c r="N74" s="17" t="s">
        <v>675</v>
      </c>
    </row>
    <row r="75" spans="1:14" s="17" customFormat="1" x14ac:dyDescent="0.35">
      <c r="A75" s="17" t="s">
        <v>397</v>
      </c>
      <c r="B75" s="17" t="s">
        <v>416</v>
      </c>
      <c r="C75" s="17" t="s">
        <v>397</v>
      </c>
      <c r="D75" s="17" t="s">
        <v>400</v>
      </c>
      <c r="E75" s="17" t="s">
        <v>245</v>
      </c>
      <c r="F75" s="25" t="s">
        <v>877</v>
      </c>
      <c r="G75" s="25"/>
      <c r="H75" s="17" t="s">
        <v>249</v>
      </c>
      <c r="I75" s="17" t="s">
        <v>245</v>
      </c>
      <c r="J75" s="17" t="s">
        <v>248</v>
      </c>
      <c r="K75" s="17" t="s">
        <v>556</v>
      </c>
      <c r="L75" s="17" t="s">
        <v>557</v>
      </c>
      <c r="M75" s="17" t="s">
        <v>558</v>
      </c>
      <c r="N75" s="17" t="s">
        <v>559</v>
      </c>
    </row>
    <row r="76" spans="1:14" s="17" customFormat="1" x14ac:dyDescent="0.35">
      <c r="A76" s="17" t="s">
        <v>397</v>
      </c>
      <c r="B76" s="17" t="s">
        <v>416</v>
      </c>
      <c r="C76" s="17" t="s">
        <v>397</v>
      </c>
      <c r="D76" s="17" t="s">
        <v>400</v>
      </c>
      <c r="E76" s="17" t="s">
        <v>245</v>
      </c>
      <c r="F76" s="25" t="s">
        <v>874</v>
      </c>
      <c r="G76" s="25"/>
      <c r="H76" s="17" t="s">
        <v>247</v>
      </c>
      <c r="I76" s="17" t="s">
        <v>245</v>
      </c>
      <c r="J76" s="17" t="s">
        <v>246</v>
      </c>
      <c r="K76" s="17" t="s">
        <v>452</v>
      </c>
      <c r="L76" s="17" t="s">
        <v>453</v>
      </c>
      <c r="M76" s="17" t="s">
        <v>454</v>
      </c>
      <c r="N76" s="17" t="s">
        <v>455</v>
      </c>
    </row>
    <row r="77" spans="1:14" s="17" customFormat="1" x14ac:dyDescent="0.35">
      <c r="A77" s="17" t="s">
        <v>792</v>
      </c>
      <c r="B77" s="17" t="s">
        <v>417</v>
      </c>
      <c r="C77" s="17" t="s">
        <v>805</v>
      </c>
      <c r="D77" s="17" t="s">
        <v>400</v>
      </c>
      <c r="E77" s="17" t="s">
        <v>175</v>
      </c>
      <c r="F77" s="25" t="s">
        <v>874</v>
      </c>
      <c r="G77" s="25"/>
      <c r="H77" s="17" t="s">
        <v>798</v>
      </c>
    </row>
    <row r="78" spans="1:14" s="17" customFormat="1" x14ac:dyDescent="0.35">
      <c r="A78" s="17" t="s">
        <v>397</v>
      </c>
      <c r="B78" s="17" t="s">
        <v>416</v>
      </c>
      <c r="C78" s="17" t="s">
        <v>397</v>
      </c>
      <c r="D78" s="17" t="s">
        <v>400</v>
      </c>
      <c r="E78" s="17" t="s">
        <v>175</v>
      </c>
      <c r="F78" s="25" t="s">
        <v>874</v>
      </c>
      <c r="G78" s="25"/>
      <c r="H78" s="17" t="s">
        <v>181</v>
      </c>
      <c r="I78" s="17" t="s">
        <v>175</v>
      </c>
      <c r="J78" s="17" t="s">
        <v>180</v>
      </c>
      <c r="K78" s="17" t="s">
        <v>605</v>
      </c>
      <c r="L78" s="17" t="s">
        <v>606</v>
      </c>
      <c r="M78" s="17" t="s">
        <v>607</v>
      </c>
      <c r="N78" s="17" t="s">
        <v>608</v>
      </c>
    </row>
    <row r="79" spans="1:14" s="17" customFormat="1" x14ac:dyDescent="0.35">
      <c r="A79" s="17" t="s">
        <v>397</v>
      </c>
      <c r="B79" s="17" t="s">
        <v>416</v>
      </c>
      <c r="C79" s="17" t="s">
        <v>397</v>
      </c>
      <c r="D79" s="17" t="s">
        <v>400</v>
      </c>
      <c r="E79" s="17" t="s">
        <v>175</v>
      </c>
      <c r="F79" s="25" t="s">
        <v>877</v>
      </c>
      <c r="G79" s="25"/>
      <c r="H79" s="17" t="s">
        <v>195</v>
      </c>
      <c r="I79" s="17" t="s">
        <v>175</v>
      </c>
      <c r="J79" s="17" t="s">
        <v>194</v>
      </c>
      <c r="K79" s="17" t="s">
        <v>668</v>
      </c>
      <c r="L79" s="17" t="s">
        <v>669</v>
      </c>
      <c r="M79" s="17" t="s">
        <v>670</v>
      </c>
      <c r="N79" s="17" t="s">
        <v>671</v>
      </c>
    </row>
    <row r="80" spans="1:14" s="17" customFormat="1" x14ac:dyDescent="0.35">
      <c r="A80" s="17" t="s">
        <v>792</v>
      </c>
      <c r="B80" s="17" t="s">
        <v>417</v>
      </c>
      <c r="C80" s="17" t="s">
        <v>805</v>
      </c>
      <c r="D80" s="17" t="s">
        <v>400</v>
      </c>
      <c r="E80" s="17" t="s">
        <v>245</v>
      </c>
      <c r="F80" s="25" t="s">
        <v>877</v>
      </c>
      <c r="G80" s="25"/>
      <c r="H80" s="17" t="s">
        <v>800</v>
      </c>
    </row>
    <row r="81" spans="1:14" s="17" customFormat="1" x14ac:dyDescent="0.35">
      <c r="A81" s="17" t="s">
        <v>396</v>
      </c>
      <c r="B81" s="17" t="s">
        <v>416</v>
      </c>
      <c r="C81" s="17" t="s">
        <v>806</v>
      </c>
      <c r="D81" s="17" t="s">
        <v>794</v>
      </c>
      <c r="E81" s="17" t="s">
        <v>277</v>
      </c>
      <c r="F81" s="25" t="s">
        <v>874</v>
      </c>
      <c r="G81" s="25"/>
      <c r="H81" s="17" t="s">
        <v>83</v>
      </c>
      <c r="I81" s="17" t="s">
        <v>163</v>
      </c>
      <c r="J81" s="17" t="s">
        <v>169</v>
      </c>
    </row>
    <row r="82" spans="1:14" s="17" customFormat="1" x14ac:dyDescent="0.35">
      <c r="A82" s="17" t="s">
        <v>792</v>
      </c>
      <c r="B82" s="17" t="s">
        <v>417</v>
      </c>
      <c r="C82" s="17" t="s">
        <v>805</v>
      </c>
      <c r="D82" s="17" t="s">
        <v>398</v>
      </c>
      <c r="E82" s="17" t="s">
        <v>28</v>
      </c>
      <c r="F82" s="25" t="s">
        <v>874</v>
      </c>
      <c r="G82" s="25"/>
      <c r="H82" s="17" t="s">
        <v>811</v>
      </c>
    </row>
    <row r="83" spans="1:14" s="17" customFormat="1" x14ac:dyDescent="0.35">
      <c r="A83" s="17" t="s">
        <v>397</v>
      </c>
      <c r="B83" s="17" t="s">
        <v>416</v>
      </c>
      <c r="C83" s="17" t="s">
        <v>397</v>
      </c>
      <c r="D83" s="17" t="s">
        <v>398</v>
      </c>
      <c r="E83" s="17" t="s">
        <v>28</v>
      </c>
      <c r="F83" s="25" t="s">
        <v>877</v>
      </c>
      <c r="G83" s="25"/>
      <c r="H83" s="17" t="s">
        <v>336</v>
      </c>
      <c r="I83" s="17" t="s">
        <v>330</v>
      </c>
      <c r="J83" s="17" t="s">
        <v>335</v>
      </c>
      <c r="K83" s="17" t="s">
        <v>680</v>
      </c>
      <c r="L83" s="17" t="s">
        <v>738</v>
      </c>
      <c r="M83" s="17" t="s">
        <v>739</v>
      </c>
      <c r="N83" s="17" t="s">
        <v>740</v>
      </c>
    </row>
    <row r="84" spans="1:14" s="17" customFormat="1" x14ac:dyDescent="0.35">
      <c r="A84" s="17" t="s">
        <v>397</v>
      </c>
      <c r="B84" s="17" t="s">
        <v>416</v>
      </c>
      <c r="C84" s="17" t="s">
        <v>397</v>
      </c>
      <c r="D84" s="17" t="s">
        <v>398</v>
      </c>
      <c r="E84" s="17" t="s">
        <v>28</v>
      </c>
      <c r="F84" s="25" t="s">
        <v>877</v>
      </c>
      <c r="G84" s="25"/>
      <c r="H84" s="17" t="s">
        <v>334</v>
      </c>
      <c r="I84" s="17" t="s">
        <v>330</v>
      </c>
      <c r="J84" s="17" t="s">
        <v>333</v>
      </c>
      <c r="K84" s="17" t="s">
        <v>589</v>
      </c>
      <c r="L84" s="17" t="s">
        <v>590</v>
      </c>
      <c r="M84" s="17" t="s">
        <v>591</v>
      </c>
      <c r="N84" s="17" t="s">
        <v>592</v>
      </c>
    </row>
    <row r="85" spans="1:14" s="17" customFormat="1" x14ac:dyDescent="0.35">
      <c r="A85" s="17" t="s">
        <v>792</v>
      </c>
      <c r="B85" s="17" t="s">
        <v>417</v>
      </c>
      <c r="C85" s="17" t="s">
        <v>805</v>
      </c>
      <c r="D85" s="17" t="s">
        <v>398</v>
      </c>
      <c r="E85" s="17" t="s">
        <v>414</v>
      </c>
      <c r="F85" s="25" t="s">
        <v>874</v>
      </c>
      <c r="G85" s="25"/>
      <c r="H85" s="17" t="s">
        <v>803</v>
      </c>
    </row>
    <row r="86" spans="1:14" s="17" customFormat="1" x14ac:dyDescent="0.35">
      <c r="A86" s="17" t="s">
        <v>396</v>
      </c>
      <c r="B86" s="17" t="s">
        <v>417</v>
      </c>
      <c r="C86" s="17" t="s">
        <v>805</v>
      </c>
      <c r="D86" s="17" t="s">
        <v>398</v>
      </c>
      <c r="E86" s="17" t="s">
        <v>414</v>
      </c>
      <c r="F86" s="25" t="s">
        <v>877</v>
      </c>
      <c r="G86" s="25"/>
      <c r="H86" s="17" t="s">
        <v>117</v>
      </c>
      <c r="I86" s="17" t="s">
        <v>164</v>
      </c>
      <c r="J86" s="17" t="s">
        <v>172</v>
      </c>
    </row>
    <row r="87" spans="1:14" s="17" customFormat="1" x14ac:dyDescent="0.35">
      <c r="A87" s="17" t="s">
        <v>397</v>
      </c>
      <c r="B87" s="17" t="s">
        <v>416</v>
      </c>
      <c r="C87" s="17" t="s">
        <v>397</v>
      </c>
      <c r="D87" s="17" t="s">
        <v>398</v>
      </c>
      <c r="E87" s="17" t="s">
        <v>414</v>
      </c>
      <c r="F87" s="25" t="s">
        <v>874</v>
      </c>
      <c r="G87" s="25"/>
      <c r="H87" s="17" t="s">
        <v>346</v>
      </c>
      <c r="I87" s="17" t="s">
        <v>330</v>
      </c>
      <c r="J87" s="17" t="s">
        <v>345</v>
      </c>
      <c r="K87" s="17" t="s">
        <v>741</v>
      </c>
      <c r="L87" s="17" t="s">
        <v>526</v>
      </c>
      <c r="M87" s="17" t="s">
        <v>527</v>
      </c>
      <c r="N87" s="17" t="s">
        <v>742</v>
      </c>
    </row>
    <row r="88" spans="1:14" x14ac:dyDescent="0.35">
      <c r="F88" s="24"/>
      <c r="G88" s="24"/>
    </row>
    <row r="89" spans="1:14" s="18" customFormat="1" x14ac:dyDescent="0.35">
      <c r="A89" s="18" t="s">
        <v>420</v>
      </c>
      <c r="B89" s="18" t="s">
        <v>416</v>
      </c>
      <c r="C89" s="18" t="s">
        <v>397</v>
      </c>
      <c r="D89" s="18" t="s">
        <v>406</v>
      </c>
      <c r="E89" s="18" t="s">
        <v>286</v>
      </c>
      <c r="F89" s="26" t="s">
        <v>877</v>
      </c>
      <c r="G89" s="26" t="s">
        <v>884</v>
      </c>
      <c r="H89" s="18" t="s">
        <v>425</v>
      </c>
      <c r="K89" s="18" t="s">
        <v>765</v>
      </c>
      <c r="L89" s="18" t="s">
        <v>766</v>
      </c>
      <c r="M89" s="18" t="s">
        <v>767</v>
      </c>
      <c r="N89" s="18" t="s">
        <v>764</v>
      </c>
    </row>
    <row r="90" spans="1:14" s="18" customFormat="1" x14ac:dyDescent="0.35">
      <c r="A90" s="18" t="s">
        <v>397</v>
      </c>
      <c r="B90" s="18" t="s">
        <v>416</v>
      </c>
      <c r="C90" s="18" t="s">
        <v>397</v>
      </c>
      <c r="D90" s="18" t="s">
        <v>406</v>
      </c>
      <c r="E90" s="18" t="s">
        <v>286</v>
      </c>
      <c r="F90" s="26" t="s">
        <v>880</v>
      </c>
      <c r="G90" s="26" t="s">
        <v>943</v>
      </c>
      <c r="H90" s="18" t="s">
        <v>868</v>
      </c>
      <c r="I90" s="18" t="s">
        <v>286</v>
      </c>
      <c r="J90" s="18" t="s">
        <v>301</v>
      </c>
      <c r="K90" s="18" t="s">
        <v>660</v>
      </c>
      <c r="L90" s="18" t="s">
        <v>661</v>
      </c>
      <c r="M90" s="18" t="s">
        <v>662</v>
      </c>
      <c r="N90" s="18" t="s">
        <v>663</v>
      </c>
    </row>
    <row r="91" spans="1:14" s="18" customFormat="1" x14ac:dyDescent="0.35">
      <c r="A91" s="18" t="s">
        <v>792</v>
      </c>
      <c r="B91" s="18" t="s">
        <v>417</v>
      </c>
      <c r="C91" s="18" t="s">
        <v>805</v>
      </c>
      <c r="D91" s="18" t="s">
        <v>794</v>
      </c>
      <c r="E91" s="18" t="s">
        <v>795</v>
      </c>
      <c r="F91" s="26" t="s">
        <v>874</v>
      </c>
      <c r="G91" s="26"/>
      <c r="H91" s="18" t="s">
        <v>796</v>
      </c>
    </row>
    <row r="92" spans="1:14" s="18" customFormat="1" x14ac:dyDescent="0.35">
      <c r="A92" s="18" t="s">
        <v>396</v>
      </c>
      <c r="B92" s="18" t="s">
        <v>416</v>
      </c>
      <c r="C92" s="18" t="s">
        <v>806</v>
      </c>
      <c r="D92" s="18" t="s">
        <v>400</v>
      </c>
      <c r="E92" s="18" t="s">
        <v>245</v>
      </c>
      <c r="F92" s="26" t="s">
        <v>874</v>
      </c>
      <c r="G92" s="26"/>
      <c r="H92" s="18" t="s">
        <v>128</v>
      </c>
      <c r="I92" s="18" t="s">
        <v>164</v>
      </c>
      <c r="J92" s="18" t="s">
        <v>21</v>
      </c>
    </row>
    <row r="93" spans="1:14" s="18" customFormat="1" x14ac:dyDescent="0.35">
      <c r="A93" s="18" t="s">
        <v>397</v>
      </c>
      <c r="B93" s="18" t="s">
        <v>416</v>
      </c>
      <c r="C93" s="18" t="s">
        <v>397</v>
      </c>
      <c r="D93" s="18" t="s">
        <v>794</v>
      </c>
      <c r="E93" s="18" t="s">
        <v>795</v>
      </c>
      <c r="F93" s="26" t="s">
        <v>874</v>
      </c>
      <c r="G93" s="26"/>
      <c r="H93" s="18" t="s">
        <v>309</v>
      </c>
      <c r="I93" s="18" t="s">
        <v>307</v>
      </c>
      <c r="J93" s="18" t="s">
        <v>308</v>
      </c>
      <c r="K93" s="18" t="s">
        <v>751</v>
      </c>
      <c r="N93" s="18" t="s">
        <v>521</v>
      </c>
    </row>
    <row r="94" spans="1:14" s="18" customFormat="1" x14ac:dyDescent="0.35">
      <c r="A94" s="18" t="s">
        <v>396</v>
      </c>
      <c r="B94" s="18" t="s">
        <v>416</v>
      </c>
      <c r="C94" s="18" t="s">
        <v>806</v>
      </c>
      <c r="D94" s="18" t="s">
        <v>406</v>
      </c>
      <c r="E94" s="18" t="s">
        <v>381</v>
      </c>
      <c r="F94" s="26" t="s">
        <v>874</v>
      </c>
      <c r="G94" s="26"/>
      <c r="H94" s="18" t="s">
        <v>61</v>
      </c>
      <c r="I94" s="18" t="s">
        <v>163</v>
      </c>
      <c r="J94" s="18" t="s">
        <v>18</v>
      </c>
    </row>
    <row r="95" spans="1:14" s="18" customFormat="1" x14ac:dyDescent="0.35">
      <c r="A95" s="18" t="s">
        <v>397</v>
      </c>
      <c r="B95" s="18" t="s">
        <v>416</v>
      </c>
      <c r="C95" s="18" t="s">
        <v>397</v>
      </c>
      <c r="D95" s="18" t="s">
        <v>400</v>
      </c>
      <c r="E95" s="18" t="s">
        <v>245</v>
      </c>
      <c r="F95" s="26" t="s">
        <v>874</v>
      </c>
      <c r="G95" s="26"/>
      <c r="H95" s="18" t="s">
        <v>266</v>
      </c>
      <c r="I95" s="18" t="s">
        <v>262</v>
      </c>
      <c r="J95" s="18" t="s">
        <v>265</v>
      </c>
      <c r="K95" s="18" t="s">
        <v>680</v>
      </c>
      <c r="L95" s="18" t="s">
        <v>681</v>
      </c>
      <c r="M95" s="18" t="s">
        <v>682</v>
      </c>
      <c r="N95" s="18" t="s">
        <v>683</v>
      </c>
    </row>
    <row r="96" spans="1:14" s="18" customFormat="1" x14ac:dyDescent="0.35">
      <c r="A96" s="18" t="s">
        <v>397</v>
      </c>
      <c r="B96" s="18" t="s">
        <v>416</v>
      </c>
      <c r="C96" s="18" t="s">
        <v>397</v>
      </c>
      <c r="D96" s="18" t="s">
        <v>400</v>
      </c>
      <c r="E96" s="18" t="s">
        <v>245</v>
      </c>
      <c r="F96" s="26" t="s">
        <v>877</v>
      </c>
      <c r="G96" s="26"/>
      <c r="H96" s="18" t="s">
        <v>251</v>
      </c>
      <c r="I96" s="18" t="s">
        <v>245</v>
      </c>
      <c r="J96" s="18" t="s">
        <v>250</v>
      </c>
      <c r="K96" s="18" t="s">
        <v>684</v>
      </c>
      <c r="L96" s="18" t="s">
        <v>685</v>
      </c>
      <c r="M96" s="18" t="s">
        <v>686</v>
      </c>
      <c r="N96" s="18" t="s">
        <v>675</v>
      </c>
    </row>
    <row r="97" spans="1:14" s="18" customFormat="1" x14ac:dyDescent="0.35">
      <c r="A97" s="18" t="s">
        <v>396</v>
      </c>
      <c r="B97" s="18" t="s">
        <v>416</v>
      </c>
      <c r="C97" s="18" t="s">
        <v>806</v>
      </c>
      <c r="D97" s="18" t="s">
        <v>398</v>
      </c>
      <c r="E97" s="18" t="s">
        <v>414</v>
      </c>
      <c r="F97" s="26" t="s">
        <v>874</v>
      </c>
      <c r="G97" s="26"/>
      <c r="H97" s="18" t="s">
        <v>55</v>
      </c>
      <c r="I97" s="18" t="s">
        <v>163</v>
      </c>
      <c r="J97" s="18" t="s">
        <v>18</v>
      </c>
    </row>
    <row r="98" spans="1:14" s="18" customFormat="1" x14ac:dyDescent="0.35">
      <c r="A98" s="18" t="s">
        <v>396</v>
      </c>
      <c r="B98" s="18" t="s">
        <v>417</v>
      </c>
      <c r="C98" s="18" t="s">
        <v>805</v>
      </c>
      <c r="D98" s="18" t="s">
        <v>406</v>
      </c>
      <c r="E98" s="18" t="s">
        <v>286</v>
      </c>
      <c r="F98" s="26" t="s">
        <v>877</v>
      </c>
      <c r="G98" s="26"/>
      <c r="H98" s="18" t="s">
        <v>944</v>
      </c>
      <c r="I98" s="18" t="s">
        <v>164</v>
      </c>
      <c r="J98" s="18" t="s">
        <v>20</v>
      </c>
    </row>
    <row r="99" spans="1:14" s="18" customFormat="1" x14ac:dyDescent="0.35">
      <c r="A99" s="18" t="s">
        <v>397</v>
      </c>
      <c r="B99" s="18" t="s">
        <v>416</v>
      </c>
      <c r="C99" s="18" t="s">
        <v>397</v>
      </c>
      <c r="D99" s="18" t="s">
        <v>400</v>
      </c>
      <c r="E99" s="18" t="s">
        <v>175</v>
      </c>
      <c r="F99" s="26"/>
      <c r="G99" s="26"/>
      <c r="H99" s="18" t="s">
        <v>197</v>
      </c>
      <c r="I99" s="18" t="s">
        <v>175</v>
      </c>
      <c r="J99" s="18" t="s">
        <v>196</v>
      </c>
      <c r="K99" s="18" t="s">
        <v>687</v>
      </c>
      <c r="L99" s="18" t="s">
        <v>688</v>
      </c>
      <c r="M99" s="18" t="s">
        <v>689</v>
      </c>
      <c r="N99" s="18" t="s">
        <v>690</v>
      </c>
    </row>
    <row r="100" spans="1:14" s="18" customFormat="1" x14ac:dyDescent="0.35">
      <c r="A100" s="18" t="s">
        <v>397</v>
      </c>
      <c r="B100" s="18" t="s">
        <v>416</v>
      </c>
      <c r="C100" s="18" t="s">
        <v>397</v>
      </c>
      <c r="D100" s="18" t="s">
        <v>400</v>
      </c>
      <c r="E100" s="18" t="s">
        <v>175</v>
      </c>
      <c r="F100" s="26"/>
      <c r="G100" s="26"/>
      <c r="H100" s="18" t="s">
        <v>179</v>
      </c>
      <c r="I100" s="18" t="s">
        <v>175</v>
      </c>
      <c r="J100" s="18" t="s">
        <v>178</v>
      </c>
      <c r="K100" s="18" t="s">
        <v>759</v>
      </c>
      <c r="L100" s="18" t="s">
        <v>695</v>
      </c>
      <c r="M100" s="18" t="s">
        <v>696</v>
      </c>
      <c r="N100" s="18" t="s">
        <v>697</v>
      </c>
    </row>
    <row r="101" spans="1:14" s="18" customFormat="1" x14ac:dyDescent="0.35">
      <c r="A101" s="18" t="s">
        <v>397</v>
      </c>
      <c r="B101" s="18" t="s">
        <v>416</v>
      </c>
      <c r="C101" s="18" t="s">
        <v>397</v>
      </c>
      <c r="D101" s="18" t="s">
        <v>400</v>
      </c>
      <c r="E101" s="18" t="s">
        <v>175</v>
      </c>
      <c r="F101" s="26"/>
      <c r="G101" s="26"/>
      <c r="H101" s="18" t="s">
        <v>183</v>
      </c>
      <c r="I101" s="18" t="s">
        <v>175</v>
      </c>
      <c r="J101" s="18" t="s">
        <v>182</v>
      </c>
      <c r="K101" s="18" t="s">
        <v>714</v>
      </c>
      <c r="L101" s="18" t="s">
        <v>715</v>
      </c>
      <c r="M101" s="18" t="s">
        <v>716</v>
      </c>
      <c r="N101" s="18" t="s">
        <v>717</v>
      </c>
    </row>
    <row r="102" spans="1:14" s="18" customFormat="1" x14ac:dyDescent="0.35">
      <c r="A102" s="18" t="s">
        <v>396</v>
      </c>
      <c r="B102" s="18" t="s">
        <v>416</v>
      </c>
      <c r="C102" s="18" t="s">
        <v>806</v>
      </c>
      <c r="D102" s="18" t="s">
        <v>398</v>
      </c>
      <c r="E102" s="18" t="s">
        <v>28</v>
      </c>
      <c r="F102" s="26"/>
      <c r="G102" s="26"/>
      <c r="H102" s="18" t="s">
        <v>52</v>
      </c>
      <c r="I102" s="18" t="s">
        <v>163</v>
      </c>
      <c r="J102" s="18" t="s">
        <v>18</v>
      </c>
    </row>
    <row r="103" spans="1:14" s="18" customFormat="1" x14ac:dyDescent="0.35">
      <c r="A103" s="18" t="s">
        <v>396</v>
      </c>
      <c r="B103" s="18" t="s">
        <v>416</v>
      </c>
      <c r="C103" s="18" t="s">
        <v>806</v>
      </c>
      <c r="D103" s="18" t="s">
        <v>794</v>
      </c>
      <c r="E103" s="18" t="s">
        <v>795</v>
      </c>
      <c r="F103" s="26"/>
      <c r="G103" s="26"/>
      <c r="H103" s="18" t="s">
        <v>90</v>
      </c>
      <c r="I103" s="18" t="s">
        <v>163</v>
      </c>
      <c r="J103" s="18" t="s">
        <v>170</v>
      </c>
    </row>
    <row r="104" spans="1:14" s="18" customFormat="1" x14ac:dyDescent="0.35">
      <c r="A104" s="18" t="s">
        <v>397</v>
      </c>
      <c r="B104" s="18" t="s">
        <v>416</v>
      </c>
      <c r="C104" s="18" t="s">
        <v>397</v>
      </c>
      <c r="D104" s="18" t="s">
        <v>794</v>
      </c>
      <c r="E104" s="18" t="s">
        <v>795</v>
      </c>
      <c r="F104" s="26"/>
      <c r="G104" s="26"/>
      <c r="H104" s="18" t="s">
        <v>205</v>
      </c>
      <c r="I104" s="18" t="s">
        <v>175</v>
      </c>
      <c r="J104" s="18" t="s">
        <v>204</v>
      </c>
      <c r="K104" s="18" t="s">
        <v>444</v>
      </c>
      <c r="L104" s="18" t="s">
        <v>445</v>
      </c>
      <c r="M104" s="18" t="s">
        <v>446</v>
      </c>
      <c r="N104" s="18" t="s">
        <v>447</v>
      </c>
    </row>
    <row r="105" spans="1:14" s="18" customFormat="1" x14ac:dyDescent="0.35">
      <c r="A105" s="18" t="s">
        <v>397</v>
      </c>
      <c r="B105" s="18" t="s">
        <v>416</v>
      </c>
      <c r="C105" s="18" t="s">
        <v>397</v>
      </c>
      <c r="D105" s="18" t="s">
        <v>794</v>
      </c>
      <c r="E105" s="18" t="s">
        <v>795</v>
      </c>
      <c r="F105" s="26"/>
      <c r="G105" s="26"/>
      <c r="H105" s="18" t="s">
        <v>319</v>
      </c>
      <c r="I105" s="18" t="s">
        <v>307</v>
      </c>
      <c r="J105" s="18" t="s">
        <v>318</v>
      </c>
      <c r="K105" s="18" t="s">
        <v>518</v>
      </c>
      <c r="N105" s="18" t="s">
        <v>521</v>
      </c>
    </row>
    <row r="106" spans="1:14" s="18" customFormat="1" x14ac:dyDescent="0.35">
      <c r="A106" s="18" t="s">
        <v>397</v>
      </c>
      <c r="B106" s="18" t="s">
        <v>416</v>
      </c>
      <c r="C106" s="18" t="s">
        <v>397</v>
      </c>
      <c r="D106" s="18" t="s">
        <v>794</v>
      </c>
      <c r="E106" s="18" t="s">
        <v>411</v>
      </c>
      <c r="F106" s="26"/>
      <c r="G106" s="26"/>
      <c r="H106" s="18" t="s">
        <v>380</v>
      </c>
      <c r="I106" s="18" t="s">
        <v>364</v>
      </c>
      <c r="J106" s="18" t="s">
        <v>379</v>
      </c>
      <c r="K106" s="18" t="s">
        <v>743</v>
      </c>
      <c r="L106" s="18" t="s">
        <v>531</v>
      </c>
      <c r="M106" s="18" t="s">
        <v>532</v>
      </c>
      <c r="N106" s="18" t="s">
        <v>744</v>
      </c>
    </row>
    <row r="107" spans="1:14" s="18" customFormat="1" x14ac:dyDescent="0.35">
      <c r="A107" s="18" t="s">
        <v>397</v>
      </c>
      <c r="B107" s="18" t="s">
        <v>416</v>
      </c>
      <c r="C107" s="18" t="s">
        <v>397</v>
      </c>
      <c r="D107" s="18" t="s">
        <v>400</v>
      </c>
      <c r="E107" s="18" t="s">
        <v>175</v>
      </c>
      <c r="F107" s="26"/>
      <c r="G107" s="26"/>
      <c r="H107" s="18" t="s">
        <v>191</v>
      </c>
      <c r="I107" s="18" t="s">
        <v>175</v>
      </c>
      <c r="J107" s="18" t="s">
        <v>190</v>
      </c>
      <c r="K107" s="18" t="s">
        <v>726</v>
      </c>
      <c r="L107" s="18" t="s">
        <v>727</v>
      </c>
      <c r="M107" s="18" t="s">
        <v>728</v>
      </c>
      <c r="N107" s="18" t="s">
        <v>729</v>
      </c>
    </row>
    <row r="108" spans="1:14" s="15" customFormat="1" x14ac:dyDescent="0.35">
      <c r="A108" s="15" t="s">
        <v>396</v>
      </c>
      <c r="B108" s="15" t="s">
        <v>417</v>
      </c>
      <c r="C108" s="15" t="s">
        <v>805</v>
      </c>
      <c r="D108" s="15" t="s">
        <v>399</v>
      </c>
      <c r="E108" s="16" t="s">
        <v>404</v>
      </c>
      <c r="F108" s="27"/>
      <c r="G108" s="27"/>
      <c r="H108" s="15" t="s">
        <v>159</v>
      </c>
      <c r="I108" s="15" t="s">
        <v>164</v>
      </c>
      <c r="J108" s="16" t="s">
        <v>160</v>
      </c>
    </row>
    <row r="109" spans="1:14" s="15" customFormat="1" x14ac:dyDescent="0.35">
      <c r="A109" s="15" t="s">
        <v>397</v>
      </c>
      <c r="B109" s="15" t="s">
        <v>416</v>
      </c>
      <c r="C109" s="15" t="s">
        <v>397</v>
      </c>
      <c r="D109" s="15" t="s">
        <v>399</v>
      </c>
      <c r="E109" s="15" t="s">
        <v>404</v>
      </c>
      <c r="F109" s="28"/>
      <c r="G109" s="28"/>
      <c r="H109" s="15" t="s">
        <v>361</v>
      </c>
      <c r="I109" s="15" t="s">
        <v>355</v>
      </c>
      <c r="J109" s="15" t="s">
        <v>360</v>
      </c>
      <c r="K109" s="15" t="s">
        <v>503</v>
      </c>
      <c r="L109" s="15" t="s">
        <v>504</v>
      </c>
      <c r="M109" s="15" t="s">
        <v>505</v>
      </c>
      <c r="N109" s="15" t="s">
        <v>506</v>
      </c>
    </row>
    <row r="110" spans="1:14" s="15" customFormat="1" x14ac:dyDescent="0.35">
      <c r="A110" s="15" t="s">
        <v>397</v>
      </c>
      <c r="B110" s="15" t="s">
        <v>416</v>
      </c>
      <c r="C110" s="15" t="s">
        <v>397</v>
      </c>
      <c r="D110" s="15" t="s">
        <v>399</v>
      </c>
      <c r="E110" s="15" t="s">
        <v>404</v>
      </c>
      <c r="F110" s="28"/>
      <c r="G110" s="28"/>
      <c r="H110" s="15" t="s">
        <v>363</v>
      </c>
      <c r="I110" s="15" t="s">
        <v>355</v>
      </c>
      <c r="J110" s="15" t="s">
        <v>362</v>
      </c>
      <c r="K110" s="15" t="s">
        <v>508</v>
      </c>
      <c r="L110" s="15" t="s">
        <v>509</v>
      </c>
      <c r="M110" s="15" t="s">
        <v>510</v>
      </c>
      <c r="N110" s="15" t="s">
        <v>511</v>
      </c>
    </row>
    <row r="111" spans="1:14" s="18" customFormat="1" x14ac:dyDescent="0.35">
      <c r="A111" s="18" t="s">
        <v>396</v>
      </c>
      <c r="B111" s="18" t="s">
        <v>417</v>
      </c>
      <c r="C111" s="18" t="s">
        <v>805</v>
      </c>
      <c r="D111" s="18" t="s">
        <v>406</v>
      </c>
      <c r="E111" s="18" t="s">
        <v>407</v>
      </c>
      <c r="F111" s="26"/>
      <c r="G111" s="26"/>
      <c r="H111" s="18" t="s">
        <v>867</v>
      </c>
      <c r="I111" s="18" t="s">
        <v>164</v>
      </c>
      <c r="J111" s="18" t="s">
        <v>174</v>
      </c>
    </row>
    <row r="112" spans="1:14" s="18" customFormat="1" x14ac:dyDescent="0.35">
      <c r="A112" s="18" t="s">
        <v>396</v>
      </c>
      <c r="B112" s="18" t="s">
        <v>417</v>
      </c>
      <c r="C112" s="18" t="s">
        <v>805</v>
      </c>
      <c r="D112" s="18" t="s">
        <v>406</v>
      </c>
      <c r="E112" s="18" t="s">
        <v>407</v>
      </c>
      <c r="F112" s="26"/>
      <c r="G112" s="26"/>
      <c r="H112" s="18" t="s">
        <v>120</v>
      </c>
      <c r="I112" s="18" t="s">
        <v>164</v>
      </c>
      <c r="J112" s="18" t="s">
        <v>172</v>
      </c>
    </row>
    <row r="113" spans="1:14" s="18" customFormat="1" x14ac:dyDescent="0.35">
      <c r="A113" s="18" t="s">
        <v>397</v>
      </c>
      <c r="B113" s="18" t="s">
        <v>416</v>
      </c>
      <c r="C113" s="18" t="s">
        <v>397</v>
      </c>
      <c r="D113" s="18" t="s">
        <v>406</v>
      </c>
      <c r="E113" s="18" t="s">
        <v>407</v>
      </c>
      <c r="F113" s="26"/>
      <c r="G113" s="26"/>
      <c r="H113" s="18" t="s">
        <v>394</v>
      </c>
      <c r="I113" s="18" t="s">
        <v>381</v>
      </c>
      <c r="J113" s="18" t="s">
        <v>393</v>
      </c>
      <c r="K113" s="18" t="s">
        <v>637</v>
      </c>
      <c r="L113" s="18" t="s">
        <v>563</v>
      </c>
      <c r="M113" s="18" t="s">
        <v>638</v>
      </c>
      <c r="N113" s="18" t="s">
        <v>565</v>
      </c>
    </row>
    <row r="114" spans="1:14" s="18" customFormat="1" x14ac:dyDescent="0.35">
      <c r="A114" s="18" t="s">
        <v>397</v>
      </c>
      <c r="B114" s="18" t="s">
        <v>416</v>
      </c>
      <c r="C114" s="18" t="s">
        <v>397</v>
      </c>
      <c r="D114" s="18" t="s">
        <v>406</v>
      </c>
      <c r="E114" s="18" t="s">
        <v>407</v>
      </c>
      <c r="F114" s="26"/>
      <c r="G114" s="26"/>
      <c r="H114" s="18" t="s">
        <v>390</v>
      </c>
      <c r="I114" s="18" t="s">
        <v>381</v>
      </c>
      <c r="J114" s="18" t="s">
        <v>389</v>
      </c>
      <c r="K114" s="18" t="s">
        <v>639</v>
      </c>
      <c r="L114" s="18" t="s">
        <v>640</v>
      </c>
      <c r="M114" s="18" t="s">
        <v>641</v>
      </c>
      <c r="N114" s="18" t="s">
        <v>642</v>
      </c>
    </row>
    <row r="115" spans="1:14" s="18" customFormat="1" x14ac:dyDescent="0.35">
      <c r="A115" s="18" t="s">
        <v>397</v>
      </c>
      <c r="B115" s="18" t="s">
        <v>416</v>
      </c>
      <c r="C115" s="18" t="s">
        <v>397</v>
      </c>
      <c r="D115" s="18" t="s">
        <v>406</v>
      </c>
      <c r="E115" s="18" t="s">
        <v>407</v>
      </c>
      <c r="F115" s="26"/>
      <c r="G115" s="26"/>
      <c r="H115" s="18" t="s">
        <v>392</v>
      </c>
      <c r="I115" s="18" t="s">
        <v>381</v>
      </c>
      <c r="J115" s="18" t="s">
        <v>391</v>
      </c>
      <c r="K115" s="18" t="s">
        <v>639</v>
      </c>
      <c r="L115" s="18" t="s">
        <v>640</v>
      </c>
      <c r="M115" s="18" t="s">
        <v>643</v>
      </c>
      <c r="N115" s="18" t="s">
        <v>644</v>
      </c>
    </row>
    <row r="116" spans="1:14" s="18" customFormat="1" x14ac:dyDescent="0.35">
      <c r="A116" s="18" t="s">
        <v>396</v>
      </c>
      <c r="B116" s="18" t="s">
        <v>417</v>
      </c>
      <c r="C116" s="18" t="s">
        <v>412</v>
      </c>
      <c r="D116" s="18" t="s">
        <v>406</v>
      </c>
      <c r="E116" s="18" t="s">
        <v>407</v>
      </c>
      <c r="F116" s="26"/>
      <c r="G116" s="26"/>
      <c r="H116" s="18" t="s">
        <v>143</v>
      </c>
      <c r="I116" s="18" t="s">
        <v>164</v>
      </c>
      <c r="J116" s="18" t="s">
        <v>28</v>
      </c>
    </row>
    <row r="117" spans="1:14" s="18" customFormat="1" x14ac:dyDescent="0.35">
      <c r="A117" s="18" t="s">
        <v>396</v>
      </c>
      <c r="B117" s="18" t="s">
        <v>417</v>
      </c>
      <c r="C117" s="18" t="s">
        <v>805</v>
      </c>
      <c r="D117" s="18" t="s">
        <v>406</v>
      </c>
      <c r="E117" s="18" t="s">
        <v>407</v>
      </c>
      <c r="F117" s="26"/>
      <c r="G117" s="26"/>
      <c r="H117" s="18" t="s">
        <v>153</v>
      </c>
      <c r="I117" s="18" t="s">
        <v>164</v>
      </c>
      <c r="J117" s="18" t="s">
        <v>174</v>
      </c>
    </row>
    <row r="118" spans="1:14" s="18" customFormat="1" x14ac:dyDescent="0.35">
      <c r="A118" s="18" t="s">
        <v>396</v>
      </c>
      <c r="B118" s="18" t="s">
        <v>417</v>
      </c>
      <c r="C118" s="18" t="s">
        <v>805</v>
      </c>
      <c r="D118" s="18" t="s">
        <v>406</v>
      </c>
      <c r="E118" s="18" t="s">
        <v>407</v>
      </c>
      <c r="F118" s="26"/>
      <c r="G118" s="26"/>
      <c r="H118" s="18" t="s">
        <v>154</v>
      </c>
      <c r="I118" s="18" t="s">
        <v>164</v>
      </c>
      <c r="J118" s="18" t="s">
        <v>174</v>
      </c>
    </row>
    <row r="119" spans="1:14" s="18" customFormat="1" x14ac:dyDescent="0.35">
      <c r="A119" s="18" t="s">
        <v>396</v>
      </c>
      <c r="B119" s="18" t="s">
        <v>416</v>
      </c>
      <c r="C119" s="18" t="s">
        <v>806</v>
      </c>
      <c r="D119" s="18" t="s">
        <v>406</v>
      </c>
      <c r="E119" s="18" t="s">
        <v>407</v>
      </c>
      <c r="F119" s="26"/>
      <c r="G119" s="26"/>
      <c r="H119" s="18" t="s">
        <v>807</v>
      </c>
      <c r="I119" s="18" t="s">
        <v>163</v>
      </c>
      <c r="J119" s="18" t="s">
        <v>168</v>
      </c>
    </row>
    <row r="120" spans="1:14" s="18" customFormat="1" x14ac:dyDescent="0.35">
      <c r="A120" s="18" t="s">
        <v>396</v>
      </c>
      <c r="B120" s="18" t="s">
        <v>416</v>
      </c>
      <c r="C120" s="18" t="s">
        <v>806</v>
      </c>
      <c r="D120" s="18" t="s">
        <v>406</v>
      </c>
      <c r="E120" s="18" t="s">
        <v>407</v>
      </c>
      <c r="F120" s="26"/>
      <c r="G120" s="26"/>
      <c r="H120" s="18" t="s">
        <v>94</v>
      </c>
      <c r="I120" s="18" t="s">
        <v>163</v>
      </c>
      <c r="J120" s="18" t="s">
        <v>19</v>
      </c>
    </row>
    <row r="121" spans="1:14" s="18" customFormat="1" x14ac:dyDescent="0.35">
      <c r="A121" s="18" t="s">
        <v>396</v>
      </c>
      <c r="B121" s="18" t="s">
        <v>416</v>
      </c>
      <c r="C121" s="18" t="s">
        <v>806</v>
      </c>
      <c r="D121" s="18" t="s">
        <v>406</v>
      </c>
      <c r="E121" s="18" t="s">
        <v>407</v>
      </c>
      <c r="F121" s="26"/>
      <c r="G121" s="26"/>
      <c r="H121" s="18" t="s">
        <v>95</v>
      </c>
      <c r="I121" s="18" t="s">
        <v>163</v>
      </c>
      <c r="J121" s="18" t="s">
        <v>19</v>
      </c>
    </row>
    <row r="122" spans="1:14" s="15" customFormat="1" x14ac:dyDescent="0.35">
      <c r="A122" s="15" t="s">
        <v>396</v>
      </c>
      <c r="B122" s="15" t="s">
        <v>416</v>
      </c>
      <c r="C122" s="15" t="s">
        <v>806</v>
      </c>
      <c r="D122" s="15" t="s">
        <v>406</v>
      </c>
      <c r="E122" s="15" t="s">
        <v>286</v>
      </c>
      <c r="F122" s="28"/>
      <c r="G122" s="28"/>
      <c r="H122" s="15" t="s">
        <v>39</v>
      </c>
      <c r="I122" s="15" t="s">
        <v>163</v>
      </c>
      <c r="J122" s="15" t="s">
        <v>167</v>
      </c>
    </row>
    <row r="123" spans="1:14" s="15" customFormat="1" x14ac:dyDescent="0.35">
      <c r="A123" s="15" t="s">
        <v>396</v>
      </c>
      <c r="B123" s="15" t="s">
        <v>417</v>
      </c>
      <c r="C123" s="15" t="s">
        <v>805</v>
      </c>
      <c r="D123" s="15" t="s">
        <v>406</v>
      </c>
      <c r="E123" s="15" t="s">
        <v>381</v>
      </c>
      <c r="F123" s="28"/>
      <c r="G123" s="28"/>
      <c r="H123" s="15" t="s">
        <v>29</v>
      </c>
      <c r="I123" s="15" t="s">
        <v>164</v>
      </c>
      <c r="J123" s="15" t="s">
        <v>22</v>
      </c>
    </row>
    <row r="124" spans="1:14" s="15" customFormat="1" x14ac:dyDescent="0.35">
      <c r="A124" s="15" t="s">
        <v>396</v>
      </c>
      <c r="B124" s="15" t="s">
        <v>417</v>
      </c>
      <c r="C124" s="15" t="s">
        <v>805</v>
      </c>
      <c r="D124" s="15" t="s">
        <v>406</v>
      </c>
      <c r="E124" s="15" t="s">
        <v>381</v>
      </c>
      <c r="F124" s="28"/>
      <c r="G124" s="28"/>
      <c r="H124" s="15" t="s">
        <v>25</v>
      </c>
      <c r="I124" s="15" t="s">
        <v>164</v>
      </c>
      <c r="J124" s="15" t="s">
        <v>22</v>
      </c>
    </row>
    <row r="125" spans="1:14" s="15" customFormat="1" x14ac:dyDescent="0.35">
      <c r="A125" s="15" t="s">
        <v>396</v>
      </c>
      <c r="B125" s="15" t="s">
        <v>417</v>
      </c>
      <c r="C125" s="15" t="s">
        <v>805</v>
      </c>
      <c r="D125" s="15" t="s">
        <v>406</v>
      </c>
      <c r="E125" s="15" t="s">
        <v>381</v>
      </c>
      <c r="F125" s="28"/>
      <c r="G125" s="28"/>
      <c r="H125" s="15" t="s">
        <v>24</v>
      </c>
      <c r="I125" s="15" t="s">
        <v>164</v>
      </c>
      <c r="J125" s="15" t="s">
        <v>22</v>
      </c>
    </row>
    <row r="126" spans="1:14" s="15" customFormat="1" x14ac:dyDescent="0.35">
      <c r="A126" s="15" t="s">
        <v>396</v>
      </c>
      <c r="B126" s="15" t="s">
        <v>417</v>
      </c>
      <c r="C126" s="15" t="s">
        <v>805</v>
      </c>
      <c r="D126" s="15" t="s">
        <v>406</v>
      </c>
      <c r="E126" s="15" t="s">
        <v>381</v>
      </c>
      <c r="F126" s="28"/>
      <c r="G126" s="28"/>
      <c r="H126" s="15" t="s">
        <v>23</v>
      </c>
      <c r="I126" s="15" t="s">
        <v>164</v>
      </c>
      <c r="J126" s="15" t="s">
        <v>22</v>
      </c>
    </row>
    <row r="127" spans="1:14" s="15" customFormat="1" x14ac:dyDescent="0.35">
      <c r="A127" s="15" t="s">
        <v>396</v>
      </c>
      <c r="B127" s="15" t="s">
        <v>417</v>
      </c>
      <c r="C127" s="15" t="s">
        <v>805</v>
      </c>
      <c r="D127" s="15" t="s">
        <v>406</v>
      </c>
      <c r="E127" s="15" t="s">
        <v>381</v>
      </c>
      <c r="F127" s="28"/>
      <c r="G127" s="28"/>
      <c r="H127" s="15" t="s">
        <v>37</v>
      </c>
      <c r="I127" s="15" t="s">
        <v>163</v>
      </c>
      <c r="J127" s="15" t="s">
        <v>167</v>
      </c>
    </row>
    <row r="128" spans="1:14" s="15" customFormat="1" x14ac:dyDescent="0.35">
      <c r="A128" s="15" t="s">
        <v>396</v>
      </c>
      <c r="B128" s="15" t="s">
        <v>417</v>
      </c>
      <c r="C128" s="15" t="s">
        <v>805</v>
      </c>
      <c r="D128" s="15" t="s">
        <v>406</v>
      </c>
      <c r="E128" s="15" t="s">
        <v>381</v>
      </c>
      <c r="F128" s="28"/>
      <c r="G128" s="28"/>
      <c r="H128" s="15" t="s">
        <v>85</v>
      </c>
      <c r="I128" s="15" t="s">
        <v>163</v>
      </c>
      <c r="J128" s="15" t="s">
        <v>169</v>
      </c>
    </row>
    <row r="129" spans="1:10" s="15" customFormat="1" x14ac:dyDescent="0.35">
      <c r="A129" s="15" t="s">
        <v>396</v>
      </c>
      <c r="B129" s="15" t="s">
        <v>417</v>
      </c>
      <c r="C129" s="15" t="s">
        <v>805</v>
      </c>
      <c r="D129" s="15" t="s">
        <v>406</v>
      </c>
      <c r="E129" s="15" t="s">
        <v>381</v>
      </c>
      <c r="F129" s="28"/>
      <c r="G129" s="28"/>
      <c r="H129" s="15" t="s">
        <v>30</v>
      </c>
      <c r="I129" s="15" t="s">
        <v>164</v>
      </c>
      <c r="J129" s="15" t="s">
        <v>22</v>
      </c>
    </row>
    <row r="130" spans="1:10" s="15" customFormat="1" x14ac:dyDescent="0.35">
      <c r="A130" s="15" t="s">
        <v>396</v>
      </c>
      <c r="B130" s="15" t="s">
        <v>417</v>
      </c>
      <c r="C130" s="15" t="s">
        <v>805</v>
      </c>
      <c r="D130" s="15" t="s">
        <v>406</v>
      </c>
      <c r="E130" s="15" t="s">
        <v>381</v>
      </c>
      <c r="F130" s="28"/>
      <c r="G130" s="28"/>
      <c r="H130" s="15" t="s">
        <v>34</v>
      </c>
      <c r="I130" s="15" t="s">
        <v>163</v>
      </c>
      <c r="J130" s="15" t="s">
        <v>17</v>
      </c>
    </row>
    <row r="131" spans="1:10" s="15" customFormat="1" x14ac:dyDescent="0.35">
      <c r="A131" s="15" t="s">
        <v>396</v>
      </c>
      <c r="B131" s="15" t="s">
        <v>417</v>
      </c>
      <c r="C131" s="15" t="s">
        <v>805</v>
      </c>
      <c r="D131" s="15" t="s">
        <v>406</v>
      </c>
      <c r="E131" s="15" t="s">
        <v>381</v>
      </c>
      <c r="F131" s="28"/>
      <c r="G131" s="28"/>
      <c r="H131" s="15" t="s">
        <v>81</v>
      </c>
      <c r="I131" s="15" t="s">
        <v>163</v>
      </c>
      <c r="J131" s="15" t="s">
        <v>17</v>
      </c>
    </row>
    <row r="132" spans="1:10" s="15" customFormat="1" x14ac:dyDescent="0.35">
      <c r="A132" s="15" t="s">
        <v>396</v>
      </c>
      <c r="B132" s="15" t="s">
        <v>417</v>
      </c>
      <c r="C132" s="15" t="s">
        <v>805</v>
      </c>
      <c r="D132" s="15" t="s">
        <v>406</v>
      </c>
      <c r="E132" s="15" t="s">
        <v>381</v>
      </c>
      <c r="F132" s="28"/>
      <c r="G132" s="28"/>
      <c r="H132" s="15" t="s">
        <v>46</v>
      </c>
      <c r="I132" s="15" t="s">
        <v>163</v>
      </c>
      <c r="J132" s="15" t="s">
        <v>17</v>
      </c>
    </row>
    <row r="133" spans="1:10" s="15" customFormat="1" x14ac:dyDescent="0.35">
      <c r="A133" s="15" t="s">
        <v>396</v>
      </c>
      <c r="B133" s="15" t="s">
        <v>417</v>
      </c>
      <c r="C133" s="15" t="s">
        <v>805</v>
      </c>
      <c r="D133" s="15" t="s">
        <v>406</v>
      </c>
      <c r="E133" s="15" t="s">
        <v>381</v>
      </c>
      <c r="F133" s="28"/>
      <c r="G133" s="28"/>
      <c r="H133" s="15" t="s">
        <v>79</v>
      </c>
      <c r="I133" s="15" t="s">
        <v>163</v>
      </c>
      <c r="J133" s="15" t="s">
        <v>17</v>
      </c>
    </row>
    <row r="134" spans="1:10" s="15" customFormat="1" x14ac:dyDescent="0.35">
      <c r="A134" s="15" t="s">
        <v>396</v>
      </c>
      <c r="B134" s="15" t="s">
        <v>417</v>
      </c>
      <c r="C134" s="15" t="s">
        <v>805</v>
      </c>
      <c r="D134" s="15" t="s">
        <v>406</v>
      </c>
      <c r="E134" s="15" t="s">
        <v>381</v>
      </c>
      <c r="F134" s="28"/>
      <c r="G134" s="28"/>
      <c r="H134" s="15" t="s">
        <v>45</v>
      </c>
      <c r="I134" s="15" t="s">
        <v>163</v>
      </c>
      <c r="J134" s="15" t="s">
        <v>17</v>
      </c>
    </row>
    <row r="135" spans="1:10" s="15" customFormat="1" x14ac:dyDescent="0.35">
      <c r="A135" s="15" t="s">
        <v>396</v>
      </c>
      <c r="B135" s="15" t="s">
        <v>417</v>
      </c>
      <c r="C135" s="15" t="s">
        <v>805</v>
      </c>
      <c r="D135" s="15" t="s">
        <v>406</v>
      </c>
      <c r="E135" s="15" t="s">
        <v>381</v>
      </c>
      <c r="F135" s="28"/>
      <c r="G135" s="28"/>
      <c r="H135" s="15" t="s">
        <v>133</v>
      </c>
      <c r="I135" s="15" t="s">
        <v>164</v>
      </c>
      <c r="J135" s="15" t="s">
        <v>17</v>
      </c>
    </row>
    <row r="136" spans="1:10" s="15" customFormat="1" x14ac:dyDescent="0.35">
      <c r="A136" s="15" t="s">
        <v>396</v>
      </c>
      <c r="B136" s="15" t="s">
        <v>417</v>
      </c>
      <c r="C136" s="15" t="s">
        <v>805</v>
      </c>
      <c r="D136" s="15" t="s">
        <v>406</v>
      </c>
      <c r="E136" s="15" t="s">
        <v>381</v>
      </c>
      <c r="F136" s="28"/>
      <c r="G136" s="28"/>
      <c r="H136" s="15" t="s">
        <v>134</v>
      </c>
      <c r="I136" s="15" t="s">
        <v>164</v>
      </c>
      <c r="J136" s="15" t="s">
        <v>17</v>
      </c>
    </row>
    <row r="137" spans="1:10" s="15" customFormat="1" x14ac:dyDescent="0.35">
      <c r="A137" s="15" t="s">
        <v>396</v>
      </c>
      <c r="B137" s="15" t="s">
        <v>417</v>
      </c>
      <c r="C137" s="15" t="s">
        <v>805</v>
      </c>
      <c r="D137" s="15" t="s">
        <v>406</v>
      </c>
      <c r="E137" s="15" t="s">
        <v>381</v>
      </c>
      <c r="F137" s="28"/>
      <c r="G137" s="28"/>
      <c r="H137" s="15" t="s">
        <v>788</v>
      </c>
      <c r="I137" s="15" t="s">
        <v>163</v>
      </c>
      <c r="J137" s="15" t="s">
        <v>17</v>
      </c>
    </row>
    <row r="138" spans="1:10" s="15" customFormat="1" x14ac:dyDescent="0.35">
      <c r="A138" s="15" t="s">
        <v>396</v>
      </c>
      <c r="B138" s="15" t="s">
        <v>417</v>
      </c>
      <c r="C138" s="15" t="s">
        <v>805</v>
      </c>
      <c r="D138" s="15" t="s">
        <v>406</v>
      </c>
      <c r="E138" s="15" t="s">
        <v>381</v>
      </c>
      <c r="F138" s="28"/>
      <c r="G138" s="28"/>
      <c r="H138" s="15" t="s">
        <v>132</v>
      </c>
      <c r="I138" s="15" t="s">
        <v>164</v>
      </c>
      <c r="J138" s="15" t="s">
        <v>17</v>
      </c>
    </row>
    <row r="139" spans="1:10" s="15" customFormat="1" x14ac:dyDescent="0.35">
      <c r="A139" s="15" t="s">
        <v>396</v>
      </c>
      <c r="B139" s="15" t="s">
        <v>417</v>
      </c>
      <c r="C139" s="15" t="s">
        <v>805</v>
      </c>
      <c r="D139" s="15" t="s">
        <v>406</v>
      </c>
      <c r="E139" s="15" t="s">
        <v>381</v>
      </c>
      <c r="F139" s="28"/>
      <c r="G139" s="28"/>
      <c r="H139" s="15" t="s">
        <v>131</v>
      </c>
      <c r="I139" s="15" t="s">
        <v>164</v>
      </c>
      <c r="J139" s="15" t="s">
        <v>17</v>
      </c>
    </row>
    <row r="140" spans="1:10" s="15" customFormat="1" x14ac:dyDescent="0.35">
      <c r="A140" s="15" t="s">
        <v>396</v>
      </c>
      <c r="B140" s="15" t="s">
        <v>417</v>
      </c>
      <c r="C140" s="15" t="s">
        <v>805</v>
      </c>
      <c r="D140" s="15" t="s">
        <v>406</v>
      </c>
      <c r="E140" s="15" t="s">
        <v>381</v>
      </c>
      <c r="F140" s="28"/>
      <c r="G140" s="28"/>
      <c r="H140" s="15" t="s">
        <v>80</v>
      </c>
      <c r="I140" s="15" t="s">
        <v>163</v>
      </c>
      <c r="J140" s="15" t="s">
        <v>17</v>
      </c>
    </row>
    <row r="141" spans="1:10" s="15" customFormat="1" x14ac:dyDescent="0.35">
      <c r="A141" s="15" t="s">
        <v>396</v>
      </c>
      <c r="B141" s="15" t="s">
        <v>417</v>
      </c>
      <c r="C141" s="15" t="s">
        <v>805</v>
      </c>
      <c r="D141" s="15" t="s">
        <v>406</v>
      </c>
      <c r="E141" s="15" t="s">
        <v>381</v>
      </c>
      <c r="F141" s="28"/>
      <c r="G141" s="28"/>
      <c r="H141" s="15" t="s">
        <v>789</v>
      </c>
      <c r="I141" s="15" t="s">
        <v>164</v>
      </c>
      <c r="J141" s="15" t="s">
        <v>17</v>
      </c>
    </row>
    <row r="142" spans="1:10" s="15" customFormat="1" x14ac:dyDescent="0.35">
      <c r="A142" s="15" t="s">
        <v>396</v>
      </c>
      <c r="B142" s="15" t="s">
        <v>417</v>
      </c>
      <c r="C142" s="15" t="s">
        <v>805</v>
      </c>
      <c r="D142" s="15" t="s">
        <v>406</v>
      </c>
      <c r="E142" s="15" t="s">
        <v>381</v>
      </c>
      <c r="F142" s="28"/>
      <c r="G142" s="28"/>
      <c r="H142" s="15" t="s">
        <v>790</v>
      </c>
      <c r="I142" s="15" t="s">
        <v>163</v>
      </c>
      <c r="J142" s="15" t="s">
        <v>17</v>
      </c>
    </row>
    <row r="143" spans="1:10" s="15" customFormat="1" x14ac:dyDescent="0.35">
      <c r="A143" s="15" t="s">
        <v>396</v>
      </c>
      <c r="B143" s="15" t="s">
        <v>417</v>
      </c>
      <c r="C143" s="15" t="s">
        <v>805</v>
      </c>
      <c r="D143" s="15" t="s">
        <v>406</v>
      </c>
      <c r="E143" s="15" t="s">
        <v>381</v>
      </c>
      <c r="F143" s="28"/>
      <c r="G143" s="28"/>
      <c r="H143" s="15" t="s">
        <v>791</v>
      </c>
      <c r="I143" s="15" t="s">
        <v>164</v>
      </c>
      <c r="J143" s="15" t="s">
        <v>26</v>
      </c>
    </row>
    <row r="144" spans="1:10" s="15" customFormat="1" x14ac:dyDescent="0.35">
      <c r="A144" s="15" t="s">
        <v>396</v>
      </c>
      <c r="B144" s="15" t="s">
        <v>417</v>
      </c>
      <c r="C144" s="15" t="s">
        <v>805</v>
      </c>
      <c r="D144" s="15" t="s">
        <v>406</v>
      </c>
      <c r="E144" s="15" t="s">
        <v>381</v>
      </c>
      <c r="F144" s="28"/>
      <c r="G144" s="28"/>
      <c r="H144" s="15" t="s">
        <v>112</v>
      </c>
      <c r="I144" s="15" t="s">
        <v>164</v>
      </c>
      <c r="J144" s="15" t="s">
        <v>172</v>
      </c>
    </row>
    <row r="145" spans="1:14" s="15" customFormat="1" x14ac:dyDescent="0.35">
      <c r="A145" s="15" t="s">
        <v>396</v>
      </c>
      <c r="B145" s="15" t="s">
        <v>417</v>
      </c>
      <c r="C145" s="15" t="s">
        <v>805</v>
      </c>
      <c r="D145" s="15" t="s">
        <v>406</v>
      </c>
      <c r="E145" s="15" t="s">
        <v>381</v>
      </c>
      <c r="F145" s="28"/>
      <c r="G145" s="28"/>
      <c r="H145" s="15" t="s">
        <v>141</v>
      </c>
      <c r="I145" s="15" t="s">
        <v>164</v>
      </c>
      <c r="J145" s="15" t="s">
        <v>28</v>
      </c>
    </row>
    <row r="146" spans="1:14" s="15" customFormat="1" x14ac:dyDescent="0.35">
      <c r="A146" s="15" t="s">
        <v>396</v>
      </c>
      <c r="B146" s="15" t="s">
        <v>417</v>
      </c>
      <c r="C146" s="15" t="s">
        <v>805</v>
      </c>
      <c r="D146" s="15" t="s">
        <v>406</v>
      </c>
      <c r="E146" s="15" t="s">
        <v>381</v>
      </c>
      <c r="F146" s="28"/>
      <c r="G146" s="28"/>
      <c r="H146" s="15" t="s">
        <v>110</v>
      </c>
      <c r="I146" s="15" t="s">
        <v>164</v>
      </c>
      <c r="J146" s="15" t="s">
        <v>172</v>
      </c>
    </row>
    <row r="147" spans="1:14" s="15" customFormat="1" x14ac:dyDescent="0.35">
      <c r="A147" s="15" t="s">
        <v>396</v>
      </c>
      <c r="B147" s="15" t="s">
        <v>417</v>
      </c>
      <c r="C147" s="15" t="s">
        <v>805</v>
      </c>
      <c r="D147" s="15" t="s">
        <v>406</v>
      </c>
      <c r="E147" s="15" t="s">
        <v>381</v>
      </c>
      <c r="F147" s="28"/>
      <c r="G147" s="28"/>
      <c r="H147" s="15" t="s">
        <v>122</v>
      </c>
      <c r="I147" s="15" t="s">
        <v>164</v>
      </c>
      <c r="J147" s="15" t="s">
        <v>172</v>
      </c>
    </row>
    <row r="148" spans="1:14" s="15" customFormat="1" x14ac:dyDescent="0.35">
      <c r="A148" s="15" t="s">
        <v>396</v>
      </c>
      <c r="B148" s="15" t="s">
        <v>417</v>
      </c>
      <c r="C148" s="15" t="s">
        <v>805</v>
      </c>
      <c r="D148" s="15" t="s">
        <v>406</v>
      </c>
      <c r="E148" s="15" t="s">
        <v>381</v>
      </c>
      <c r="F148" s="28"/>
      <c r="G148" s="28"/>
      <c r="H148" s="15" t="s">
        <v>109</v>
      </c>
      <c r="I148" s="15" t="s">
        <v>164</v>
      </c>
      <c r="J148" s="15" t="s">
        <v>172</v>
      </c>
    </row>
    <row r="149" spans="1:14" s="15" customFormat="1" x14ac:dyDescent="0.35">
      <c r="A149" s="15" t="s">
        <v>396</v>
      </c>
      <c r="B149" s="15" t="s">
        <v>417</v>
      </c>
      <c r="C149" s="15" t="s">
        <v>805</v>
      </c>
      <c r="D149" s="15" t="s">
        <v>406</v>
      </c>
      <c r="E149" s="15" t="s">
        <v>381</v>
      </c>
      <c r="F149" s="28"/>
      <c r="G149" s="28"/>
      <c r="H149" s="15" t="s">
        <v>119</v>
      </c>
      <c r="I149" s="15" t="s">
        <v>164</v>
      </c>
      <c r="J149" s="15" t="s">
        <v>172</v>
      </c>
    </row>
    <row r="150" spans="1:14" s="15" customFormat="1" x14ac:dyDescent="0.35">
      <c r="A150" s="15" t="s">
        <v>396</v>
      </c>
      <c r="B150" s="15" t="s">
        <v>417</v>
      </c>
      <c r="C150" s="15" t="s">
        <v>805</v>
      </c>
      <c r="D150" s="15" t="s">
        <v>406</v>
      </c>
      <c r="E150" s="15" t="s">
        <v>381</v>
      </c>
      <c r="F150" s="26" t="s">
        <v>877</v>
      </c>
      <c r="G150" s="28"/>
      <c r="H150" s="15" t="s">
        <v>113</v>
      </c>
      <c r="I150" s="15" t="s">
        <v>164</v>
      </c>
      <c r="J150" s="15" t="s">
        <v>172</v>
      </c>
    </row>
    <row r="151" spans="1:14" s="15" customFormat="1" x14ac:dyDescent="0.35">
      <c r="A151" s="15" t="s">
        <v>396</v>
      </c>
      <c r="B151" s="15" t="s">
        <v>417</v>
      </c>
      <c r="C151" s="15" t="s">
        <v>805</v>
      </c>
      <c r="D151" s="15" t="s">
        <v>406</v>
      </c>
      <c r="E151" s="15" t="s">
        <v>381</v>
      </c>
      <c r="F151" s="26" t="s">
        <v>878</v>
      </c>
      <c r="G151" s="28"/>
      <c r="H151" s="15" t="s">
        <v>114</v>
      </c>
      <c r="I151" s="15" t="s">
        <v>164</v>
      </c>
      <c r="J151" s="15" t="s">
        <v>172</v>
      </c>
    </row>
    <row r="152" spans="1:14" s="15" customFormat="1" x14ac:dyDescent="0.35">
      <c r="A152" s="15" t="s">
        <v>396</v>
      </c>
      <c r="B152" s="15" t="s">
        <v>417</v>
      </c>
      <c r="C152" s="15" t="s">
        <v>805</v>
      </c>
      <c r="D152" s="15" t="s">
        <v>406</v>
      </c>
      <c r="E152" s="15" t="s">
        <v>381</v>
      </c>
      <c r="F152" s="26" t="s">
        <v>878</v>
      </c>
      <c r="G152" s="28"/>
      <c r="H152" s="15" t="s">
        <v>118</v>
      </c>
      <c r="I152" s="15" t="s">
        <v>164</v>
      </c>
      <c r="J152" s="15" t="s">
        <v>172</v>
      </c>
    </row>
    <row r="153" spans="1:14" s="15" customFormat="1" x14ac:dyDescent="0.35">
      <c r="A153" s="15" t="s">
        <v>396</v>
      </c>
      <c r="B153" s="15" t="s">
        <v>417</v>
      </c>
      <c r="C153" s="15" t="s">
        <v>805</v>
      </c>
      <c r="D153" s="15" t="s">
        <v>406</v>
      </c>
      <c r="E153" s="15" t="s">
        <v>381</v>
      </c>
      <c r="F153" s="26" t="s">
        <v>877</v>
      </c>
      <c r="G153" s="28"/>
      <c r="H153" s="15" t="s">
        <v>121</v>
      </c>
      <c r="I153" s="15" t="s">
        <v>164</v>
      </c>
      <c r="J153" s="15" t="s">
        <v>172</v>
      </c>
    </row>
    <row r="154" spans="1:14" s="15" customFormat="1" x14ac:dyDescent="0.35">
      <c r="A154" s="15" t="s">
        <v>397</v>
      </c>
      <c r="B154" s="15" t="s">
        <v>416</v>
      </c>
      <c r="C154" s="15" t="s">
        <v>397</v>
      </c>
      <c r="D154" s="15" t="s">
        <v>406</v>
      </c>
      <c r="E154" s="15" t="s">
        <v>381</v>
      </c>
      <c r="F154" s="28" t="s">
        <v>874</v>
      </c>
      <c r="G154" s="28"/>
      <c r="H154" s="15" t="s">
        <v>383</v>
      </c>
      <c r="I154" s="15" t="s">
        <v>381</v>
      </c>
      <c r="J154" s="15" t="s">
        <v>382</v>
      </c>
      <c r="K154" s="15" t="s">
        <v>680</v>
      </c>
      <c r="L154" s="15" t="s">
        <v>752</v>
      </c>
      <c r="M154" s="15" t="s">
        <v>753</v>
      </c>
      <c r="N154" s="15" t="s">
        <v>754</v>
      </c>
    </row>
    <row r="155" spans="1:14" s="15" customFormat="1" x14ac:dyDescent="0.35">
      <c r="A155" s="15" t="s">
        <v>397</v>
      </c>
      <c r="B155" s="15" t="s">
        <v>416</v>
      </c>
      <c r="C155" s="15" t="s">
        <v>397</v>
      </c>
      <c r="D155" s="15" t="s">
        <v>406</v>
      </c>
      <c r="E155" s="15" t="s">
        <v>381</v>
      </c>
      <c r="F155" s="28" t="s">
        <v>874</v>
      </c>
      <c r="G155" s="28"/>
      <c r="H155" s="15" t="s">
        <v>386</v>
      </c>
      <c r="I155" s="15" t="s">
        <v>381</v>
      </c>
      <c r="J155" s="15" t="s">
        <v>385</v>
      </c>
      <c r="K155" s="15" t="s">
        <v>617</v>
      </c>
      <c r="L155" s="15" t="s">
        <v>618</v>
      </c>
      <c r="M155" s="15" t="s">
        <v>619</v>
      </c>
      <c r="N155" s="15" t="s">
        <v>620</v>
      </c>
    </row>
    <row r="156" spans="1:14" s="15" customFormat="1" x14ac:dyDescent="0.35">
      <c r="A156" s="15" t="s">
        <v>397</v>
      </c>
      <c r="B156" s="15" t="s">
        <v>416</v>
      </c>
      <c r="C156" s="15" t="s">
        <v>397</v>
      </c>
      <c r="D156" s="15" t="s">
        <v>406</v>
      </c>
      <c r="E156" s="15" t="s">
        <v>381</v>
      </c>
      <c r="F156" s="28" t="s">
        <v>874</v>
      </c>
      <c r="G156" s="28"/>
      <c r="H156" s="15" t="s">
        <v>786</v>
      </c>
      <c r="I156" s="15" t="s">
        <v>381</v>
      </c>
      <c r="J156" s="15" t="s">
        <v>384</v>
      </c>
      <c r="K156" s="15" t="s">
        <v>782</v>
      </c>
      <c r="L156" s="15" t="s">
        <v>783</v>
      </c>
      <c r="M156" s="15" t="s">
        <v>784</v>
      </c>
      <c r="N156" s="15" t="s">
        <v>785</v>
      </c>
    </row>
    <row r="157" spans="1:14" s="15" customFormat="1" x14ac:dyDescent="0.35">
      <c r="A157" s="15" t="s">
        <v>397</v>
      </c>
      <c r="B157" s="15" t="s">
        <v>416</v>
      </c>
      <c r="C157" s="15" t="s">
        <v>397</v>
      </c>
      <c r="D157" s="15" t="s">
        <v>406</v>
      </c>
      <c r="E157" s="15" t="s">
        <v>381</v>
      </c>
      <c r="F157" s="28" t="s">
        <v>874</v>
      </c>
      <c r="G157" s="28"/>
      <c r="H157" s="15" t="s">
        <v>388</v>
      </c>
      <c r="I157" s="15" t="s">
        <v>381</v>
      </c>
      <c r="J157" s="15" t="s">
        <v>387</v>
      </c>
      <c r="K157" s="15" t="s">
        <v>734</v>
      </c>
      <c r="L157" s="15" t="s">
        <v>735</v>
      </c>
      <c r="M157" s="15" t="s">
        <v>736</v>
      </c>
      <c r="N157" s="15" t="s">
        <v>737</v>
      </c>
    </row>
    <row r="158" spans="1:14" s="15" customFormat="1" x14ac:dyDescent="0.35">
      <c r="A158" s="15" t="s">
        <v>396</v>
      </c>
      <c r="B158" s="15" t="s">
        <v>416</v>
      </c>
      <c r="C158" s="15" t="s">
        <v>806</v>
      </c>
      <c r="D158" s="15" t="s">
        <v>406</v>
      </c>
      <c r="E158" s="15" t="s">
        <v>381</v>
      </c>
      <c r="F158" s="28"/>
      <c r="G158" s="28"/>
      <c r="H158" s="15" t="s">
        <v>82</v>
      </c>
      <c r="I158" s="15" t="s">
        <v>163</v>
      </c>
      <c r="J158" s="15" t="s">
        <v>169</v>
      </c>
    </row>
    <row r="159" spans="1:14" s="15" customFormat="1" x14ac:dyDescent="0.35">
      <c r="A159" s="15" t="s">
        <v>396</v>
      </c>
      <c r="B159" s="15" t="s">
        <v>416</v>
      </c>
      <c r="C159" s="15" t="s">
        <v>806</v>
      </c>
      <c r="D159" s="15" t="s">
        <v>406</v>
      </c>
      <c r="E159" s="15" t="s">
        <v>381</v>
      </c>
      <c r="F159" s="28"/>
      <c r="G159" s="28"/>
      <c r="H159" s="15" t="s">
        <v>42</v>
      </c>
      <c r="I159" s="15" t="s">
        <v>163</v>
      </c>
      <c r="J159" s="15" t="s">
        <v>167</v>
      </c>
    </row>
    <row r="160" spans="1:14" s="15" customFormat="1" x14ac:dyDescent="0.35">
      <c r="A160" s="15" t="s">
        <v>396</v>
      </c>
      <c r="B160" s="15" t="s">
        <v>416</v>
      </c>
      <c r="C160" s="15" t="s">
        <v>806</v>
      </c>
      <c r="D160" s="15" t="s">
        <v>406</v>
      </c>
      <c r="E160" s="15" t="s">
        <v>381</v>
      </c>
      <c r="F160" s="28"/>
      <c r="G160" s="28"/>
      <c r="H160" s="15" t="s">
        <v>41</v>
      </c>
      <c r="I160" s="15" t="s">
        <v>163</v>
      </c>
      <c r="J160" s="15" t="s">
        <v>167</v>
      </c>
    </row>
    <row r="161" spans="1:10" s="15" customFormat="1" x14ac:dyDescent="0.35">
      <c r="A161" s="15" t="s">
        <v>396</v>
      </c>
      <c r="B161" s="15" t="s">
        <v>416</v>
      </c>
      <c r="C161" s="15" t="s">
        <v>806</v>
      </c>
      <c r="D161" s="15" t="s">
        <v>406</v>
      </c>
      <c r="E161" s="15" t="s">
        <v>381</v>
      </c>
      <c r="F161" s="28"/>
      <c r="G161" s="28"/>
      <c r="H161" s="15" t="s">
        <v>123</v>
      </c>
      <c r="I161" s="15" t="s">
        <v>164</v>
      </c>
      <c r="J161" s="15" t="s">
        <v>172</v>
      </c>
    </row>
    <row r="162" spans="1:10" s="15" customFormat="1" x14ac:dyDescent="0.35">
      <c r="A162" s="15" t="s">
        <v>396</v>
      </c>
      <c r="B162" s="15" t="s">
        <v>416</v>
      </c>
      <c r="C162" s="15" t="s">
        <v>806</v>
      </c>
      <c r="D162" s="15" t="s">
        <v>406</v>
      </c>
      <c r="E162" s="15" t="s">
        <v>381</v>
      </c>
      <c r="F162" s="28"/>
      <c r="G162" s="28"/>
      <c r="H162" s="15" t="s">
        <v>36</v>
      </c>
      <c r="I162" s="15" t="s">
        <v>163</v>
      </c>
      <c r="J162" s="15" t="s">
        <v>167</v>
      </c>
    </row>
    <row r="163" spans="1:10" s="15" customFormat="1" x14ac:dyDescent="0.35">
      <c r="A163" s="15" t="s">
        <v>396</v>
      </c>
      <c r="B163" s="15" t="s">
        <v>416</v>
      </c>
      <c r="C163" s="15" t="s">
        <v>806</v>
      </c>
      <c r="D163" s="15" t="s">
        <v>406</v>
      </c>
      <c r="E163" s="15" t="s">
        <v>381</v>
      </c>
      <c r="F163" s="28"/>
      <c r="G163" s="28"/>
      <c r="H163" s="15" t="s">
        <v>40</v>
      </c>
      <c r="I163" s="15" t="s">
        <v>163</v>
      </c>
      <c r="J163" s="15" t="s">
        <v>167</v>
      </c>
    </row>
    <row r="164" spans="1:10" s="15" customFormat="1" x14ac:dyDescent="0.35">
      <c r="A164" s="15" t="s">
        <v>396</v>
      </c>
      <c r="B164" s="15" t="s">
        <v>416</v>
      </c>
      <c r="C164" s="15" t="s">
        <v>806</v>
      </c>
      <c r="D164" s="15" t="s">
        <v>406</v>
      </c>
      <c r="E164" s="15" t="s">
        <v>381</v>
      </c>
      <c r="F164" s="28"/>
      <c r="G164" s="28"/>
      <c r="H164" s="15" t="s">
        <v>38</v>
      </c>
      <c r="I164" s="15" t="s">
        <v>163</v>
      </c>
      <c r="J164" s="15" t="s">
        <v>167</v>
      </c>
    </row>
    <row r="165" spans="1:10" s="15" customFormat="1" x14ac:dyDescent="0.35">
      <c r="A165" s="15" t="s">
        <v>396</v>
      </c>
      <c r="B165" s="15" t="s">
        <v>416</v>
      </c>
      <c r="C165" s="15" t="s">
        <v>806</v>
      </c>
      <c r="D165" s="15" t="s">
        <v>406</v>
      </c>
      <c r="E165" s="15" t="s">
        <v>381</v>
      </c>
      <c r="F165" s="28"/>
      <c r="G165" s="28"/>
      <c r="H165" s="15" t="s">
        <v>86</v>
      </c>
      <c r="I165" s="15" t="s">
        <v>163</v>
      </c>
      <c r="J165" s="15" t="s">
        <v>169</v>
      </c>
    </row>
    <row r="166" spans="1:10" s="15" customFormat="1" x14ac:dyDescent="0.35">
      <c r="A166" s="15" t="s">
        <v>396</v>
      </c>
      <c r="B166" s="15" t="s">
        <v>416</v>
      </c>
      <c r="C166" s="15" t="s">
        <v>806</v>
      </c>
      <c r="D166" s="15" t="s">
        <v>406</v>
      </c>
      <c r="E166" s="15" t="s">
        <v>381</v>
      </c>
      <c r="F166" s="28"/>
      <c r="G166" s="28"/>
      <c r="H166" s="15" t="s">
        <v>129</v>
      </c>
      <c r="I166" s="15" t="s">
        <v>164</v>
      </c>
      <c r="J166" s="15" t="s">
        <v>21</v>
      </c>
    </row>
    <row r="167" spans="1:10" s="15" customFormat="1" x14ac:dyDescent="0.35">
      <c r="A167" s="15" t="s">
        <v>396</v>
      </c>
      <c r="B167" s="15" t="s">
        <v>416</v>
      </c>
      <c r="C167" s="15" t="s">
        <v>806</v>
      </c>
      <c r="D167" s="15" t="s">
        <v>406</v>
      </c>
      <c r="E167" s="15" t="s">
        <v>381</v>
      </c>
      <c r="F167" s="28"/>
      <c r="G167" s="28"/>
      <c r="H167" s="15" t="s">
        <v>98</v>
      </c>
      <c r="I167" s="15" t="s">
        <v>164</v>
      </c>
      <c r="J167" s="15" t="s">
        <v>171</v>
      </c>
    </row>
    <row r="168" spans="1:10" s="15" customFormat="1" x14ac:dyDescent="0.35">
      <c r="A168" s="15" t="s">
        <v>396</v>
      </c>
      <c r="B168" s="15" t="s">
        <v>417</v>
      </c>
      <c r="C168" s="15" t="s">
        <v>805</v>
      </c>
      <c r="D168" s="15" t="s">
        <v>171</v>
      </c>
      <c r="E168" s="15" t="s">
        <v>171</v>
      </c>
      <c r="F168" s="28" t="s">
        <v>874</v>
      </c>
      <c r="G168" s="28"/>
      <c r="H168" s="15" t="s">
        <v>103</v>
      </c>
      <c r="I168" s="15" t="s">
        <v>164</v>
      </c>
      <c r="J168" s="15" t="s">
        <v>171</v>
      </c>
    </row>
    <row r="169" spans="1:10" s="15" customFormat="1" x14ac:dyDescent="0.35">
      <c r="A169" s="15" t="s">
        <v>396</v>
      </c>
      <c r="B169" s="15" t="s">
        <v>417</v>
      </c>
      <c r="C169" s="15" t="s">
        <v>805</v>
      </c>
      <c r="D169" s="15" t="s">
        <v>171</v>
      </c>
      <c r="E169" s="15" t="s">
        <v>171</v>
      </c>
      <c r="F169" s="26" t="s">
        <v>878</v>
      </c>
      <c r="G169" s="28"/>
      <c r="H169" s="15" t="s">
        <v>105</v>
      </c>
      <c r="I169" s="15" t="s">
        <v>164</v>
      </c>
      <c r="J169" s="15" t="s">
        <v>171</v>
      </c>
    </row>
    <row r="170" spans="1:10" s="15" customFormat="1" x14ac:dyDescent="0.35">
      <c r="A170" s="15" t="s">
        <v>396</v>
      </c>
      <c r="B170" s="15" t="s">
        <v>417</v>
      </c>
      <c r="C170" s="15" t="s">
        <v>805</v>
      </c>
      <c r="D170" s="15" t="s">
        <v>171</v>
      </c>
      <c r="E170" s="15" t="s">
        <v>171</v>
      </c>
      <c r="F170" s="28" t="s">
        <v>874</v>
      </c>
      <c r="G170" s="28"/>
      <c r="H170" s="15" t="s">
        <v>101</v>
      </c>
      <c r="I170" s="15" t="s">
        <v>164</v>
      </c>
      <c r="J170" s="15" t="s">
        <v>171</v>
      </c>
    </row>
    <row r="171" spans="1:10" s="15" customFormat="1" x14ac:dyDescent="0.35">
      <c r="A171" s="15" t="s">
        <v>396</v>
      </c>
      <c r="B171" s="15" t="s">
        <v>417</v>
      </c>
      <c r="C171" s="15" t="s">
        <v>805</v>
      </c>
      <c r="D171" s="15" t="s">
        <v>171</v>
      </c>
      <c r="E171" s="15" t="s">
        <v>171</v>
      </c>
      <c r="F171" s="26" t="s">
        <v>877</v>
      </c>
      <c r="G171" s="28"/>
      <c r="H171" s="15" t="s">
        <v>97</v>
      </c>
      <c r="I171" s="15" t="s">
        <v>164</v>
      </c>
      <c r="J171" s="15" t="s">
        <v>171</v>
      </c>
    </row>
    <row r="172" spans="1:10" s="15" customFormat="1" x14ac:dyDescent="0.35">
      <c r="A172" s="15" t="s">
        <v>396</v>
      </c>
      <c r="B172" s="15" t="s">
        <v>417</v>
      </c>
      <c r="C172" s="15" t="s">
        <v>805</v>
      </c>
      <c r="D172" s="15" t="s">
        <v>171</v>
      </c>
      <c r="E172" s="15" t="s">
        <v>171</v>
      </c>
      <c r="F172" s="26" t="s">
        <v>877</v>
      </c>
      <c r="G172" s="28"/>
      <c r="H172" s="15" t="s">
        <v>99</v>
      </c>
      <c r="I172" s="15" t="s">
        <v>164</v>
      </c>
      <c r="J172" s="15" t="s">
        <v>171</v>
      </c>
    </row>
    <row r="173" spans="1:10" s="15" customFormat="1" x14ac:dyDescent="0.35">
      <c r="A173" s="15" t="s">
        <v>396</v>
      </c>
      <c r="B173" s="15" t="s">
        <v>417</v>
      </c>
      <c r="C173" s="15" t="s">
        <v>805</v>
      </c>
      <c r="D173" s="15" t="s">
        <v>171</v>
      </c>
      <c r="E173" s="15" t="s">
        <v>171</v>
      </c>
      <c r="F173" s="28" t="s">
        <v>874</v>
      </c>
      <c r="G173" s="28"/>
      <c r="H173" s="15" t="s">
        <v>100</v>
      </c>
      <c r="I173" s="15" t="s">
        <v>164</v>
      </c>
      <c r="J173" s="15" t="s">
        <v>171</v>
      </c>
    </row>
    <row r="174" spans="1:10" s="15" customFormat="1" x14ac:dyDescent="0.35">
      <c r="A174" s="15" t="s">
        <v>396</v>
      </c>
      <c r="B174" s="15" t="s">
        <v>417</v>
      </c>
      <c r="C174" s="15" t="s">
        <v>805</v>
      </c>
      <c r="D174" s="15" t="s">
        <v>171</v>
      </c>
      <c r="E174" s="15" t="s">
        <v>171</v>
      </c>
      <c r="F174" s="28"/>
      <c r="G174" s="28"/>
      <c r="H174" s="15" t="s">
        <v>104</v>
      </c>
      <c r="I174" s="15" t="s">
        <v>164</v>
      </c>
      <c r="J174" s="15" t="s">
        <v>171</v>
      </c>
    </row>
    <row r="175" spans="1:10" s="15" customFormat="1" x14ac:dyDescent="0.35">
      <c r="A175" s="15" t="s">
        <v>396</v>
      </c>
      <c r="B175" s="15" t="s">
        <v>417</v>
      </c>
      <c r="C175" s="15" t="s">
        <v>805</v>
      </c>
      <c r="D175" s="15" t="s">
        <v>171</v>
      </c>
      <c r="E175" s="15" t="s">
        <v>171</v>
      </c>
      <c r="F175" s="28"/>
      <c r="G175" s="28"/>
      <c r="H175" s="15" t="s">
        <v>107</v>
      </c>
      <c r="I175" s="15" t="s">
        <v>164</v>
      </c>
      <c r="J175" s="15" t="s">
        <v>171</v>
      </c>
    </row>
    <row r="176" spans="1:10" s="15" customFormat="1" x14ac:dyDescent="0.35">
      <c r="A176" s="15" t="s">
        <v>396</v>
      </c>
      <c r="B176" s="15" t="s">
        <v>417</v>
      </c>
      <c r="C176" s="15" t="s">
        <v>805</v>
      </c>
      <c r="D176" s="15" t="s">
        <v>171</v>
      </c>
      <c r="E176" s="15" t="s">
        <v>171</v>
      </c>
      <c r="F176" s="28"/>
      <c r="G176" s="28"/>
      <c r="H176" s="15" t="s">
        <v>108</v>
      </c>
      <c r="I176" s="15" t="s">
        <v>164</v>
      </c>
      <c r="J176" s="15" t="s">
        <v>171</v>
      </c>
    </row>
    <row r="177" spans="1:14" s="15" customFormat="1" x14ac:dyDescent="0.35">
      <c r="A177" s="15" t="s">
        <v>396</v>
      </c>
      <c r="B177" s="15" t="s">
        <v>417</v>
      </c>
      <c r="C177" s="15" t="s">
        <v>805</v>
      </c>
      <c r="D177" s="15" t="s">
        <v>171</v>
      </c>
      <c r="E177" s="15" t="s">
        <v>171</v>
      </c>
      <c r="F177" s="28"/>
      <c r="G177" s="28"/>
      <c r="H177" s="15" t="s">
        <v>106</v>
      </c>
      <c r="I177" s="15" t="s">
        <v>164</v>
      </c>
      <c r="J177" s="15" t="s">
        <v>171</v>
      </c>
    </row>
    <row r="178" spans="1:14" s="15" customFormat="1" x14ac:dyDescent="0.35">
      <c r="A178" s="15" t="s">
        <v>396</v>
      </c>
      <c r="B178" s="15" t="s">
        <v>417</v>
      </c>
      <c r="C178" s="15" t="s">
        <v>805</v>
      </c>
      <c r="D178" s="15" t="s">
        <v>171</v>
      </c>
      <c r="E178" s="15" t="s">
        <v>171</v>
      </c>
      <c r="F178" s="28"/>
      <c r="G178" s="28"/>
      <c r="H178" s="15" t="s">
        <v>102</v>
      </c>
      <c r="I178" s="15" t="s">
        <v>164</v>
      </c>
      <c r="J178" s="15" t="s">
        <v>171</v>
      </c>
    </row>
    <row r="179" spans="1:14" s="15" customFormat="1" x14ac:dyDescent="0.35">
      <c r="A179" s="15" t="s">
        <v>792</v>
      </c>
      <c r="B179" s="15" t="s">
        <v>417</v>
      </c>
      <c r="C179" s="15" t="s">
        <v>805</v>
      </c>
      <c r="D179" s="15" t="s">
        <v>206</v>
      </c>
      <c r="E179" s="15" t="s">
        <v>408</v>
      </c>
      <c r="F179" s="28" t="s">
        <v>881</v>
      </c>
      <c r="G179" s="28"/>
      <c r="H179" s="15" t="s">
        <v>793</v>
      </c>
    </row>
    <row r="180" spans="1:14" s="15" customFormat="1" x14ac:dyDescent="0.35">
      <c r="A180" s="15" t="s">
        <v>397</v>
      </c>
      <c r="B180" s="15" t="s">
        <v>416</v>
      </c>
      <c r="C180" s="15" t="s">
        <v>397</v>
      </c>
      <c r="D180" s="15" t="s">
        <v>206</v>
      </c>
      <c r="E180" s="15" t="s">
        <v>408</v>
      </c>
      <c r="F180" s="28"/>
      <c r="G180" s="28"/>
      <c r="H180" s="15" t="s">
        <v>244</v>
      </c>
      <c r="I180" s="15" t="s">
        <v>206</v>
      </c>
      <c r="J180" s="15" t="s">
        <v>243</v>
      </c>
      <c r="K180" s="15" t="s">
        <v>432</v>
      </c>
      <c r="L180" s="15" t="s">
        <v>433</v>
      </c>
      <c r="M180" s="15" t="s">
        <v>434</v>
      </c>
      <c r="N180" s="15" t="s">
        <v>435</v>
      </c>
    </row>
    <row r="181" spans="1:14" s="15" customFormat="1" x14ac:dyDescent="0.35">
      <c r="A181" s="15" t="s">
        <v>397</v>
      </c>
      <c r="B181" s="15" t="s">
        <v>416</v>
      </c>
      <c r="C181" s="15" t="s">
        <v>397</v>
      </c>
      <c r="D181" s="15" t="s">
        <v>206</v>
      </c>
      <c r="E181" s="15" t="s">
        <v>408</v>
      </c>
      <c r="F181" s="28" t="s">
        <v>881</v>
      </c>
      <c r="G181" s="28"/>
      <c r="H181" s="15" t="s">
        <v>236</v>
      </c>
      <c r="I181" s="15" t="s">
        <v>206</v>
      </c>
      <c r="J181" s="15" t="s">
        <v>235</v>
      </c>
      <c r="K181" s="15" t="s">
        <v>448</v>
      </c>
      <c r="L181" s="15" t="s">
        <v>449</v>
      </c>
      <c r="M181" s="15" t="s">
        <v>450</v>
      </c>
      <c r="N181" s="15" t="s">
        <v>451</v>
      </c>
    </row>
    <row r="182" spans="1:14" s="15" customFormat="1" x14ac:dyDescent="0.35">
      <c r="A182" s="15" t="s">
        <v>397</v>
      </c>
      <c r="B182" s="15" t="s">
        <v>416</v>
      </c>
      <c r="C182" s="15" t="s">
        <v>397</v>
      </c>
      <c r="D182" s="15" t="s">
        <v>206</v>
      </c>
      <c r="E182" s="15" t="s">
        <v>408</v>
      </c>
      <c r="F182" s="28" t="s">
        <v>881</v>
      </c>
      <c r="G182" s="28"/>
      <c r="H182" s="15" t="s">
        <v>234</v>
      </c>
      <c r="I182" s="15" t="s">
        <v>206</v>
      </c>
      <c r="J182" s="15" t="s">
        <v>233</v>
      </c>
      <c r="K182" s="15" t="s">
        <v>495</v>
      </c>
      <c r="L182" s="15" t="s">
        <v>496</v>
      </c>
      <c r="M182" s="15" t="s">
        <v>497</v>
      </c>
      <c r="N182" s="15" t="s">
        <v>498</v>
      </c>
    </row>
    <row r="183" spans="1:14" s="15" customFormat="1" x14ac:dyDescent="0.35">
      <c r="A183" s="15" t="s">
        <v>397</v>
      </c>
      <c r="B183" s="15" t="s">
        <v>416</v>
      </c>
      <c r="C183" s="15" t="s">
        <v>397</v>
      </c>
      <c r="D183" s="15" t="s">
        <v>206</v>
      </c>
      <c r="E183" s="15" t="s">
        <v>408</v>
      </c>
      <c r="F183" s="28" t="s">
        <v>881</v>
      </c>
      <c r="G183" s="28"/>
      <c r="H183" s="15" t="s">
        <v>238</v>
      </c>
      <c r="I183" s="15" t="s">
        <v>206</v>
      </c>
      <c r="J183" s="15" t="s">
        <v>237</v>
      </c>
      <c r="K183" s="15" t="s">
        <v>499</v>
      </c>
      <c r="L183" s="15" t="s">
        <v>500</v>
      </c>
      <c r="M183" s="15" t="s">
        <v>501</v>
      </c>
      <c r="N183" s="15" t="s">
        <v>502</v>
      </c>
    </row>
    <row r="184" spans="1:14" s="15" customFormat="1" x14ac:dyDescent="0.35">
      <c r="A184" s="15" t="s">
        <v>397</v>
      </c>
      <c r="B184" s="15" t="s">
        <v>416</v>
      </c>
      <c r="C184" s="15" t="s">
        <v>397</v>
      </c>
      <c r="D184" s="15" t="s">
        <v>206</v>
      </c>
      <c r="E184" s="15" t="s">
        <v>408</v>
      </c>
      <c r="F184" s="28" t="s">
        <v>881</v>
      </c>
      <c r="G184" s="28"/>
      <c r="H184" s="15" t="s">
        <v>242</v>
      </c>
      <c r="I184" s="15" t="s">
        <v>206</v>
      </c>
      <c r="J184" s="15" t="s">
        <v>241</v>
      </c>
      <c r="K184" s="15" t="s">
        <v>577</v>
      </c>
      <c r="L184" s="15" t="s">
        <v>578</v>
      </c>
      <c r="M184" s="15" t="s">
        <v>579</v>
      </c>
      <c r="N184" s="15" t="s">
        <v>580</v>
      </c>
    </row>
    <row r="185" spans="1:14" s="15" customFormat="1" x14ac:dyDescent="0.35">
      <c r="A185" s="15" t="s">
        <v>397</v>
      </c>
      <c r="B185" s="15" t="s">
        <v>416</v>
      </c>
      <c r="C185" s="15" t="s">
        <v>397</v>
      </c>
      <c r="D185" s="15" t="s">
        <v>206</v>
      </c>
      <c r="E185" s="15" t="s">
        <v>408</v>
      </c>
      <c r="F185" s="28" t="s">
        <v>881</v>
      </c>
      <c r="G185" s="28"/>
      <c r="H185" s="15" t="s">
        <v>232</v>
      </c>
      <c r="I185" s="15" t="s">
        <v>206</v>
      </c>
      <c r="J185" s="15" t="s">
        <v>231</v>
      </c>
      <c r="K185" s="15" t="s">
        <v>633</v>
      </c>
      <c r="L185" s="15" t="s">
        <v>634</v>
      </c>
      <c r="M185" s="15" t="s">
        <v>635</v>
      </c>
      <c r="N185" s="15" t="s">
        <v>636</v>
      </c>
    </row>
    <row r="186" spans="1:14" s="15" customFormat="1" x14ac:dyDescent="0.35">
      <c r="A186" s="15" t="s">
        <v>397</v>
      </c>
      <c r="B186" s="15" t="s">
        <v>416</v>
      </c>
      <c r="C186" s="15" t="s">
        <v>397</v>
      </c>
      <c r="D186" s="15" t="s">
        <v>206</v>
      </c>
      <c r="E186" s="15" t="s">
        <v>408</v>
      </c>
      <c r="F186" s="28" t="s">
        <v>881</v>
      </c>
      <c r="G186" s="28"/>
      <c r="H186" s="15" t="s">
        <v>240</v>
      </c>
      <c r="I186" s="15" t="s">
        <v>206</v>
      </c>
      <c r="J186" s="15" t="s">
        <v>239</v>
      </c>
      <c r="K186" s="15" t="s">
        <v>649</v>
      </c>
      <c r="L186" s="15" t="s">
        <v>650</v>
      </c>
      <c r="M186" s="15" t="s">
        <v>651</v>
      </c>
      <c r="N186" s="15" t="s">
        <v>652</v>
      </c>
    </row>
    <row r="187" spans="1:14" s="15" customFormat="1" x14ac:dyDescent="0.35">
      <c r="A187" s="15" t="s">
        <v>396</v>
      </c>
      <c r="B187" s="15" t="s">
        <v>416</v>
      </c>
      <c r="C187" s="15" t="s">
        <v>806</v>
      </c>
      <c r="D187" s="15" t="s">
        <v>206</v>
      </c>
      <c r="E187" s="15" t="s">
        <v>408</v>
      </c>
      <c r="F187" s="28" t="s">
        <v>881</v>
      </c>
      <c r="G187" s="28"/>
      <c r="H187" s="15" t="s">
        <v>43</v>
      </c>
      <c r="I187" s="15" t="s">
        <v>163</v>
      </c>
      <c r="J187" s="15" t="s">
        <v>167</v>
      </c>
    </row>
    <row r="188" spans="1:14" s="15" customFormat="1" x14ac:dyDescent="0.35">
      <c r="A188" s="15" t="s">
        <v>396</v>
      </c>
      <c r="B188" s="15" t="s">
        <v>417</v>
      </c>
      <c r="C188" s="15" t="s">
        <v>412</v>
      </c>
      <c r="D188" s="15" t="s">
        <v>206</v>
      </c>
      <c r="E188" s="15" t="s">
        <v>409</v>
      </c>
      <c r="F188" s="28" t="s">
        <v>881</v>
      </c>
      <c r="G188" s="28"/>
      <c r="H188" s="15" t="s">
        <v>9</v>
      </c>
      <c r="I188" s="15" t="s">
        <v>162</v>
      </c>
      <c r="J188" s="15" t="s">
        <v>162</v>
      </c>
    </row>
    <row r="189" spans="1:14" s="15" customFormat="1" x14ac:dyDescent="0.35">
      <c r="A189" s="15" t="s">
        <v>397</v>
      </c>
      <c r="B189" s="15" t="s">
        <v>416</v>
      </c>
      <c r="C189" s="15" t="s">
        <v>397</v>
      </c>
      <c r="D189" s="15" t="s">
        <v>206</v>
      </c>
      <c r="E189" s="15" t="s">
        <v>409</v>
      </c>
      <c r="F189" s="28" t="s">
        <v>881</v>
      </c>
      <c r="G189" s="28"/>
      <c r="H189" s="15" t="s">
        <v>210</v>
      </c>
      <c r="I189" s="15" t="s">
        <v>206</v>
      </c>
      <c r="J189" s="15" t="s">
        <v>209</v>
      </c>
      <c r="K189" s="15" t="s">
        <v>487</v>
      </c>
      <c r="L189" s="15" t="s">
        <v>488</v>
      </c>
      <c r="M189" s="15" t="s">
        <v>489</v>
      </c>
      <c r="N189" s="15" t="s">
        <v>490</v>
      </c>
    </row>
    <row r="190" spans="1:14" s="15" customFormat="1" x14ac:dyDescent="0.35">
      <c r="A190" s="15" t="s">
        <v>397</v>
      </c>
      <c r="B190" s="15" t="s">
        <v>416</v>
      </c>
      <c r="C190" s="15" t="s">
        <v>397</v>
      </c>
      <c r="D190" s="15" t="s">
        <v>206</v>
      </c>
      <c r="E190" s="15" t="s">
        <v>409</v>
      </c>
      <c r="F190" s="28" t="s">
        <v>881</v>
      </c>
      <c r="G190" s="28"/>
      <c r="H190" s="15" t="s">
        <v>212</v>
      </c>
      <c r="I190" s="15" t="s">
        <v>206</v>
      </c>
      <c r="J190" s="15" t="s">
        <v>211</v>
      </c>
      <c r="K190" s="15" t="s">
        <v>487</v>
      </c>
      <c r="L190" s="15" t="s">
        <v>488</v>
      </c>
      <c r="M190" s="15" t="s">
        <v>489</v>
      </c>
      <c r="N190" s="15" t="s">
        <v>490</v>
      </c>
    </row>
    <row r="191" spans="1:14" s="15" customFormat="1" x14ac:dyDescent="0.35">
      <c r="A191" s="15" t="s">
        <v>397</v>
      </c>
      <c r="B191" s="15" t="s">
        <v>416</v>
      </c>
      <c r="C191" s="15" t="s">
        <v>397</v>
      </c>
      <c r="D191" s="15" t="s">
        <v>206</v>
      </c>
      <c r="E191" s="15" t="s">
        <v>409</v>
      </c>
      <c r="F191" s="28" t="s">
        <v>881</v>
      </c>
      <c r="G191" s="28"/>
      <c r="H191" s="15" t="s">
        <v>216</v>
      </c>
      <c r="I191" s="15" t="s">
        <v>206</v>
      </c>
      <c r="J191" s="15" t="s">
        <v>215</v>
      </c>
      <c r="K191" s="15" t="s">
        <v>487</v>
      </c>
      <c r="L191" s="15" t="s">
        <v>488</v>
      </c>
      <c r="M191" s="15" t="s">
        <v>489</v>
      </c>
      <c r="N191" s="15" t="s">
        <v>490</v>
      </c>
    </row>
    <row r="192" spans="1:14" s="18" customFormat="1" x14ac:dyDescent="0.35">
      <c r="A192" s="18" t="s">
        <v>397</v>
      </c>
      <c r="B192" s="18" t="s">
        <v>416</v>
      </c>
      <c r="C192" s="18" t="s">
        <v>397</v>
      </c>
      <c r="D192" s="18" t="s">
        <v>206</v>
      </c>
      <c r="E192" s="18" t="s">
        <v>409</v>
      </c>
      <c r="F192" s="28" t="s">
        <v>881</v>
      </c>
      <c r="G192" s="26"/>
      <c r="H192" s="18" t="s">
        <v>220</v>
      </c>
      <c r="I192" s="18" t="s">
        <v>206</v>
      </c>
      <c r="J192" s="18" t="s">
        <v>219</v>
      </c>
      <c r="K192" s="18" t="s">
        <v>487</v>
      </c>
      <c r="L192" s="18" t="s">
        <v>488</v>
      </c>
      <c r="M192" s="18" t="s">
        <v>489</v>
      </c>
      <c r="N192" s="18" t="s">
        <v>490</v>
      </c>
    </row>
    <row r="193" spans="1:14" s="18" customFormat="1" x14ac:dyDescent="0.35">
      <c r="A193" s="18" t="s">
        <v>397</v>
      </c>
      <c r="B193" s="18" t="s">
        <v>416</v>
      </c>
      <c r="C193" s="18" t="s">
        <v>397</v>
      </c>
      <c r="D193" s="18" t="s">
        <v>206</v>
      </c>
      <c r="E193" s="18" t="s">
        <v>409</v>
      </c>
      <c r="F193" s="28" t="s">
        <v>881</v>
      </c>
      <c r="G193" s="26"/>
      <c r="H193" s="18" t="s">
        <v>222</v>
      </c>
      <c r="I193" s="18" t="s">
        <v>206</v>
      </c>
      <c r="J193" s="18" t="s">
        <v>221</v>
      </c>
      <c r="K193" s="18" t="s">
        <v>487</v>
      </c>
      <c r="L193" s="18" t="s">
        <v>488</v>
      </c>
      <c r="M193" s="18" t="s">
        <v>489</v>
      </c>
      <c r="N193" s="18" t="s">
        <v>490</v>
      </c>
    </row>
    <row r="194" spans="1:14" s="15" customFormat="1" x14ac:dyDescent="0.35">
      <c r="A194" s="15" t="s">
        <v>397</v>
      </c>
      <c r="B194" s="15" t="s">
        <v>417</v>
      </c>
      <c r="C194" s="15" t="s">
        <v>397</v>
      </c>
      <c r="D194" s="15" t="s">
        <v>171</v>
      </c>
      <c r="E194" s="15" t="s">
        <v>171</v>
      </c>
      <c r="F194" s="28" t="s">
        <v>881</v>
      </c>
      <c r="G194" s="28"/>
      <c r="H194" s="15" t="s">
        <v>828</v>
      </c>
    </row>
    <row r="195" spans="1:14" s="18" customFormat="1" x14ac:dyDescent="0.35">
      <c r="A195" s="18" t="s">
        <v>397</v>
      </c>
      <c r="B195" s="18" t="s">
        <v>416</v>
      </c>
      <c r="C195" s="18" t="s">
        <v>397</v>
      </c>
      <c r="D195" s="18" t="s">
        <v>794</v>
      </c>
      <c r="E195" s="18" t="s">
        <v>411</v>
      </c>
      <c r="F195" s="28" t="s">
        <v>881</v>
      </c>
      <c r="G195" s="26"/>
      <c r="H195" s="18" t="s">
        <v>368</v>
      </c>
      <c r="I195" s="18" t="s">
        <v>364</v>
      </c>
      <c r="J195" s="18" t="s">
        <v>367</v>
      </c>
      <c r="K195" s="18" t="s">
        <v>544</v>
      </c>
      <c r="L195" s="18" t="s">
        <v>545</v>
      </c>
      <c r="M195" s="18" t="s">
        <v>546</v>
      </c>
      <c r="N195" s="18" t="s">
        <v>547</v>
      </c>
    </row>
    <row r="196" spans="1:14" s="18" customFormat="1" x14ac:dyDescent="0.35">
      <c r="A196" s="18" t="s">
        <v>397</v>
      </c>
      <c r="B196" s="18" t="s">
        <v>416</v>
      </c>
      <c r="C196" s="18" t="s">
        <v>397</v>
      </c>
      <c r="D196" s="18" t="s">
        <v>794</v>
      </c>
      <c r="E196" s="18" t="s">
        <v>411</v>
      </c>
      <c r="F196" s="28" t="s">
        <v>881</v>
      </c>
      <c r="G196" s="26"/>
      <c r="H196" s="18" t="s">
        <v>376</v>
      </c>
      <c r="I196" s="18" t="s">
        <v>364</v>
      </c>
      <c r="J196" s="18" t="s">
        <v>375</v>
      </c>
      <c r="K196" s="18" t="s">
        <v>617</v>
      </c>
      <c r="L196" s="18" t="s">
        <v>618</v>
      </c>
      <c r="M196" s="18" t="s">
        <v>619</v>
      </c>
      <c r="N196" s="18" t="s">
        <v>620</v>
      </c>
    </row>
    <row r="197" spans="1:14" s="18" customFormat="1" x14ac:dyDescent="0.35">
      <c r="A197" s="18" t="s">
        <v>397</v>
      </c>
      <c r="B197" s="18" t="s">
        <v>416</v>
      </c>
      <c r="C197" s="18" t="s">
        <v>397</v>
      </c>
      <c r="D197" s="18" t="s">
        <v>794</v>
      </c>
      <c r="E197" s="18" t="s">
        <v>411</v>
      </c>
      <c r="F197" s="28" t="s">
        <v>881</v>
      </c>
      <c r="G197" s="26"/>
      <c r="H197" s="18" t="s">
        <v>374</v>
      </c>
      <c r="I197" s="18" t="s">
        <v>364</v>
      </c>
      <c r="J197" s="18" t="s">
        <v>373</v>
      </c>
      <c r="K197" s="18" t="s">
        <v>755</v>
      </c>
      <c r="L197" s="18" t="s">
        <v>756</v>
      </c>
      <c r="M197" s="18" t="s">
        <v>757</v>
      </c>
      <c r="N197" s="18" t="s">
        <v>758</v>
      </c>
    </row>
    <row r="198" spans="1:14" s="18" customFormat="1" x14ac:dyDescent="0.35">
      <c r="A198" s="18" t="s">
        <v>396</v>
      </c>
      <c r="B198" s="18" t="s">
        <v>417</v>
      </c>
      <c r="C198" s="18" t="s">
        <v>805</v>
      </c>
      <c r="D198" s="18" t="s">
        <v>794</v>
      </c>
      <c r="E198" s="18" t="s">
        <v>411</v>
      </c>
      <c r="F198" s="28" t="s">
        <v>881</v>
      </c>
      <c r="G198" s="26"/>
      <c r="H198" s="18" t="s">
        <v>139</v>
      </c>
      <c r="I198" s="18" t="s">
        <v>164</v>
      </c>
      <c r="J198" s="18" t="s">
        <v>173</v>
      </c>
    </row>
    <row r="199" spans="1:14" s="18" customFormat="1" x14ac:dyDescent="0.35">
      <c r="A199" s="18" t="s">
        <v>396</v>
      </c>
      <c r="B199" s="18" t="s">
        <v>417</v>
      </c>
      <c r="C199" s="18" t="s">
        <v>805</v>
      </c>
      <c r="D199" s="18" t="s">
        <v>794</v>
      </c>
      <c r="E199" s="18" t="s">
        <v>411</v>
      </c>
      <c r="F199" s="28" t="s">
        <v>945</v>
      </c>
      <c r="G199" s="26"/>
      <c r="H199" s="18" t="s">
        <v>138</v>
      </c>
      <c r="I199" s="18" t="s">
        <v>164</v>
      </c>
      <c r="J199" s="18" t="s">
        <v>173</v>
      </c>
    </row>
    <row r="200" spans="1:14" s="18" customFormat="1" x14ac:dyDescent="0.35">
      <c r="A200" s="18" t="s">
        <v>396</v>
      </c>
      <c r="B200" s="18" t="s">
        <v>417</v>
      </c>
      <c r="C200" s="18" t="s">
        <v>805</v>
      </c>
      <c r="D200" s="18" t="s">
        <v>794</v>
      </c>
      <c r="E200" s="18" t="s">
        <v>411</v>
      </c>
      <c r="F200" s="28" t="s">
        <v>881</v>
      </c>
      <c r="G200" s="26"/>
      <c r="H200" s="18" t="s">
        <v>136</v>
      </c>
      <c r="I200" s="18" t="s">
        <v>164</v>
      </c>
      <c r="J200" s="18" t="s">
        <v>173</v>
      </c>
    </row>
    <row r="201" spans="1:14" s="18" customFormat="1" x14ac:dyDescent="0.35">
      <c r="A201" s="18" t="s">
        <v>396</v>
      </c>
      <c r="B201" s="18" t="s">
        <v>417</v>
      </c>
      <c r="C201" s="18" t="s">
        <v>805</v>
      </c>
      <c r="D201" s="18" t="s">
        <v>794</v>
      </c>
      <c r="E201" s="18" t="s">
        <v>411</v>
      </c>
      <c r="F201" s="26" t="s">
        <v>874</v>
      </c>
      <c r="G201" s="26"/>
      <c r="H201" s="18" t="s">
        <v>137</v>
      </c>
      <c r="I201" s="18" t="s">
        <v>164</v>
      </c>
      <c r="J201" s="18" t="s">
        <v>173</v>
      </c>
    </row>
    <row r="202" spans="1:14" s="18" customFormat="1" x14ac:dyDescent="0.35">
      <c r="A202" s="18" t="s">
        <v>397</v>
      </c>
      <c r="B202" s="18" t="s">
        <v>416</v>
      </c>
      <c r="C202" s="18" t="s">
        <v>397</v>
      </c>
      <c r="D202" s="18" t="s">
        <v>794</v>
      </c>
      <c r="E202" s="18" t="s">
        <v>411</v>
      </c>
      <c r="F202" s="28" t="s">
        <v>881</v>
      </c>
      <c r="G202" s="26"/>
      <c r="H202" s="18" t="s">
        <v>372</v>
      </c>
      <c r="I202" s="18" t="s">
        <v>364</v>
      </c>
      <c r="J202" s="18" t="s">
        <v>371</v>
      </c>
      <c r="K202" s="18" t="s">
        <v>468</v>
      </c>
      <c r="L202" s="18" t="s">
        <v>469</v>
      </c>
      <c r="M202" s="18" t="s">
        <v>470</v>
      </c>
      <c r="N202" s="18" t="s">
        <v>471</v>
      </c>
    </row>
    <row r="203" spans="1:14" s="18" customFormat="1" x14ac:dyDescent="0.35">
      <c r="A203" s="18" t="s">
        <v>397</v>
      </c>
      <c r="B203" s="18" t="s">
        <v>416</v>
      </c>
      <c r="C203" s="18" t="s">
        <v>397</v>
      </c>
      <c r="D203" s="18" t="s">
        <v>794</v>
      </c>
      <c r="E203" s="18" t="s">
        <v>411</v>
      </c>
      <c r="F203" s="26" t="s">
        <v>874</v>
      </c>
      <c r="G203" s="26"/>
      <c r="H203" s="18" t="s">
        <v>370</v>
      </c>
      <c r="I203" s="18" t="s">
        <v>364</v>
      </c>
      <c r="J203" s="18" t="s">
        <v>369</v>
      </c>
      <c r="K203" s="18" t="s">
        <v>518</v>
      </c>
      <c r="L203" s="18" t="s">
        <v>519</v>
      </c>
      <c r="M203" s="18" t="s">
        <v>520</v>
      </c>
      <c r="N203" s="18" t="s">
        <v>521</v>
      </c>
    </row>
    <row r="204" spans="1:14" s="18" customFormat="1" x14ac:dyDescent="0.35">
      <c r="A204" s="18" t="s">
        <v>397</v>
      </c>
      <c r="B204" s="18" t="s">
        <v>416</v>
      </c>
      <c r="C204" s="18" t="s">
        <v>397</v>
      </c>
      <c r="D204" s="18" t="s">
        <v>794</v>
      </c>
      <c r="E204" s="18" t="s">
        <v>277</v>
      </c>
      <c r="F204" s="28" t="s">
        <v>881</v>
      </c>
      <c r="G204" s="26"/>
      <c r="H204" s="18" t="s">
        <v>279</v>
      </c>
      <c r="I204" s="18" t="s">
        <v>277</v>
      </c>
      <c r="J204" s="18" t="s">
        <v>278</v>
      </c>
      <c r="K204" s="18" t="s">
        <v>653</v>
      </c>
      <c r="L204" s="18" t="s">
        <v>654</v>
      </c>
      <c r="M204" s="18" t="s">
        <v>655</v>
      </c>
      <c r="N204" s="18" t="s">
        <v>656</v>
      </c>
    </row>
    <row r="205" spans="1:14" s="15" customFormat="1" x14ac:dyDescent="0.35">
      <c r="A205" s="15" t="s">
        <v>397</v>
      </c>
      <c r="B205" s="15" t="s">
        <v>416</v>
      </c>
      <c r="C205" s="15" t="s">
        <v>397</v>
      </c>
      <c r="D205" s="15" t="s">
        <v>400</v>
      </c>
      <c r="E205" s="15" t="s">
        <v>245</v>
      </c>
      <c r="F205" s="28" t="s">
        <v>881</v>
      </c>
      <c r="G205" s="28"/>
      <c r="H205" s="15" t="s">
        <v>255</v>
      </c>
      <c r="I205" s="15" t="s">
        <v>245</v>
      </c>
      <c r="J205" s="15" t="s">
        <v>254</v>
      </c>
      <c r="K205" s="15" t="s">
        <v>691</v>
      </c>
      <c r="L205" s="15" t="s">
        <v>692</v>
      </c>
      <c r="M205" s="15" t="s">
        <v>693</v>
      </c>
      <c r="N205" s="15" t="s">
        <v>694</v>
      </c>
    </row>
    <row r="206" spans="1:14" s="15" customFormat="1" x14ac:dyDescent="0.35">
      <c r="A206" s="15" t="s">
        <v>396</v>
      </c>
      <c r="B206" s="15" t="s">
        <v>416</v>
      </c>
      <c r="C206" s="15" t="s">
        <v>806</v>
      </c>
      <c r="D206" s="15" t="s">
        <v>400</v>
      </c>
      <c r="E206" s="15" t="s">
        <v>245</v>
      </c>
      <c r="F206" s="26" t="s">
        <v>874</v>
      </c>
      <c r="G206" s="28"/>
      <c r="H206" s="15" t="s">
        <v>91</v>
      </c>
      <c r="I206" s="15" t="s">
        <v>163</v>
      </c>
      <c r="J206" s="15" t="s">
        <v>170</v>
      </c>
    </row>
    <row r="207" spans="1:14" s="15" customFormat="1" x14ac:dyDescent="0.35">
      <c r="A207" s="15" t="s">
        <v>396</v>
      </c>
      <c r="B207" s="15" t="s">
        <v>416</v>
      </c>
      <c r="C207" s="15" t="s">
        <v>806</v>
      </c>
      <c r="D207" s="15" t="s">
        <v>398</v>
      </c>
      <c r="E207" s="15" t="s">
        <v>413</v>
      </c>
      <c r="F207" s="28" t="s">
        <v>881</v>
      </c>
      <c r="G207" s="28"/>
      <c r="H207" s="15" t="s">
        <v>49</v>
      </c>
      <c r="I207" s="15" t="s">
        <v>163</v>
      </c>
      <c r="J207" s="15" t="s">
        <v>18</v>
      </c>
    </row>
    <row r="208" spans="1:14" s="15" customFormat="1" x14ac:dyDescent="0.35">
      <c r="A208" s="15" t="s">
        <v>396</v>
      </c>
      <c r="B208" s="15" t="s">
        <v>417</v>
      </c>
      <c r="C208" s="15" t="s">
        <v>805</v>
      </c>
      <c r="D208" s="15" t="s">
        <v>400</v>
      </c>
      <c r="E208" s="15" t="s">
        <v>245</v>
      </c>
      <c r="F208" s="28" t="s">
        <v>881</v>
      </c>
      <c r="G208" s="28"/>
      <c r="H208" s="15" t="s">
        <v>126</v>
      </c>
      <c r="I208" s="15" t="s">
        <v>164</v>
      </c>
      <c r="J208" s="15" t="s">
        <v>21</v>
      </c>
    </row>
    <row r="209" spans="1:14" s="15" customFormat="1" x14ac:dyDescent="0.35">
      <c r="A209" s="15" t="s">
        <v>396</v>
      </c>
      <c r="B209" s="15" t="s">
        <v>417</v>
      </c>
      <c r="C209" s="15" t="s">
        <v>805</v>
      </c>
      <c r="D209" s="15" t="s">
        <v>400</v>
      </c>
      <c r="E209" s="15" t="s">
        <v>245</v>
      </c>
      <c r="F209" s="28"/>
      <c r="G209" s="28"/>
      <c r="H209" s="15" t="s">
        <v>125</v>
      </c>
      <c r="I209" s="15" t="s">
        <v>164</v>
      </c>
      <c r="J209" s="15" t="s">
        <v>21</v>
      </c>
    </row>
    <row r="210" spans="1:14" s="15" customFormat="1" x14ac:dyDescent="0.35">
      <c r="A210" s="15" t="s">
        <v>397</v>
      </c>
      <c r="B210" s="15" t="s">
        <v>416</v>
      </c>
      <c r="C210" s="15" t="s">
        <v>397</v>
      </c>
      <c r="D210" s="15" t="s">
        <v>400</v>
      </c>
      <c r="E210" s="15" t="s">
        <v>245</v>
      </c>
      <c r="F210" s="28"/>
      <c r="G210" s="28"/>
      <c r="H210" s="15" t="s">
        <v>274</v>
      </c>
      <c r="I210" s="15" t="s">
        <v>262</v>
      </c>
      <c r="J210" s="15" t="s">
        <v>273</v>
      </c>
      <c r="K210" s="15" t="s">
        <v>483</v>
      </c>
      <c r="L210" s="15" t="s">
        <v>484</v>
      </c>
      <c r="M210" s="15" t="s">
        <v>485</v>
      </c>
      <c r="N210" s="15" t="s">
        <v>486</v>
      </c>
    </row>
    <row r="211" spans="1:14" s="15" customFormat="1" x14ac:dyDescent="0.35">
      <c r="A211" s="15" t="s">
        <v>397</v>
      </c>
      <c r="B211" s="15" t="s">
        <v>416</v>
      </c>
      <c r="C211" s="15" t="s">
        <v>397</v>
      </c>
      <c r="D211" s="15" t="s">
        <v>400</v>
      </c>
      <c r="E211" s="15" t="s">
        <v>245</v>
      </c>
      <c r="F211" s="28"/>
      <c r="G211" s="28"/>
      <c r="H211" s="15" t="s">
        <v>276</v>
      </c>
      <c r="I211" s="15" t="s">
        <v>262</v>
      </c>
      <c r="J211" s="15" t="s">
        <v>275</v>
      </c>
      <c r="K211" s="15" t="s">
        <v>522</v>
      </c>
      <c r="L211" s="15" t="s">
        <v>523</v>
      </c>
      <c r="M211" s="15" t="s">
        <v>524</v>
      </c>
      <c r="N211" s="15" t="s">
        <v>525</v>
      </c>
    </row>
    <row r="212" spans="1:14" s="15" customFormat="1" x14ac:dyDescent="0.35">
      <c r="A212" s="15" t="s">
        <v>792</v>
      </c>
      <c r="B212" s="15" t="s">
        <v>417</v>
      </c>
      <c r="C212" s="15" t="s">
        <v>805</v>
      </c>
      <c r="D212" s="15" t="s">
        <v>400</v>
      </c>
      <c r="E212" s="15" t="s">
        <v>175</v>
      </c>
      <c r="F212" s="28"/>
      <c r="G212" s="28"/>
      <c r="H212" s="15" t="s">
        <v>799</v>
      </c>
    </row>
    <row r="213" spans="1:14" s="15" customFormat="1" x14ac:dyDescent="0.35">
      <c r="A213" s="15" t="s">
        <v>397</v>
      </c>
      <c r="B213" s="15" t="s">
        <v>416</v>
      </c>
      <c r="C213" s="15" t="s">
        <v>397</v>
      </c>
      <c r="D213" s="15" t="s">
        <v>400</v>
      </c>
      <c r="E213" s="15" t="s">
        <v>175</v>
      </c>
      <c r="F213" s="28" t="s">
        <v>881</v>
      </c>
      <c r="G213" s="28"/>
      <c r="H213" s="15" t="s">
        <v>199</v>
      </c>
      <c r="I213" s="15" t="s">
        <v>175</v>
      </c>
      <c r="J213" s="15" t="s">
        <v>198</v>
      </c>
      <c r="K213" s="15" t="s">
        <v>540</v>
      </c>
      <c r="L213" s="15" t="s">
        <v>541</v>
      </c>
      <c r="M213" s="15" t="s">
        <v>542</v>
      </c>
      <c r="N213" s="15" t="s">
        <v>543</v>
      </c>
    </row>
    <row r="214" spans="1:14" s="15" customFormat="1" x14ac:dyDescent="0.35">
      <c r="A214" s="15" t="s">
        <v>396</v>
      </c>
      <c r="B214" s="15" t="s">
        <v>416</v>
      </c>
      <c r="C214" s="15" t="s">
        <v>806</v>
      </c>
      <c r="D214" s="15" t="s">
        <v>400</v>
      </c>
      <c r="E214" s="15" t="s">
        <v>175</v>
      </c>
      <c r="F214" s="28"/>
      <c r="G214" s="28"/>
      <c r="H214" s="15" t="s">
        <v>92</v>
      </c>
      <c r="I214" s="15" t="s">
        <v>163</v>
      </c>
      <c r="J214" s="15" t="s">
        <v>170</v>
      </c>
    </row>
    <row r="215" spans="1:14" s="18" customFormat="1" x14ac:dyDescent="0.35">
      <c r="A215" s="18" t="s">
        <v>396</v>
      </c>
      <c r="B215" s="18" t="s">
        <v>417</v>
      </c>
      <c r="C215" s="18" t="s">
        <v>805</v>
      </c>
      <c r="D215" s="18" t="s">
        <v>794</v>
      </c>
      <c r="E215" s="18" t="s">
        <v>277</v>
      </c>
      <c r="F215" s="26"/>
      <c r="G215" s="26"/>
      <c r="H215" s="18" t="s">
        <v>157</v>
      </c>
      <c r="I215" s="18" t="s">
        <v>164</v>
      </c>
      <c r="J215" s="18" t="s">
        <v>160</v>
      </c>
    </row>
    <row r="216" spans="1:14" s="18" customFormat="1" x14ac:dyDescent="0.35">
      <c r="A216" s="18" t="s">
        <v>396</v>
      </c>
      <c r="B216" s="18" t="s">
        <v>417</v>
      </c>
      <c r="C216" s="18" t="s">
        <v>805</v>
      </c>
      <c r="D216" s="18" t="s">
        <v>794</v>
      </c>
      <c r="E216" s="18" t="s">
        <v>277</v>
      </c>
      <c r="F216" s="26"/>
      <c r="G216" s="26"/>
      <c r="H216" s="18" t="s">
        <v>156</v>
      </c>
      <c r="I216" s="18" t="s">
        <v>164</v>
      </c>
      <c r="J216" s="18" t="s">
        <v>160</v>
      </c>
    </row>
    <row r="217" spans="1:14" s="18" customFormat="1" x14ac:dyDescent="0.35">
      <c r="A217" s="18" t="s">
        <v>396</v>
      </c>
      <c r="B217" s="18" t="s">
        <v>417</v>
      </c>
      <c r="C217" s="18" t="s">
        <v>805</v>
      </c>
      <c r="D217" s="18" t="s">
        <v>794</v>
      </c>
      <c r="E217" s="18" t="s">
        <v>277</v>
      </c>
      <c r="F217" s="26"/>
      <c r="G217" s="26"/>
      <c r="H217" s="18" t="s">
        <v>158</v>
      </c>
      <c r="I217" s="18" t="s">
        <v>164</v>
      </c>
      <c r="J217" s="18" t="s">
        <v>160</v>
      </c>
    </row>
    <row r="218" spans="1:14" s="18" customFormat="1" x14ac:dyDescent="0.35">
      <c r="A218" s="18" t="s">
        <v>396</v>
      </c>
      <c r="B218" s="18" t="s">
        <v>417</v>
      </c>
      <c r="C218" s="18" t="s">
        <v>805</v>
      </c>
      <c r="D218" s="18" t="s">
        <v>794</v>
      </c>
      <c r="E218" s="18" t="s">
        <v>277</v>
      </c>
      <c r="F218" s="26"/>
      <c r="G218" s="26"/>
      <c r="H218" s="18" t="s">
        <v>155</v>
      </c>
      <c r="I218" s="18" t="s">
        <v>164</v>
      </c>
      <c r="J218" s="18" t="s">
        <v>160</v>
      </c>
    </row>
    <row r="219" spans="1:14" s="18" customFormat="1" x14ac:dyDescent="0.35">
      <c r="A219" s="18" t="s">
        <v>397</v>
      </c>
      <c r="B219" s="18" t="s">
        <v>416</v>
      </c>
      <c r="C219" s="18" t="s">
        <v>397</v>
      </c>
      <c r="D219" s="18" t="s">
        <v>794</v>
      </c>
      <c r="E219" s="18" t="s">
        <v>277</v>
      </c>
      <c r="F219" s="26"/>
      <c r="G219" s="26"/>
      <c r="H219" s="18" t="s">
        <v>285</v>
      </c>
      <c r="I219" s="18" t="s">
        <v>277</v>
      </c>
      <c r="J219" s="18" t="s">
        <v>284</v>
      </c>
      <c r="K219" s="18" t="s">
        <v>569</v>
      </c>
      <c r="L219" s="18" t="s">
        <v>570</v>
      </c>
      <c r="M219" s="18" t="s">
        <v>571</v>
      </c>
      <c r="N219" s="18" t="s">
        <v>572</v>
      </c>
    </row>
    <row r="220" spans="1:14" s="18" customFormat="1" x14ac:dyDescent="0.35">
      <c r="A220" s="18" t="s">
        <v>397</v>
      </c>
      <c r="B220" s="18" t="s">
        <v>416</v>
      </c>
      <c r="C220" s="18" t="s">
        <v>397</v>
      </c>
      <c r="D220" s="18" t="s">
        <v>794</v>
      </c>
      <c r="E220" s="18" t="s">
        <v>277</v>
      </c>
      <c r="F220" s="26"/>
      <c r="G220" s="26"/>
      <c r="H220" s="18" t="s">
        <v>281</v>
      </c>
      <c r="I220" s="18" t="s">
        <v>277</v>
      </c>
      <c r="J220" s="18" t="s">
        <v>280</v>
      </c>
      <c r="K220" s="18" t="s">
        <v>573</v>
      </c>
      <c r="L220" s="18" t="s">
        <v>574</v>
      </c>
      <c r="M220" s="18" t="s">
        <v>575</v>
      </c>
      <c r="N220" s="18" t="s">
        <v>576</v>
      </c>
    </row>
    <row r="221" spans="1:14" s="18" customFormat="1" x14ac:dyDescent="0.35">
      <c r="A221" s="18" t="s">
        <v>397</v>
      </c>
      <c r="B221" s="18" t="s">
        <v>416</v>
      </c>
      <c r="C221" s="18" t="s">
        <v>397</v>
      </c>
      <c r="D221" s="18" t="s">
        <v>794</v>
      </c>
      <c r="E221" s="18" t="s">
        <v>277</v>
      </c>
      <c r="F221" s="26"/>
      <c r="G221" s="26"/>
      <c r="H221" s="18" t="s">
        <v>311</v>
      </c>
      <c r="I221" s="18" t="s">
        <v>307</v>
      </c>
      <c r="J221" s="18" t="s">
        <v>310</v>
      </c>
      <c r="K221" s="18" t="s">
        <v>750</v>
      </c>
      <c r="L221" s="18" t="s">
        <v>574</v>
      </c>
      <c r="M221" s="18" t="s">
        <v>575</v>
      </c>
      <c r="N221" s="18" t="s">
        <v>576</v>
      </c>
    </row>
    <row r="222" spans="1:14" s="18" customFormat="1" x14ac:dyDescent="0.35">
      <c r="A222" s="18" t="s">
        <v>396</v>
      </c>
      <c r="B222" s="18" t="s">
        <v>416</v>
      </c>
      <c r="C222" s="18" t="s">
        <v>806</v>
      </c>
      <c r="D222" s="18" t="s">
        <v>794</v>
      </c>
      <c r="E222" s="18" t="s">
        <v>411</v>
      </c>
      <c r="F222" s="26"/>
      <c r="G222" s="26"/>
      <c r="H222" s="18" t="s">
        <v>13</v>
      </c>
      <c r="I222" s="18" t="s">
        <v>163</v>
      </c>
      <c r="J222" s="18" t="s">
        <v>165</v>
      </c>
    </row>
    <row r="223" spans="1:14" s="18" customFormat="1" x14ac:dyDescent="0.35">
      <c r="A223" s="18" t="s">
        <v>396</v>
      </c>
      <c r="B223" s="18" t="s">
        <v>416</v>
      </c>
      <c r="C223" s="18" t="s">
        <v>806</v>
      </c>
      <c r="D223" s="18" t="s">
        <v>794</v>
      </c>
      <c r="E223" s="18" t="s">
        <v>411</v>
      </c>
      <c r="F223" s="26"/>
      <c r="G223" s="26"/>
      <c r="H223" s="18" t="s">
        <v>34</v>
      </c>
      <c r="I223" s="18" t="s">
        <v>163</v>
      </c>
      <c r="J223" s="18" t="s">
        <v>165</v>
      </c>
    </row>
    <row r="224" spans="1:14" s="18" customFormat="1" x14ac:dyDescent="0.35">
      <c r="A224" s="18" t="s">
        <v>396</v>
      </c>
      <c r="B224" s="18" t="s">
        <v>416</v>
      </c>
      <c r="C224" s="18" t="s">
        <v>806</v>
      </c>
      <c r="D224" s="18" t="s">
        <v>794</v>
      </c>
      <c r="E224" s="18" t="s">
        <v>411</v>
      </c>
      <c r="F224" s="26"/>
      <c r="G224" s="26"/>
      <c r="H224" s="18" t="s">
        <v>47</v>
      </c>
      <c r="I224" s="18" t="s">
        <v>163</v>
      </c>
      <c r="J224" s="18" t="s">
        <v>165</v>
      </c>
    </row>
    <row r="225" spans="1:14" s="18" customFormat="1" x14ac:dyDescent="0.35">
      <c r="A225" s="18" t="s">
        <v>396</v>
      </c>
      <c r="B225" s="18" t="s">
        <v>416</v>
      </c>
      <c r="C225" s="18" t="s">
        <v>806</v>
      </c>
      <c r="D225" s="18" t="s">
        <v>794</v>
      </c>
      <c r="E225" s="18" t="s">
        <v>411</v>
      </c>
      <c r="F225" s="26"/>
      <c r="G225" s="26"/>
      <c r="H225" s="18" t="s">
        <v>31</v>
      </c>
      <c r="I225" s="18" t="s">
        <v>163</v>
      </c>
      <c r="J225" s="18" t="s">
        <v>165</v>
      </c>
    </row>
    <row r="226" spans="1:14" s="18" customFormat="1" x14ac:dyDescent="0.35">
      <c r="A226" s="18" t="s">
        <v>396</v>
      </c>
      <c r="B226" s="18" t="s">
        <v>416</v>
      </c>
      <c r="C226" s="18" t="s">
        <v>806</v>
      </c>
      <c r="D226" s="18" t="s">
        <v>794</v>
      </c>
      <c r="E226" s="18" t="s">
        <v>411</v>
      </c>
      <c r="F226" s="26"/>
      <c r="G226" s="26"/>
      <c r="H226" s="18" t="s">
        <v>48</v>
      </c>
      <c r="I226" s="18" t="s">
        <v>163</v>
      </c>
      <c r="J226" s="18" t="s">
        <v>165</v>
      </c>
    </row>
    <row r="227" spans="1:14" s="18" customFormat="1" x14ac:dyDescent="0.35">
      <c r="A227" s="18" t="s">
        <v>396</v>
      </c>
      <c r="B227" s="18" t="s">
        <v>416</v>
      </c>
      <c r="C227" s="18" t="s">
        <v>806</v>
      </c>
      <c r="D227" s="18" t="s">
        <v>794</v>
      </c>
      <c r="E227" s="18" t="s">
        <v>411</v>
      </c>
      <c r="F227" s="26"/>
      <c r="G227" s="26"/>
      <c r="H227" s="18" t="s">
        <v>33</v>
      </c>
      <c r="I227" s="18" t="s">
        <v>163</v>
      </c>
      <c r="J227" s="18" t="s">
        <v>165</v>
      </c>
    </row>
    <row r="228" spans="1:14" s="18" customFormat="1" x14ac:dyDescent="0.35">
      <c r="A228" s="18" t="s">
        <v>396</v>
      </c>
      <c r="B228" s="18" t="s">
        <v>416</v>
      </c>
      <c r="C228" s="18" t="s">
        <v>806</v>
      </c>
      <c r="D228" s="18" t="s">
        <v>794</v>
      </c>
      <c r="E228" s="18" t="s">
        <v>411</v>
      </c>
      <c r="F228" s="26"/>
      <c r="G228" s="26"/>
      <c r="H228" s="18" t="s">
        <v>35</v>
      </c>
      <c r="I228" s="18" t="s">
        <v>163</v>
      </c>
      <c r="J228" s="18" t="s">
        <v>165</v>
      </c>
    </row>
    <row r="229" spans="1:14" s="18" customFormat="1" x14ac:dyDescent="0.35">
      <c r="A229" s="18" t="s">
        <v>396</v>
      </c>
      <c r="B229" s="18" t="s">
        <v>416</v>
      </c>
      <c r="C229" s="18" t="s">
        <v>806</v>
      </c>
      <c r="D229" s="18" t="s">
        <v>794</v>
      </c>
      <c r="E229" s="18" t="s">
        <v>411</v>
      </c>
      <c r="F229" s="26"/>
      <c r="G229" s="26"/>
      <c r="H229" s="18" t="s">
        <v>32</v>
      </c>
      <c r="I229" s="18" t="s">
        <v>163</v>
      </c>
      <c r="J229" s="18" t="s">
        <v>165</v>
      </c>
    </row>
    <row r="230" spans="1:14" s="15" customFormat="1" x14ac:dyDescent="0.35">
      <c r="A230" s="15" t="s">
        <v>397</v>
      </c>
      <c r="B230" s="15" t="s">
        <v>416</v>
      </c>
      <c r="C230" s="15" t="s">
        <v>397</v>
      </c>
      <c r="D230" s="15" t="s">
        <v>794</v>
      </c>
      <c r="E230" s="15" t="s">
        <v>795</v>
      </c>
      <c r="F230" s="28"/>
      <c r="G230" s="28"/>
      <c r="H230" s="15" t="s">
        <v>321</v>
      </c>
      <c r="I230" s="15" t="s">
        <v>307</v>
      </c>
      <c r="J230" s="15" t="s">
        <v>320</v>
      </c>
      <c r="K230" s="15" t="s">
        <v>609</v>
      </c>
      <c r="L230" s="15" t="s">
        <v>610</v>
      </c>
      <c r="M230" s="15" t="s">
        <v>611</v>
      </c>
      <c r="N230" s="15" t="s">
        <v>612</v>
      </c>
    </row>
    <row r="231" spans="1:14" s="18" customFormat="1" x14ac:dyDescent="0.35">
      <c r="A231" s="18" t="s">
        <v>397</v>
      </c>
      <c r="B231" s="18" t="s">
        <v>416</v>
      </c>
      <c r="C231" s="18" t="s">
        <v>397</v>
      </c>
      <c r="D231" s="18" t="s">
        <v>794</v>
      </c>
      <c r="E231" s="18" t="s">
        <v>795</v>
      </c>
      <c r="F231" s="28" t="s">
        <v>881</v>
      </c>
      <c r="G231" s="26"/>
      <c r="H231" s="18" t="s">
        <v>317</v>
      </c>
      <c r="I231" s="18" t="s">
        <v>307</v>
      </c>
      <c r="J231" s="18" t="s">
        <v>316</v>
      </c>
      <c r="K231" s="18" t="s">
        <v>621</v>
      </c>
      <c r="L231" s="18" t="s">
        <v>622</v>
      </c>
      <c r="M231" s="18" t="s">
        <v>623</v>
      </c>
      <c r="N231" s="18" t="s">
        <v>624</v>
      </c>
    </row>
    <row r="232" spans="1:14" s="18" customFormat="1" x14ac:dyDescent="0.35">
      <c r="A232" s="18" t="s">
        <v>397</v>
      </c>
      <c r="B232" s="18" t="s">
        <v>416</v>
      </c>
      <c r="C232" s="18" t="s">
        <v>397</v>
      </c>
      <c r="D232" s="18" t="s">
        <v>794</v>
      </c>
      <c r="E232" s="18" t="s">
        <v>795</v>
      </c>
      <c r="F232" s="28" t="s">
        <v>881</v>
      </c>
      <c r="G232" s="26"/>
      <c r="H232" s="18" t="s">
        <v>313</v>
      </c>
      <c r="I232" s="18" t="s">
        <v>307</v>
      </c>
      <c r="J232" s="18" t="s">
        <v>312</v>
      </c>
      <c r="K232" s="18" t="s">
        <v>625</v>
      </c>
      <c r="L232" s="18" t="s">
        <v>626</v>
      </c>
      <c r="M232" s="18" t="s">
        <v>627</v>
      </c>
      <c r="N232" s="18" t="s">
        <v>628</v>
      </c>
    </row>
    <row r="233" spans="1:14" s="15" customFormat="1" x14ac:dyDescent="0.35">
      <c r="A233" s="15" t="s">
        <v>396</v>
      </c>
      <c r="B233" s="15" t="s">
        <v>416</v>
      </c>
      <c r="C233" s="15" t="s">
        <v>806</v>
      </c>
      <c r="D233" s="15" t="s">
        <v>794</v>
      </c>
      <c r="E233" s="15" t="s">
        <v>795</v>
      </c>
      <c r="F233" s="28" t="s">
        <v>881</v>
      </c>
      <c r="G233" s="28"/>
      <c r="H233" s="15" t="s">
        <v>74</v>
      </c>
      <c r="I233" s="15" t="s">
        <v>163</v>
      </c>
      <c r="J233" s="15" t="s">
        <v>168</v>
      </c>
    </row>
    <row r="234" spans="1:14" s="15" customFormat="1" x14ac:dyDescent="0.35">
      <c r="A234" s="15" t="s">
        <v>396</v>
      </c>
      <c r="B234" s="15" t="s">
        <v>416</v>
      </c>
      <c r="C234" s="15" t="s">
        <v>806</v>
      </c>
      <c r="D234" s="15" t="s">
        <v>794</v>
      </c>
      <c r="E234" s="15" t="s">
        <v>795</v>
      </c>
      <c r="F234" s="28" t="s">
        <v>881</v>
      </c>
      <c r="G234" s="28"/>
      <c r="H234" s="15" t="s">
        <v>72</v>
      </c>
      <c r="I234" s="15" t="s">
        <v>163</v>
      </c>
      <c r="J234" s="15" t="s">
        <v>168</v>
      </c>
    </row>
    <row r="235" spans="1:14" s="15" customFormat="1" x14ac:dyDescent="0.35">
      <c r="A235" s="15" t="s">
        <v>396</v>
      </c>
      <c r="B235" s="15" t="s">
        <v>416</v>
      </c>
      <c r="C235" s="15" t="s">
        <v>806</v>
      </c>
      <c r="D235" s="15" t="s">
        <v>794</v>
      </c>
      <c r="E235" s="15" t="s">
        <v>795</v>
      </c>
      <c r="F235" s="28"/>
      <c r="G235" s="28"/>
      <c r="H235" s="15" t="s">
        <v>71</v>
      </c>
      <c r="I235" s="15" t="s">
        <v>163</v>
      </c>
      <c r="J235" s="15" t="s">
        <v>168</v>
      </c>
    </row>
    <row r="236" spans="1:14" s="15" customFormat="1" x14ac:dyDescent="0.35">
      <c r="A236" s="15" t="s">
        <v>396</v>
      </c>
      <c r="B236" s="15" t="s">
        <v>416</v>
      </c>
      <c r="C236" s="15" t="s">
        <v>806</v>
      </c>
      <c r="D236" s="15" t="s">
        <v>794</v>
      </c>
      <c r="E236" s="15" t="s">
        <v>795</v>
      </c>
      <c r="F236" s="28"/>
      <c r="G236" s="28"/>
      <c r="H236" s="15" t="s">
        <v>87</v>
      </c>
      <c r="I236" s="15" t="s">
        <v>163</v>
      </c>
      <c r="J236" s="15" t="s">
        <v>169</v>
      </c>
    </row>
    <row r="237" spans="1:14" s="15" customFormat="1" x14ac:dyDescent="0.35">
      <c r="A237" s="15" t="s">
        <v>396</v>
      </c>
      <c r="B237" s="15" t="s">
        <v>416</v>
      </c>
      <c r="C237" s="15" t="s">
        <v>806</v>
      </c>
      <c r="D237" s="15" t="s">
        <v>794</v>
      </c>
      <c r="E237" s="15" t="s">
        <v>795</v>
      </c>
      <c r="F237" s="28"/>
      <c r="G237" s="28"/>
      <c r="H237" s="15" t="s">
        <v>96</v>
      </c>
      <c r="I237" s="15" t="s">
        <v>163</v>
      </c>
      <c r="J237" s="15" t="s">
        <v>19</v>
      </c>
    </row>
    <row r="238" spans="1:14" s="15" customFormat="1" x14ac:dyDescent="0.35">
      <c r="A238" s="15" t="s">
        <v>792</v>
      </c>
      <c r="B238" s="15" t="s">
        <v>417</v>
      </c>
      <c r="C238" s="15" t="s">
        <v>805</v>
      </c>
      <c r="D238" s="15" t="s">
        <v>794</v>
      </c>
      <c r="E238" s="15" t="s">
        <v>410</v>
      </c>
      <c r="F238" s="28" t="s">
        <v>874</v>
      </c>
      <c r="G238" s="28"/>
      <c r="H238" s="15" t="s">
        <v>797</v>
      </c>
    </row>
    <row r="239" spans="1:14" s="15" customFormat="1" x14ac:dyDescent="0.35">
      <c r="A239" s="15" t="s">
        <v>397</v>
      </c>
      <c r="B239" s="15" t="s">
        <v>416</v>
      </c>
      <c r="C239" s="15" t="s">
        <v>397</v>
      </c>
      <c r="D239" s="15" t="s">
        <v>794</v>
      </c>
      <c r="E239" s="15" t="s">
        <v>410</v>
      </c>
      <c r="F239" s="28" t="s">
        <v>874</v>
      </c>
      <c r="G239" s="28"/>
      <c r="H239" s="15" t="s">
        <v>323</v>
      </c>
      <c r="I239" s="15" t="s">
        <v>307</v>
      </c>
      <c r="J239" s="15" t="s">
        <v>322</v>
      </c>
      <c r="K239" s="15" t="s">
        <v>518</v>
      </c>
      <c r="L239" s="15" t="s">
        <v>603</v>
      </c>
      <c r="M239" s="15" t="s">
        <v>604</v>
      </c>
      <c r="N239" s="15" t="s">
        <v>521</v>
      </c>
    </row>
    <row r="240" spans="1:14" s="15" customFormat="1" x14ac:dyDescent="0.35">
      <c r="A240" s="15" t="s">
        <v>396</v>
      </c>
      <c r="B240" s="15" t="s">
        <v>416</v>
      </c>
      <c r="C240" s="15" t="s">
        <v>806</v>
      </c>
      <c r="D240" s="15" t="s">
        <v>794</v>
      </c>
      <c r="E240" s="15" t="s">
        <v>410</v>
      </c>
      <c r="F240" s="28" t="s">
        <v>874</v>
      </c>
      <c r="G240" s="28"/>
      <c r="H240" s="15" t="s">
        <v>75</v>
      </c>
      <c r="I240" s="15" t="s">
        <v>163</v>
      </c>
      <c r="J240" s="15" t="s">
        <v>168</v>
      </c>
    </row>
    <row r="241" spans="1:14" s="18" customFormat="1" x14ac:dyDescent="0.35">
      <c r="A241" s="18" t="s">
        <v>792</v>
      </c>
      <c r="B241" s="18" t="s">
        <v>417</v>
      </c>
      <c r="C241" s="18" t="s">
        <v>805</v>
      </c>
      <c r="D241" s="18" t="s">
        <v>400</v>
      </c>
      <c r="E241" s="18" t="s">
        <v>245</v>
      </c>
      <c r="F241" s="26"/>
      <c r="G241" s="26"/>
      <c r="H241" s="18" t="s">
        <v>801</v>
      </c>
    </row>
    <row r="242" spans="1:14" s="18" customFormat="1" x14ac:dyDescent="0.35">
      <c r="A242" s="18" t="s">
        <v>397</v>
      </c>
      <c r="B242" s="18" t="s">
        <v>416</v>
      </c>
      <c r="C242" s="18" t="s">
        <v>397</v>
      </c>
      <c r="D242" s="18" t="s">
        <v>400</v>
      </c>
      <c r="E242" s="18" t="s">
        <v>245</v>
      </c>
      <c r="F242" s="28" t="s">
        <v>881</v>
      </c>
      <c r="G242" s="26"/>
      <c r="H242" s="18" t="s">
        <v>261</v>
      </c>
      <c r="I242" s="18" t="s">
        <v>245</v>
      </c>
      <c r="J242" s="18" t="s">
        <v>260</v>
      </c>
      <c r="K242" s="18" t="s">
        <v>718</v>
      </c>
      <c r="L242" s="18" t="s">
        <v>719</v>
      </c>
      <c r="M242" s="18" t="s">
        <v>720</v>
      </c>
      <c r="N242" s="18" t="s">
        <v>721</v>
      </c>
    </row>
    <row r="243" spans="1:14" s="18" customFormat="1" x14ac:dyDescent="0.35">
      <c r="A243" s="18" t="s">
        <v>397</v>
      </c>
      <c r="B243" s="18" t="s">
        <v>416</v>
      </c>
      <c r="C243" s="18" t="s">
        <v>397</v>
      </c>
      <c r="D243" s="18" t="s">
        <v>400</v>
      </c>
      <c r="E243" s="18" t="s">
        <v>245</v>
      </c>
      <c r="F243" s="28" t="s">
        <v>874</v>
      </c>
      <c r="G243" s="26"/>
      <c r="H243" s="18" t="s">
        <v>270</v>
      </c>
      <c r="I243" s="18" t="s">
        <v>262</v>
      </c>
      <c r="J243" s="18" t="s">
        <v>269</v>
      </c>
      <c r="K243" s="18" t="s">
        <v>440</v>
      </c>
      <c r="L243" s="18" t="s">
        <v>441</v>
      </c>
      <c r="M243" s="18" t="s">
        <v>442</v>
      </c>
      <c r="N243" s="18" t="s">
        <v>443</v>
      </c>
    </row>
    <row r="244" spans="1:14" s="15" customFormat="1" x14ac:dyDescent="0.35">
      <c r="A244" s="15" t="s">
        <v>397</v>
      </c>
      <c r="B244" s="15" t="s">
        <v>416</v>
      </c>
      <c r="C244" s="15" t="s">
        <v>397</v>
      </c>
      <c r="D244" s="15" t="s">
        <v>400</v>
      </c>
      <c r="E244" s="15" t="s">
        <v>245</v>
      </c>
      <c r="F244" s="28"/>
      <c r="G244" s="28"/>
      <c r="H244" s="15" t="s">
        <v>272</v>
      </c>
      <c r="I244" s="15" t="s">
        <v>262</v>
      </c>
      <c r="J244" s="15" t="s">
        <v>271</v>
      </c>
      <c r="K244" s="15" t="s">
        <v>479</v>
      </c>
      <c r="L244" s="15" t="s">
        <v>480</v>
      </c>
      <c r="M244" s="15" t="s">
        <v>481</v>
      </c>
      <c r="N244" s="15" t="s">
        <v>482</v>
      </c>
    </row>
    <row r="245" spans="1:14" s="18" customFormat="1" x14ac:dyDescent="0.35">
      <c r="A245" s="18" t="s">
        <v>397</v>
      </c>
      <c r="B245" s="18" t="s">
        <v>416</v>
      </c>
      <c r="C245" s="18" t="s">
        <v>397</v>
      </c>
      <c r="D245" s="18" t="s">
        <v>400</v>
      </c>
      <c r="E245" s="18" t="s">
        <v>245</v>
      </c>
      <c r="F245" s="26"/>
      <c r="G245" s="26"/>
      <c r="H245" s="18" t="s">
        <v>259</v>
      </c>
      <c r="I245" s="18" t="s">
        <v>245</v>
      </c>
      <c r="J245" s="18" t="s">
        <v>258</v>
      </c>
      <c r="K245" s="18" t="s">
        <v>562</v>
      </c>
      <c r="L245" s="18" t="s">
        <v>747</v>
      </c>
      <c r="M245" s="18" t="s">
        <v>748</v>
      </c>
      <c r="N245" s="18" t="s">
        <v>749</v>
      </c>
    </row>
    <row r="246" spans="1:14" s="18" customFormat="1" x14ac:dyDescent="0.35">
      <c r="A246" s="18" t="s">
        <v>397</v>
      </c>
      <c r="B246" s="18" t="s">
        <v>416</v>
      </c>
      <c r="C246" s="18" t="s">
        <v>397</v>
      </c>
      <c r="D246" s="18" t="s">
        <v>400</v>
      </c>
      <c r="E246" s="18" t="s">
        <v>175</v>
      </c>
      <c r="F246" s="26"/>
      <c r="G246" s="26"/>
      <c r="H246" s="18" t="s">
        <v>185</v>
      </c>
      <c r="I246" s="18" t="s">
        <v>175</v>
      </c>
      <c r="J246" s="18" t="s">
        <v>184</v>
      </c>
      <c r="K246" s="18" t="s">
        <v>585</v>
      </c>
      <c r="L246" s="18" t="s">
        <v>586</v>
      </c>
      <c r="M246" s="18" t="s">
        <v>587</v>
      </c>
      <c r="N246" s="18" t="s">
        <v>588</v>
      </c>
    </row>
    <row r="247" spans="1:14" s="18" customFormat="1" x14ac:dyDescent="0.35">
      <c r="A247" s="18" t="s">
        <v>397</v>
      </c>
      <c r="B247" s="18" t="s">
        <v>416</v>
      </c>
      <c r="C247" s="18" t="s">
        <v>397</v>
      </c>
      <c r="D247" s="18" t="s">
        <v>400</v>
      </c>
      <c r="E247" s="18" t="s">
        <v>175</v>
      </c>
      <c r="F247" s="26"/>
      <c r="G247" s="26"/>
      <c r="H247" s="18" t="s">
        <v>350</v>
      </c>
      <c r="I247" s="18" t="s">
        <v>330</v>
      </c>
      <c r="J247" s="18" t="s">
        <v>349</v>
      </c>
      <c r="K247" s="18" t="s">
        <v>645</v>
      </c>
      <c r="L247" s="18" t="s">
        <v>646</v>
      </c>
      <c r="M247" s="18" t="s">
        <v>647</v>
      </c>
      <c r="N247" s="18" t="s">
        <v>648</v>
      </c>
    </row>
    <row r="248" spans="1:14" s="18" customFormat="1" x14ac:dyDescent="0.35">
      <c r="A248" s="18" t="s">
        <v>396</v>
      </c>
      <c r="B248" s="18" t="s">
        <v>416</v>
      </c>
      <c r="C248" s="18" t="s">
        <v>806</v>
      </c>
      <c r="D248" s="18" t="s">
        <v>400</v>
      </c>
      <c r="E248" s="18" t="s">
        <v>245</v>
      </c>
      <c r="F248" s="26"/>
      <c r="G248" s="26"/>
      <c r="H248" s="18" t="s">
        <v>130</v>
      </c>
      <c r="I248" s="18" t="s">
        <v>164</v>
      </c>
      <c r="J248" s="18" t="s">
        <v>21</v>
      </c>
    </row>
    <row r="249" spans="1:14" s="15" customFormat="1" x14ac:dyDescent="0.35">
      <c r="A249" s="15" t="s">
        <v>396</v>
      </c>
      <c r="B249" s="15" t="s">
        <v>416</v>
      </c>
      <c r="C249" s="15" t="s">
        <v>806</v>
      </c>
      <c r="D249" s="15" t="s">
        <v>398</v>
      </c>
      <c r="E249" s="15" t="s">
        <v>28</v>
      </c>
      <c r="F249" s="28"/>
      <c r="G249" s="28"/>
      <c r="H249" s="15" t="s">
        <v>93</v>
      </c>
      <c r="I249" s="15" t="s">
        <v>163</v>
      </c>
      <c r="J249" s="15" t="s">
        <v>170</v>
      </c>
    </row>
    <row r="250" spans="1:14" s="15" customFormat="1" x14ac:dyDescent="0.35">
      <c r="A250" s="15" t="s">
        <v>397</v>
      </c>
      <c r="B250" s="15" t="s">
        <v>416</v>
      </c>
      <c r="C250" s="15" t="s">
        <v>397</v>
      </c>
      <c r="D250" s="15" t="s">
        <v>398</v>
      </c>
      <c r="E250" s="15" t="s">
        <v>28</v>
      </c>
      <c r="F250" s="28"/>
      <c r="G250" s="28"/>
      <c r="H250" s="15" t="s">
        <v>332</v>
      </c>
      <c r="I250" s="15" t="s">
        <v>330</v>
      </c>
      <c r="J250" s="15" t="s">
        <v>331</v>
      </c>
      <c r="K250" s="15" t="s">
        <v>698</v>
      </c>
      <c r="L250" s="15" t="s">
        <v>699</v>
      </c>
      <c r="M250" s="15" t="s">
        <v>700</v>
      </c>
      <c r="N250" s="15" t="s">
        <v>701</v>
      </c>
    </row>
    <row r="251" spans="1:14" s="15" customFormat="1" x14ac:dyDescent="0.35">
      <c r="A251" s="15" t="s">
        <v>396</v>
      </c>
      <c r="B251" s="15" t="s">
        <v>417</v>
      </c>
      <c r="C251" s="15" t="s">
        <v>412</v>
      </c>
      <c r="D251" s="15" t="s">
        <v>398</v>
      </c>
      <c r="E251" s="15" t="s">
        <v>28</v>
      </c>
      <c r="F251" s="28" t="s">
        <v>874</v>
      </c>
      <c r="G251" s="28"/>
      <c r="H251" s="15" t="s">
        <v>6</v>
      </c>
      <c r="I251" s="15" t="s">
        <v>162</v>
      </c>
      <c r="J251" s="15" t="s">
        <v>162</v>
      </c>
    </row>
    <row r="252" spans="1:14" s="15" customFormat="1" x14ac:dyDescent="0.35">
      <c r="A252" s="15" t="s">
        <v>396</v>
      </c>
      <c r="B252" s="15" t="s">
        <v>416</v>
      </c>
      <c r="C252" s="15" t="s">
        <v>806</v>
      </c>
      <c r="D252" s="15" t="s">
        <v>398</v>
      </c>
      <c r="E252" s="15" t="s">
        <v>413</v>
      </c>
      <c r="F252" s="28" t="s">
        <v>874</v>
      </c>
      <c r="G252" s="28"/>
      <c r="H252" s="15" t="s">
        <v>67</v>
      </c>
      <c r="I252" s="15" t="s">
        <v>163</v>
      </c>
      <c r="J252" s="15" t="s">
        <v>18</v>
      </c>
    </row>
    <row r="253" spans="1:14" s="15" customFormat="1" x14ac:dyDescent="0.35">
      <c r="A253" s="15" t="s">
        <v>396</v>
      </c>
      <c r="B253" s="15" t="s">
        <v>416</v>
      </c>
      <c r="C253" s="15" t="s">
        <v>806</v>
      </c>
      <c r="D253" s="15" t="s">
        <v>398</v>
      </c>
      <c r="E253" s="15" t="s">
        <v>413</v>
      </c>
      <c r="F253" s="28"/>
      <c r="G253" s="28"/>
      <c r="H253" s="15" t="s">
        <v>63</v>
      </c>
      <c r="I253" s="15" t="s">
        <v>163</v>
      </c>
      <c r="J253" s="15" t="s">
        <v>18</v>
      </c>
    </row>
    <row r="254" spans="1:14" s="15" customFormat="1" x14ac:dyDescent="0.35">
      <c r="A254" s="15" t="s">
        <v>396</v>
      </c>
      <c r="B254" s="15" t="s">
        <v>416</v>
      </c>
      <c r="C254" s="15" t="s">
        <v>806</v>
      </c>
      <c r="D254" s="15" t="s">
        <v>398</v>
      </c>
      <c r="E254" s="15" t="s">
        <v>413</v>
      </c>
      <c r="F254" s="28"/>
      <c r="G254" s="28"/>
      <c r="H254" s="15" t="s">
        <v>68</v>
      </c>
      <c r="I254" s="15" t="s">
        <v>163</v>
      </c>
      <c r="J254" s="15" t="s">
        <v>18</v>
      </c>
    </row>
    <row r="255" spans="1:14" s="15" customFormat="1" x14ac:dyDescent="0.35">
      <c r="A255" s="15" t="s">
        <v>396</v>
      </c>
      <c r="B255" s="15" t="s">
        <v>416</v>
      </c>
      <c r="C255" s="15" t="s">
        <v>806</v>
      </c>
      <c r="D255" s="15" t="s">
        <v>398</v>
      </c>
      <c r="E255" s="15" t="s">
        <v>413</v>
      </c>
      <c r="F255" s="28"/>
      <c r="G255" s="28"/>
      <c r="H255" s="15" t="s">
        <v>62</v>
      </c>
      <c r="I255" s="15" t="s">
        <v>163</v>
      </c>
      <c r="J255" s="15" t="s">
        <v>18</v>
      </c>
    </row>
    <row r="256" spans="1:14" s="15" customFormat="1" x14ac:dyDescent="0.35">
      <c r="A256" s="15" t="s">
        <v>396</v>
      </c>
      <c r="B256" s="15" t="s">
        <v>416</v>
      </c>
      <c r="C256" s="15" t="s">
        <v>806</v>
      </c>
      <c r="D256" s="15" t="s">
        <v>398</v>
      </c>
      <c r="E256" s="15" t="s">
        <v>413</v>
      </c>
      <c r="F256" s="28"/>
      <c r="G256" s="28"/>
      <c r="H256" s="15" t="s">
        <v>66</v>
      </c>
      <c r="I256" s="15" t="s">
        <v>163</v>
      </c>
      <c r="J256" s="15" t="s">
        <v>18</v>
      </c>
    </row>
    <row r="257" spans="1:14" s="15" customFormat="1" x14ac:dyDescent="0.35">
      <c r="A257" s="15" t="s">
        <v>396</v>
      </c>
      <c r="B257" s="15" t="s">
        <v>416</v>
      </c>
      <c r="C257" s="15" t="s">
        <v>806</v>
      </c>
      <c r="D257" s="15" t="s">
        <v>398</v>
      </c>
      <c r="E257" s="15" t="s">
        <v>413</v>
      </c>
      <c r="F257" s="28" t="s">
        <v>881</v>
      </c>
      <c r="G257" s="28"/>
      <c r="H257" s="15" t="s">
        <v>58</v>
      </c>
      <c r="I257" s="15" t="s">
        <v>163</v>
      </c>
      <c r="J257" s="15" t="s">
        <v>18</v>
      </c>
    </row>
    <row r="258" spans="1:14" s="15" customFormat="1" x14ac:dyDescent="0.35">
      <c r="A258" s="15" t="s">
        <v>396</v>
      </c>
      <c r="B258" s="15" t="s">
        <v>416</v>
      </c>
      <c r="C258" s="15" t="s">
        <v>806</v>
      </c>
      <c r="D258" s="15" t="s">
        <v>398</v>
      </c>
      <c r="E258" s="15" t="s">
        <v>413</v>
      </c>
      <c r="F258" s="28" t="s">
        <v>881</v>
      </c>
      <c r="G258" s="28"/>
      <c r="H258" s="15" t="s">
        <v>869</v>
      </c>
      <c r="I258" s="15" t="s">
        <v>163</v>
      </c>
      <c r="J258" s="15" t="s">
        <v>18</v>
      </c>
    </row>
    <row r="259" spans="1:14" s="15" customFormat="1" x14ac:dyDescent="0.35">
      <c r="A259" s="15" t="s">
        <v>397</v>
      </c>
      <c r="B259" s="15" t="s">
        <v>416</v>
      </c>
      <c r="C259" s="15" t="s">
        <v>397</v>
      </c>
      <c r="D259" s="15" t="s">
        <v>206</v>
      </c>
      <c r="E259" s="15" t="s">
        <v>409</v>
      </c>
      <c r="F259" s="28" t="s">
        <v>881</v>
      </c>
      <c r="G259" s="28"/>
      <c r="H259" s="15" t="s">
        <v>230</v>
      </c>
      <c r="I259" s="15" t="s">
        <v>206</v>
      </c>
      <c r="J259" s="15" t="s">
        <v>229</v>
      </c>
      <c r="K259" s="15" t="s">
        <v>556</v>
      </c>
      <c r="L259" s="15" t="s">
        <v>557</v>
      </c>
      <c r="M259" s="15" t="s">
        <v>558</v>
      </c>
      <c r="N259" s="15" t="s">
        <v>559</v>
      </c>
    </row>
    <row r="260" spans="1:14" s="15" customFormat="1" x14ac:dyDescent="0.35">
      <c r="A260" s="15" t="s">
        <v>396</v>
      </c>
      <c r="B260" s="15" t="s">
        <v>417</v>
      </c>
      <c r="C260" s="15" t="s">
        <v>805</v>
      </c>
      <c r="D260" s="15" t="s">
        <v>794</v>
      </c>
      <c r="E260" s="15" t="s">
        <v>411</v>
      </c>
      <c r="F260" s="28" t="s">
        <v>874</v>
      </c>
      <c r="G260" s="28"/>
      <c r="H260" s="15" t="s">
        <v>135</v>
      </c>
      <c r="I260" s="15" t="s">
        <v>164</v>
      </c>
      <c r="J260" s="15" t="s">
        <v>173</v>
      </c>
    </row>
    <row r="261" spans="1:14" s="15" customFormat="1" x14ac:dyDescent="0.35">
      <c r="A261" s="15" t="s">
        <v>397</v>
      </c>
      <c r="B261" s="15" t="s">
        <v>416</v>
      </c>
      <c r="C261" s="15" t="s">
        <v>397</v>
      </c>
      <c r="D261" s="15" t="s">
        <v>794</v>
      </c>
      <c r="E261" s="15" t="s">
        <v>411</v>
      </c>
      <c r="F261" s="28" t="s">
        <v>881</v>
      </c>
      <c r="G261" s="28"/>
      <c r="H261" s="15" t="s">
        <v>366</v>
      </c>
      <c r="I261" s="15" t="s">
        <v>364</v>
      </c>
      <c r="J261" s="15" t="s">
        <v>365</v>
      </c>
      <c r="K261" s="15" t="s">
        <v>518</v>
      </c>
      <c r="L261" s="15" t="s">
        <v>528</v>
      </c>
      <c r="M261" s="15" t="s">
        <v>529</v>
      </c>
      <c r="N261" s="15" t="s">
        <v>530</v>
      </c>
    </row>
    <row r="262" spans="1:14" s="15" customFormat="1" x14ac:dyDescent="0.35">
      <c r="A262" s="15" t="s">
        <v>397</v>
      </c>
      <c r="B262" s="15" t="s">
        <v>416</v>
      </c>
      <c r="C262" s="15" t="s">
        <v>397</v>
      </c>
      <c r="D262" s="15" t="s">
        <v>794</v>
      </c>
      <c r="E262" s="15" t="s">
        <v>411</v>
      </c>
      <c r="F262" s="28"/>
      <c r="G262" s="28"/>
      <c r="H262" s="15" t="s">
        <v>378</v>
      </c>
      <c r="I262" s="15" t="s">
        <v>364</v>
      </c>
      <c r="J262" s="15" t="s">
        <v>377</v>
      </c>
      <c r="K262" s="15" t="s">
        <v>533</v>
      </c>
      <c r="L262" s="15" t="s">
        <v>534</v>
      </c>
      <c r="M262" s="15" t="s">
        <v>535</v>
      </c>
      <c r="N262" s="15" t="s">
        <v>745</v>
      </c>
    </row>
    <row r="263" spans="1:14" s="15" customFormat="1" x14ac:dyDescent="0.35">
      <c r="A263" s="15" t="s">
        <v>396</v>
      </c>
      <c r="B263" s="15" t="s">
        <v>416</v>
      </c>
      <c r="C263" s="15" t="s">
        <v>806</v>
      </c>
      <c r="D263" s="15" t="s">
        <v>794</v>
      </c>
      <c r="E263" s="15" t="s">
        <v>410</v>
      </c>
      <c r="F263" s="28"/>
      <c r="G263" s="28"/>
      <c r="H263" s="15" t="s">
        <v>89</v>
      </c>
      <c r="I263" s="15" t="s">
        <v>163</v>
      </c>
      <c r="J263" s="15" t="s">
        <v>169</v>
      </c>
    </row>
    <row r="264" spans="1:14" s="15" customFormat="1" x14ac:dyDescent="0.35">
      <c r="A264" s="15" t="s">
        <v>396</v>
      </c>
      <c r="B264" s="15" t="s">
        <v>417</v>
      </c>
      <c r="C264" s="15" t="s">
        <v>412</v>
      </c>
      <c r="D264" s="15" t="s">
        <v>400</v>
      </c>
      <c r="E264" s="15" t="s">
        <v>175</v>
      </c>
      <c r="F264" s="28" t="s">
        <v>874</v>
      </c>
      <c r="G264" s="28"/>
      <c r="H264" s="15" t="s">
        <v>10</v>
      </c>
      <c r="I264" s="15" t="s">
        <v>162</v>
      </c>
      <c r="J264" s="15" t="s">
        <v>162</v>
      </c>
    </row>
    <row r="265" spans="1:14" s="15" customFormat="1" x14ac:dyDescent="0.35">
      <c r="A265" s="15" t="s">
        <v>397</v>
      </c>
      <c r="B265" s="15" t="s">
        <v>416</v>
      </c>
      <c r="C265" s="15" t="s">
        <v>397</v>
      </c>
      <c r="D265" s="15" t="s">
        <v>400</v>
      </c>
      <c r="E265" s="15" t="s">
        <v>175</v>
      </c>
      <c r="F265" s="28"/>
      <c r="G265" s="28"/>
      <c r="H265" s="15" t="s">
        <v>201</v>
      </c>
      <c r="I265" s="15" t="s">
        <v>175</v>
      </c>
      <c r="J265" s="15" t="s">
        <v>200</v>
      </c>
      <c r="K265" s="15" t="s">
        <v>472</v>
      </c>
      <c r="L265" s="15" t="s">
        <v>473</v>
      </c>
      <c r="M265" s="15" t="s">
        <v>474</v>
      </c>
      <c r="N265" s="15" t="s">
        <v>475</v>
      </c>
    </row>
    <row r="266" spans="1:14" s="15" customFormat="1" x14ac:dyDescent="0.35">
      <c r="A266" s="15" t="s">
        <v>397</v>
      </c>
      <c r="B266" s="15" t="s">
        <v>416</v>
      </c>
      <c r="C266" s="15" t="s">
        <v>397</v>
      </c>
      <c r="D266" s="15" t="s">
        <v>400</v>
      </c>
      <c r="E266" s="15" t="s">
        <v>245</v>
      </c>
      <c r="F266" s="28"/>
      <c r="G266" s="28"/>
      <c r="H266" s="15" t="s">
        <v>264</v>
      </c>
      <c r="I266" s="15" t="s">
        <v>262</v>
      </c>
      <c r="J266" s="15" t="s">
        <v>263</v>
      </c>
      <c r="K266" s="15" t="s">
        <v>518</v>
      </c>
      <c r="L266" s="15" t="s">
        <v>600</v>
      </c>
      <c r="M266" s="15" t="s">
        <v>601</v>
      </c>
      <c r="N266" s="15" t="s">
        <v>602</v>
      </c>
    </row>
    <row r="267" spans="1:14" s="15" customFormat="1" x14ac:dyDescent="0.35">
      <c r="A267" s="15" t="s">
        <v>397</v>
      </c>
      <c r="B267" s="15" t="s">
        <v>416</v>
      </c>
      <c r="C267" s="15" t="s">
        <v>397</v>
      </c>
      <c r="D267" s="15" t="s">
        <v>398</v>
      </c>
      <c r="E267" s="15" t="s">
        <v>414</v>
      </c>
      <c r="F267" s="28"/>
      <c r="G267" s="28"/>
      <c r="H267" s="15" t="s">
        <v>352</v>
      </c>
      <c r="I267" s="15" t="s">
        <v>330</v>
      </c>
      <c r="J267" s="15" t="s">
        <v>351</v>
      </c>
      <c r="K267" s="15" t="s">
        <v>639</v>
      </c>
      <c r="L267" s="15" t="s">
        <v>640</v>
      </c>
      <c r="M267" s="15" t="s">
        <v>643</v>
      </c>
      <c r="N267" s="15" t="s">
        <v>644</v>
      </c>
    </row>
    <row r="268" spans="1:14" s="15" customFormat="1" x14ac:dyDescent="0.35">
      <c r="A268" s="15" t="s">
        <v>397</v>
      </c>
      <c r="B268" s="15" t="s">
        <v>416</v>
      </c>
      <c r="C268" s="15" t="s">
        <v>397</v>
      </c>
      <c r="D268" s="15" t="s">
        <v>398</v>
      </c>
      <c r="E268" s="15" t="s">
        <v>414</v>
      </c>
      <c r="F268" s="28"/>
      <c r="G268" s="28"/>
      <c r="H268" s="15" t="s">
        <v>344</v>
      </c>
      <c r="I268" s="15" t="s">
        <v>330</v>
      </c>
      <c r="J268" s="15" t="s">
        <v>343</v>
      </c>
      <c r="K268" s="15" t="s">
        <v>609</v>
      </c>
      <c r="L268" s="15" t="s">
        <v>610</v>
      </c>
      <c r="M268" s="15" t="s">
        <v>611</v>
      </c>
      <c r="N268" s="15" t="s">
        <v>612</v>
      </c>
    </row>
    <row r="269" spans="1:14" s="15" customFormat="1" x14ac:dyDescent="0.35">
      <c r="A269" s="15" t="s">
        <v>397</v>
      </c>
      <c r="B269" s="15" t="s">
        <v>416</v>
      </c>
      <c r="C269" s="15" t="s">
        <v>397</v>
      </c>
      <c r="D269" s="15" t="s">
        <v>398</v>
      </c>
      <c r="E269" s="15" t="s">
        <v>414</v>
      </c>
      <c r="F269" s="28" t="s">
        <v>881</v>
      </c>
      <c r="G269" s="28"/>
      <c r="H269" s="15" t="s">
        <v>348</v>
      </c>
      <c r="I269" s="15" t="s">
        <v>330</v>
      </c>
      <c r="J269" s="15" t="s">
        <v>347</v>
      </c>
      <c r="K269" s="15" t="s">
        <v>559</v>
      </c>
      <c r="L269" s="15" t="s">
        <v>558</v>
      </c>
      <c r="M269" s="15" t="s">
        <v>557</v>
      </c>
      <c r="N269" s="15" t="s">
        <v>556</v>
      </c>
    </row>
    <row r="270" spans="1:14" s="15" customFormat="1" x14ac:dyDescent="0.35">
      <c r="A270" s="15" t="s">
        <v>397</v>
      </c>
      <c r="B270" s="15" t="s">
        <v>416</v>
      </c>
      <c r="C270" s="15" t="s">
        <v>397</v>
      </c>
      <c r="D270" s="15" t="s">
        <v>398</v>
      </c>
      <c r="E270" s="15" t="s">
        <v>414</v>
      </c>
      <c r="F270" s="28"/>
      <c r="G270" s="28"/>
      <c r="H270" s="15" t="s">
        <v>338</v>
      </c>
      <c r="I270" s="15" t="s">
        <v>330</v>
      </c>
      <c r="J270" s="15" t="s">
        <v>337</v>
      </c>
      <c r="K270" s="15" t="s">
        <v>702</v>
      </c>
      <c r="L270" s="15" t="s">
        <v>703</v>
      </c>
      <c r="M270" s="15" t="s">
        <v>704</v>
      </c>
      <c r="N270" s="15" t="s">
        <v>705</v>
      </c>
    </row>
    <row r="271" spans="1:14" s="15" customFormat="1" x14ac:dyDescent="0.35">
      <c r="A271" s="15" t="s">
        <v>397</v>
      </c>
      <c r="B271" s="15" t="s">
        <v>416</v>
      </c>
      <c r="C271" s="15" t="s">
        <v>397</v>
      </c>
      <c r="D271" s="15" t="s">
        <v>398</v>
      </c>
      <c r="E271" s="15" t="s">
        <v>414</v>
      </c>
      <c r="F271" s="28"/>
      <c r="G271" s="28"/>
      <c r="H271" s="15" t="s">
        <v>354</v>
      </c>
      <c r="I271" s="15" t="s">
        <v>330</v>
      </c>
      <c r="J271" s="15" t="s">
        <v>353</v>
      </c>
      <c r="K271" s="15" t="s">
        <v>706</v>
      </c>
      <c r="L271" s="15" t="s">
        <v>707</v>
      </c>
      <c r="M271" s="15" t="s">
        <v>708</v>
      </c>
      <c r="N271" s="15" t="s">
        <v>709</v>
      </c>
    </row>
    <row r="272" spans="1:14" s="15" customFormat="1" x14ac:dyDescent="0.35">
      <c r="A272" s="15" t="s">
        <v>396</v>
      </c>
      <c r="B272" s="15" t="s">
        <v>416</v>
      </c>
      <c r="C272" s="15" t="s">
        <v>806</v>
      </c>
      <c r="D272" s="15" t="s">
        <v>398</v>
      </c>
      <c r="E272" s="15" t="s">
        <v>414</v>
      </c>
      <c r="F272" s="28"/>
      <c r="G272" s="28"/>
      <c r="H272" s="15" t="s">
        <v>14</v>
      </c>
      <c r="I272" s="15" t="s">
        <v>163</v>
      </c>
      <c r="J272" s="15" t="s">
        <v>166</v>
      </c>
    </row>
    <row r="273" spans="1:14" s="15" customFormat="1" x14ac:dyDescent="0.35">
      <c r="A273" s="15" t="s">
        <v>396</v>
      </c>
      <c r="B273" s="15" t="s">
        <v>416</v>
      </c>
      <c r="C273" s="15" t="s">
        <v>806</v>
      </c>
      <c r="D273" s="15" t="s">
        <v>398</v>
      </c>
      <c r="E273" s="15" t="s">
        <v>414</v>
      </c>
      <c r="F273" s="28"/>
      <c r="G273" s="28"/>
      <c r="H273" s="15" t="s">
        <v>15</v>
      </c>
      <c r="I273" s="15" t="s">
        <v>163</v>
      </c>
      <c r="J273" s="15" t="s">
        <v>166</v>
      </c>
    </row>
    <row r="274" spans="1:14" s="15" customFormat="1" x14ac:dyDescent="0.35">
      <c r="A274" s="15" t="s">
        <v>397</v>
      </c>
      <c r="B274" s="15" t="s">
        <v>416</v>
      </c>
      <c r="C274" s="15" t="s">
        <v>397</v>
      </c>
      <c r="D274" s="15" t="s">
        <v>400</v>
      </c>
      <c r="E274" s="15" t="s">
        <v>245</v>
      </c>
      <c r="F274" s="28"/>
      <c r="G274" s="28"/>
      <c r="H274" s="15" t="s">
        <v>268</v>
      </c>
      <c r="I274" s="15" t="s">
        <v>262</v>
      </c>
      <c r="J274" s="15" t="s">
        <v>267</v>
      </c>
      <c r="K274" s="15" t="s">
        <v>593</v>
      </c>
      <c r="L274" s="15" t="s">
        <v>594</v>
      </c>
      <c r="M274" s="15" t="s">
        <v>595</v>
      </c>
      <c r="N274" s="15" t="s">
        <v>596</v>
      </c>
    </row>
    <row r="275" spans="1:14" s="15" customFormat="1" x14ac:dyDescent="0.35">
      <c r="A275" s="15" t="s">
        <v>396</v>
      </c>
      <c r="B275" s="15" t="s">
        <v>416</v>
      </c>
      <c r="C275" s="15" t="s">
        <v>806</v>
      </c>
      <c r="D275" s="15" t="s">
        <v>398</v>
      </c>
      <c r="E275" s="15" t="s">
        <v>28</v>
      </c>
      <c r="F275" s="28"/>
      <c r="G275" s="28"/>
      <c r="H275" s="15" t="s">
        <v>16</v>
      </c>
      <c r="I275" s="15" t="s">
        <v>163</v>
      </c>
      <c r="J275" s="15" t="s">
        <v>166</v>
      </c>
    </row>
    <row r="276" spans="1:14" s="15" customFormat="1" x14ac:dyDescent="0.35">
      <c r="A276" s="15" t="s">
        <v>396</v>
      </c>
      <c r="B276" s="15" t="s">
        <v>416</v>
      </c>
      <c r="C276" s="15" t="s">
        <v>806</v>
      </c>
      <c r="D276" s="15" t="s">
        <v>398</v>
      </c>
      <c r="E276" s="15" t="s">
        <v>28</v>
      </c>
      <c r="F276" s="28"/>
      <c r="G276" s="28"/>
      <c r="H276" s="15" t="s">
        <v>69</v>
      </c>
      <c r="I276" s="15" t="s">
        <v>163</v>
      </c>
      <c r="J276" s="15" t="s">
        <v>18</v>
      </c>
    </row>
    <row r="277" spans="1:14" s="15" customFormat="1" x14ac:dyDescent="0.35">
      <c r="A277" s="15" t="s">
        <v>396</v>
      </c>
      <c r="B277" s="15" t="s">
        <v>417</v>
      </c>
      <c r="C277" s="15" t="s">
        <v>412</v>
      </c>
      <c r="D277" s="15" t="s">
        <v>398</v>
      </c>
      <c r="E277" s="15" t="s">
        <v>413</v>
      </c>
      <c r="F277" s="28"/>
      <c r="G277" s="28"/>
      <c r="H277" s="15" t="s">
        <v>4</v>
      </c>
      <c r="I277" s="15" t="s">
        <v>162</v>
      </c>
      <c r="J277" s="15" t="s">
        <v>162</v>
      </c>
    </row>
    <row r="278" spans="1:14" s="15" customFormat="1" x14ac:dyDescent="0.35">
      <c r="A278" s="15" t="s">
        <v>396</v>
      </c>
      <c r="B278" s="15" t="s">
        <v>417</v>
      </c>
      <c r="C278" s="15" t="s">
        <v>412</v>
      </c>
      <c r="D278" s="15" t="s">
        <v>398</v>
      </c>
      <c r="E278" s="15" t="s">
        <v>413</v>
      </c>
      <c r="F278" s="28"/>
      <c r="G278" s="28"/>
      <c r="H278" s="15" t="s">
        <v>2</v>
      </c>
      <c r="I278" s="15" t="s">
        <v>162</v>
      </c>
      <c r="J278" s="15" t="s">
        <v>162</v>
      </c>
    </row>
    <row r="279" spans="1:14" s="15" customFormat="1" x14ac:dyDescent="0.35">
      <c r="A279" s="15" t="s">
        <v>396</v>
      </c>
      <c r="B279" s="15" t="s">
        <v>416</v>
      </c>
      <c r="C279" s="15" t="s">
        <v>806</v>
      </c>
      <c r="D279" s="15" t="s">
        <v>398</v>
      </c>
      <c r="E279" s="15" t="s">
        <v>413</v>
      </c>
      <c r="F279" s="28"/>
      <c r="G279" s="28"/>
      <c r="H279" s="15" t="s">
        <v>54</v>
      </c>
      <c r="I279" s="15" t="s">
        <v>163</v>
      </c>
      <c r="J279" s="15" t="s">
        <v>18</v>
      </c>
    </row>
    <row r="280" spans="1:14" s="15" customFormat="1" x14ac:dyDescent="0.35">
      <c r="A280" s="15" t="s">
        <v>396</v>
      </c>
      <c r="B280" s="15" t="s">
        <v>416</v>
      </c>
      <c r="C280" s="15" t="s">
        <v>806</v>
      </c>
      <c r="D280" s="15" t="s">
        <v>398</v>
      </c>
      <c r="E280" s="15" t="s">
        <v>413</v>
      </c>
      <c r="F280" s="28"/>
      <c r="G280" s="28"/>
      <c r="H280" s="15" t="s">
        <v>60</v>
      </c>
      <c r="I280" s="15" t="s">
        <v>163</v>
      </c>
      <c r="J280" s="15" t="s">
        <v>18</v>
      </c>
    </row>
    <row r="281" spans="1:14" s="15" customFormat="1" x14ac:dyDescent="0.35">
      <c r="A281" s="15" t="s">
        <v>396</v>
      </c>
      <c r="B281" s="15" t="s">
        <v>417</v>
      </c>
      <c r="C281" s="15" t="s">
        <v>412</v>
      </c>
      <c r="D281" s="16" t="s">
        <v>398</v>
      </c>
      <c r="E281" s="15" t="s">
        <v>414</v>
      </c>
      <c r="F281" s="28"/>
      <c r="G281" s="28"/>
      <c r="H281" s="15" t="s">
        <v>5</v>
      </c>
      <c r="I281" s="15" t="s">
        <v>162</v>
      </c>
      <c r="J281" s="15" t="s">
        <v>162</v>
      </c>
    </row>
    <row r="282" spans="1:14" s="15" customFormat="1" x14ac:dyDescent="0.35">
      <c r="A282" s="15" t="s">
        <v>397</v>
      </c>
      <c r="B282" s="15" t="s">
        <v>416</v>
      </c>
      <c r="C282" s="15" t="s">
        <v>397</v>
      </c>
      <c r="D282" s="15" t="s">
        <v>398</v>
      </c>
      <c r="E282" s="15" t="s">
        <v>414</v>
      </c>
      <c r="F282" s="28"/>
      <c r="G282" s="28"/>
      <c r="H282" s="15" t="s">
        <v>340</v>
      </c>
      <c r="I282" s="15" t="s">
        <v>330</v>
      </c>
      <c r="J282" s="15" t="s">
        <v>339</v>
      </c>
      <c r="K282" s="15" t="s">
        <v>609</v>
      </c>
      <c r="L282" s="15" t="s">
        <v>610</v>
      </c>
      <c r="M282" s="15" t="s">
        <v>611</v>
      </c>
      <c r="N282" s="15" t="s">
        <v>612</v>
      </c>
    </row>
    <row r="283" spans="1:14" s="15" customFormat="1" x14ac:dyDescent="0.35">
      <c r="A283" s="15" t="s">
        <v>420</v>
      </c>
      <c r="B283" s="15" t="s">
        <v>416</v>
      </c>
      <c r="C283" s="15" t="s">
        <v>397</v>
      </c>
      <c r="D283" s="15" t="s">
        <v>406</v>
      </c>
      <c r="E283" s="15" t="s">
        <v>286</v>
      </c>
      <c r="F283" s="28"/>
      <c r="G283" s="28"/>
      <c r="H283" s="15" t="s">
        <v>427</v>
      </c>
      <c r="K283" s="15" t="s">
        <v>768</v>
      </c>
      <c r="L283" s="15" t="s">
        <v>769</v>
      </c>
      <c r="M283" s="15" t="s">
        <v>770</v>
      </c>
      <c r="N283" s="15" t="s">
        <v>771</v>
      </c>
    </row>
    <row r="284" spans="1:14" s="15" customFormat="1" x14ac:dyDescent="0.35">
      <c r="A284" s="15" t="s">
        <v>420</v>
      </c>
      <c r="B284" s="15" t="s">
        <v>416</v>
      </c>
      <c r="C284" s="15" t="s">
        <v>397</v>
      </c>
      <c r="D284" s="15" t="s">
        <v>406</v>
      </c>
      <c r="E284" s="15" t="s">
        <v>286</v>
      </c>
      <c r="F284" s="28"/>
      <c r="G284" s="28"/>
      <c r="H284" s="15" t="s">
        <v>428</v>
      </c>
      <c r="K284" s="15" t="s">
        <v>776</v>
      </c>
      <c r="L284" s="15" t="s">
        <v>777</v>
      </c>
      <c r="M284" s="15" t="s">
        <v>778</v>
      </c>
      <c r="N284" s="15" t="s">
        <v>779</v>
      </c>
    </row>
    <row r="285" spans="1:14" s="15" customFormat="1" x14ac:dyDescent="0.35">
      <c r="A285" s="15" t="s">
        <v>396</v>
      </c>
      <c r="B285" s="15" t="s">
        <v>416</v>
      </c>
      <c r="C285" s="15" t="s">
        <v>806</v>
      </c>
      <c r="D285" s="15" t="s">
        <v>398</v>
      </c>
      <c r="E285" s="15" t="s">
        <v>28</v>
      </c>
      <c r="F285" s="28"/>
      <c r="G285" s="28"/>
      <c r="H285" s="15" t="s">
        <v>51</v>
      </c>
      <c r="I285" s="15" t="s">
        <v>163</v>
      </c>
      <c r="J285" s="15" t="s">
        <v>18</v>
      </c>
    </row>
    <row r="286" spans="1:14" s="15" customFormat="1" x14ac:dyDescent="0.35">
      <c r="A286" s="15" t="s">
        <v>397</v>
      </c>
      <c r="B286" s="15" t="s">
        <v>416</v>
      </c>
      <c r="C286" s="15" t="s">
        <v>397</v>
      </c>
      <c r="D286" s="15" t="s">
        <v>399</v>
      </c>
      <c r="E286" s="15" t="s">
        <v>405</v>
      </c>
      <c r="F286" s="28"/>
      <c r="G286" s="28"/>
      <c r="H286" s="15" t="s">
        <v>357</v>
      </c>
      <c r="I286" s="15" t="s">
        <v>355</v>
      </c>
      <c r="J286" s="15" t="s">
        <v>356</v>
      </c>
      <c r="K286" s="15" t="s">
        <v>507</v>
      </c>
      <c r="L286" s="15" t="s">
        <v>504</v>
      </c>
      <c r="M286" s="15" t="s">
        <v>505</v>
      </c>
      <c r="N286" s="15" t="s">
        <v>506</v>
      </c>
    </row>
    <row r="287" spans="1:14" s="15" customFormat="1" x14ac:dyDescent="0.35">
      <c r="A287" s="15" t="s">
        <v>397</v>
      </c>
      <c r="B287" s="15" t="s">
        <v>416</v>
      </c>
      <c r="C287" s="15" t="s">
        <v>397</v>
      </c>
      <c r="D287" s="15" t="s">
        <v>399</v>
      </c>
      <c r="E287" s="15" t="s">
        <v>405</v>
      </c>
      <c r="F287" s="28"/>
      <c r="G287" s="28"/>
      <c r="H287" s="15" t="s">
        <v>359</v>
      </c>
      <c r="I287" s="15" t="s">
        <v>355</v>
      </c>
      <c r="J287" s="15" t="s">
        <v>358</v>
      </c>
      <c r="K287" s="15" t="s">
        <v>508</v>
      </c>
      <c r="L287" s="15" t="s">
        <v>512</v>
      </c>
      <c r="M287" s="15" t="s">
        <v>510</v>
      </c>
      <c r="N287" s="15" t="s">
        <v>513</v>
      </c>
    </row>
    <row r="288" spans="1:14" s="15" customFormat="1" x14ac:dyDescent="0.35">
      <c r="A288" s="15" t="s">
        <v>396</v>
      </c>
      <c r="B288" s="15" t="s">
        <v>417</v>
      </c>
      <c r="C288" s="15" t="s">
        <v>805</v>
      </c>
      <c r="D288" s="15" t="s">
        <v>406</v>
      </c>
      <c r="E288" s="15" t="s">
        <v>407</v>
      </c>
      <c r="F288" s="28"/>
      <c r="G288" s="28"/>
      <c r="H288" s="15" t="s">
        <v>152</v>
      </c>
      <c r="I288" s="15" t="s">
        <v>164</v>
      </c>
      <c r="J288" s="15" t="s">
        <v>286</v>
      </c>
    </row>
    <row r="289" spans="1:14" s="15" customFormat="1" x14ac:dyDescent="0.35">
      <c r="A289" s="15" t="s">
        <v>396</v>
      </c>
      <c r="B289" s="15" t="s">
        <v>417</v>
      </c>
      <c r="C289" s="15" t="s">
        <v>805</v>
      </c>
      <c r="D289" s="15" t="s">
        <v>406</v>
      </c>
      <c r="E289" s="15" t="s">
        <v>407</v>
      </c>
      <c r="F289" s="28"/>
      <c r="G289" s="28"/>
      <c r="H289" s="15" t="s">
        <v>151</v>
      </c>
      <c r="I289" s="15" t="s">
        <v>164</v>
      </c>
      <c r="J289" s="15" t="s">
        <v>286</v>
      </c>
    </row>
    <row r="290" spans="1:14" s="15" customFormat="1" x14ac:dyDescent="0.35">
      <c r="A290" s="15" t="s">
        <v>396</v>
      </c>
      <c r="B290" s="15" t="s">
        <v>417</v>
      </c>
      <c r="C290" s="15" t="s">
        <v>805</v>
      </c>
      <c r="D290" s="15" t="s">
        <v>406</v>
      </c>
      <c r="E290" s="15" t="s">
        <v>407</v>
      </c>
      <c r="F290" s="28"/>
      <c r="G290" s="28"/>
      <c r="H290" s="15" t="s">
        <v>140</v>
      </c>
      <c r="I290" s="15" t="s">
        <v>164</v>
      </c>
      <c r="J290" s="15" t="s">
        <v>27</v>
      </c>
    </row>
    <row r="291" spans="1:14" s="15" customFormat="1" x14ac:dyDescent="0.35">
      <c r="A291" s="15" t="s">
        <v>397</v>
      </c>
      <c r="B291" s="15" t="s">
        <v>416</v>
      </c>
      <c r="C291" s="15" t="s">
        <v>397</v>
      </c>
      <c r="D291" s="15" t="s">
        <v>406</v>
      </c>
      <c r="E291" s="15" t="s">
        <v>407</v>
      </c>
      <c r="F291" s="28"/>
      <c r="G291" s="28"/>
      <c r="H291" s="15" t="s">
        <v>294</v>
      </c>
      <c r="I291" s="15" t="s">
        <v>286</v>
      </c>
      <c r="J291" s="15" t="s">
        <v>293</v>
      </c>
      <c r="K291" s="15" t="s">
        <v>562</v>
      </c>
      <c r="L291" s="15" t="s">
        <v>566</v>
      </c>
      <c r="M291" s="15" t="s">
        <v>567</v>
      </c>
      <c r="N291" s="15" t="s">
        <v>568</v>
      </c>
    </row>
    <row r="292" spans="1:14" s="15" customFormat="1" x14ac:dyDescent="0.35">
      <c r="A292" s="15" t="s">
        <v>396</v>
      </c>
      <c r="B292" s="15" t="s">
        <v>417</v>
      </c>
      <c r="C292" s="15" t="s">
        <v>805</v>
      </c>
      <c r="D292" s="15" t="s">
        <v>406</v>
      </c>
      <c r="E292" s="15" t="s">
        <v>286</v>
      </c>
      <c r="F292" s="28"/>
      <c r="G292" s="28"/>
      <c r="H292" s="15" t="s">
        <v>145</v>
      </c>
      <c r="I292" s="15" t="s">
        <v>164</v>
      </c>
      <c r="J292" s="15" t="s">
        <v>286</v>
      </c>
    </row>
    <row r="293" spans="1:14" s="15" customFormat="1" x14ac:dyDescent="0.35">
      <c r="A293" s="15" t="s">
        <v>396</v>
      </c>
      <c r="B293" s="15" t="s">
        <v>417</v>
      </c>
      <c r="C293" s="15" t="s">
        <v>805</v>
      </c>
      <c r="D293" s="15" t="s">
        <v>406</v>
      </c>
      <c r="E293" s="15" t="s">
        <v>286</v>
      </c>
      <c r="F293" s="28"/>
      <c r="G293" s="28"/>
      <c r="H293" s="15" t="s">
        <v>116</v>
      </c>
      <c r="I293" s="15" t="s">
        <v>164</v>
      </c>
      <c r="J293" s="15" t="s">
        <v>172</v>
      </c>
    </row>
    <row r="294" spans="1:14" s="15" customFormat="1" x14ac:dyDescent="0.35">
      <c r="A294" s="15" t="s">
        <v>396</v>
      </c>
      <c r="B294" s="15" t="s">
        <v>417</v>
      </c>
      <c r="C294" s="15" t="s">
        <v>805</v>
      </c>
      <c r="D294" s="15" t="s">
        <v>406</v>
      </c>
      <c r="E294" s="15" t="s">
        <v>286</v>
      </c>
      <c r="F294" s="28"/>
      <c r="G294" s="28"/>
      <c r="H294" s="15" t="s">
        <v>124</v>
      </c>
      <c r="I294" s="15" t="s">
        <v>164</v>
      </c>
      <c r="J294" s="15" t="s">
        <v>20</v>
      </c>
    </row>
    <row r="295" spans="1:14" s="15" customFormat="1" x14ac:dyDescent="0.35">
      <c r="A295" s="15" t="s">
        <v>397</v>
      </c>
      <c r="B295" s="15" t="s">
        <v>416</v>
      </c>
      <c r="C295" s="15" t="s">
        <v>397</v>
      </c>
      <c r="D295" s="15" t="s">
        <v>406</v>
      </c>
      <c r="E295" s="15" t="s">
        <v>286</v>
      </c>
      <c r="F295" s="28"/>
      <c r="G295" s="28"/>
      <c r="H295" s="15" t="s">
        <v>303</v>
      </c>
      <c r="I295" s="15" t="s">
        <v>286</v>
      </c>
      <c r="J295" s="15" t="s">
        <v>302</v>
      </c>
      <c r="K295" s="15" t="s">
        <v>710</v>
      </c>
      <c r="L295" s="15" t="s">
        <v>711</v>
      </c>
      <c r="M295" s="15" t="s">
        <v>712</v>
      </c>
      <c r="N295" s="15" t="s">
        <v>713</v>
      </c>
    </row>
    <row r="296" spans="1:14" s="15" customFormat="1" x14ac:dyDescent="0.35">
      <c r="A296" s="15" t="s">
        <v>397</v>
      </c>
      <c r="B296" s="15" t="s">
        <v>416</v>
      </c>
      <c r="C296" s="15" t="s">
        <v>397</v>
      </c>
      <c r="D296" s="15" t="s">
        <v>206</v>
      </c>
      <c r="E296" s="15" t="s">
        <v>409</v>
      </c>
      <c r="F296" s="28"/>
      <c r="G296" s="28"/>
      <c r="H296" s="15" t="s">
        <v>214</v>
      </c>
      <c r="I296" s="15" t="s">
        <v>206</v>
      </c>
      <c r="J296" s="15" t="s">
        <v>213</v>
      </c>
      <c r="K296" s="15" t="s">
        <v>487</v>
      </c>
      <c r="L296" s="15" t="s">
        <v>488</v>
      </c>
      <c r="M296" s="15" t="s">
        <v>489</v>
      </c>
      <c r="N296" s="15" t="s">
        <v>490</v>
      </c>
    </row>
    <row r="297" spans="1:14" s="15" customFormat="1" x14ac:dyDescent="0.35">
      <c r="A297" s="15" t="s">
        <v>397</v>
      </c>
      <c r="B297" s="15" t="s">
        <v>416</v>
      </c>
      <c r="C297" s="15" t="s">
        <v>397</v>
      </c>
      <c r="D297" s="15" t="s">
        <v>206</v>
      </c>
      <c r="E297" s="15" t="s">
        <v>409</v>
      </c>
      <c r="F297" s="28"/>
      <c r="G297" s="28"/>
      <c r="H297" s="15" t="s">
        <v>218</v>
      </c>
      <c r="I297" s="15" t="s">
        <v>206</v>
      </c>
      <c r="J297" s="15" t="s">
        <v>217</v>
      </c>
      <c r="K297" s="15" t="s">
        <v>487</v>
      </c>
      <c r="L297" s="15" t="s">
        <v>488</v>
      </c>
      <c r="M297" s="15" t="s">
        <v>489</v>
      </c>
      <c r="N297" s="15" t="s">
        <v>490</v>
      </c>
    </row>
    <row r="298" spans="1:14" s="15" customFormat="1" x14ac:dyDescent="0.35">
      <c r="A298" s="15" t="s">
        <v>396</v>
      </c>
      <c r="B298" s="15" t="s">
        <v>416</v>
      </c>
      <c r="C298" s="15" t="s">
        <v>806</v>
      </c>
      <c r="D298" s="15" t="s">
        <v>406</v>
      </c>
      <c r="E298" s="15" t="s">
        <v>286</v>
      </c>
      <c r="H298" s="15" t="s">
        <v>77</v>
      </c>
      <c r="I298" s="15" t="s">
        <v>163</v>
      </c>
      <c r="J298" s="15" t="s">
        <v>168</v>
      </c>
    </row>
    <row r="299" spans="1:14" s="15" customFormat="1" x14ac:dyDescent="0.35">
      <c r="A299" s="15" t="s">
        <v>396</v>
      </c>
      <c r="B299" s="15" t="s">
        <v>416</v>
      </c>
      <c r="C299" s="15" t="s">
        <v>806</v>
      </c>
      <c r="D299" s="15" t="s">
        <v>398</v>
      </c>
      <c r="E299" s="15" t="s">
        <v>414</v>
      </c>
      <c r="H299" s="15" t="s">
        <v>56</v>
      </c>
      <c r="I299" s="15" t="s">
        <v>163</v>
      </c>
      <c r="J299" s="15" t="s">
        <v>18</v>
      </c>
    </row>
    <row r="300" spans="1:14" s="15" customFormat="1" x14ac:dyDescent="0.35">
      <c r="A300" s="15" t="s">
        <v>396</v>
      </c>
      <c r="B300" s="15" t="s">
        <v>416</v>
      </c>
      <c r="C300" s="15" t="s">
        <v>806</v>
      </c>
      <c r="D300" s="15" t="s">
        <v>400</v>
      </c>
      <c r="E300" s="15" t="s">
        <v>175</v>
      </c>
      <c r="H300" s="15" t="s">
        <v>78</v>
      </c>
      <c r="I300" s="15" t="s">
        <v>163</v>
      </c>
      <c r="J300" s="15" t="s">
        <v>168</v>
      </c>
    </row>
    <row r="301" spans="1:14" s="15" customFormat="1" x14ac:dyDescent="0.35">
      <c r="A301" s="15" t="s">
        <v>397</v>
      </c>
      <c r="B301" s="15" t="s">
        <v>416</v>
      </c>
      <c r="C301" s="15" t="s">
        <v>397</v>
      </c>
      <c r="D301" s="15" t="s">
        <v>400</v>
      </c>
      <c r="E301" s="15" t="s">
        <v>245</v>
      </c>
      <c r="H301" s="15" t="s">
        <v>257</v>
      </c>
      <c r="I301" s="15" t="s">
        <v>245</v>
      </c>
      <c r="J301" s="15" t="s">
        <v>256</v>
      </c>
      <c r="K301" s="15" t="s">
        <v>581</v>
      </c>
      <c r="L301" s="15" t="s">
        <v>582</v>
      </c>
      <c r="M301" s="15" t="s">
        <v>583</v>
      </c>
      <c r="N301" s="15" t="s">
        <v>584</v>
      </c>
    </row>
    <row r="302" spans="1:14" s="15" customFormat="1" x14ac:dyDescent="0.35">
      <c r="A302" s="15" t="s">
        <v>397</v>
      </c>
      <c r="B302" s="15" t="s">
        <v>416</v>
      </c>
      <c r="C302" s="15" t="s">
        <v>397</v>
      </c>
      <c r="D302" s="15" t="s">
        <v>400</v>
      </c>
      <c r="E302" s="15" t="s">
        <v>175</v>
      </c>
      <c r="H302" s="15" t="s">
        <v>203</v>
      </c>
      <c r="I302" s="15" t="s">
        <v>175</v>
      </c>
      <c r="J302" s="15" t="s">
        <v>202</v>
      </c>
      <c r="K302" s="15" t="s">
        <v>560</v>
      </c>
      <c r="L302" s="15" t="s">
        <v>558</v>
      </c>
      <c r="M302" s="15" t="s">
        <v>557</v>
      </c>
      <c r="N302" s="15" t="s">
        <v>561</v>
      </c>
    </row>
    <row r="303" spans="1:14" s="18" customFormat="1" x14ac:dyDescent="0.35">
      <c r="A303" s="18" t="s">
        <v>397</v>
      </c>
      <c r="B303" s="18" t="s">
        <v>416</v>
      </c>
      <c r="C303" s="18" t="s">
        <v>397</v>
      </c>
      <c r="D303" s="18" t="s">
        <v>794</v>
      </c>
      <c r="E303" s="18" t="s">
        <v>410</v>
      </c>
      <c r="H303" s="18" t="s">
        <v>329</v>
      </c>
      <c r="I303" s="18" t="s">
        <v>307</v>
      </c>
      <c r="J303" s="18" t="s">
        <v>328</v>
      </c>
      <c r="K303" s="18" t="s">
        <v>460</v>
      </c>
      <c r="L303" s="18" t="s">
        <v>461</v>
      </c>
      <c r="M303" s="18" t="s">
        <v>462</v>
      </c>
      <c r="N303" s="18" t="s">
        <v>463</v>
      </c>
    </row>
    <row r="304" spans="1:14" s="18" customFormat="1" x14ac:dyDescent="0.35">
      <c r="A304" s="18" t="s">
        <v>397</v>
      </c>
      <c r="B304" s="18" t="s">
        <v>416</v>
      </c>
      <c r="C304" s="18" t="s">
        <v>397</v>
      </c>
      <c r="D304" s="18" t="s">
        <v>794</v>
      </c>
      <c r="E304" s="18" t="s">
        <v>410</v>
      </c>
      <c r="H304" s="18" t="s">
        <v>327</v>
      </c>
      <c r="I304" s="18" t="s">
        <v>307</v>
      </c>
      <c r="J304" s="18" t="s">
        <v>326</v>
      </c>
      <c r="K304" s="18" t="s">
        <v>464</v>
      </c>
      <c r="L304" s="18" t="s">
        <v>465</v>
      </c>
      <c r="M304" s="18" t="s">
        <v>466</v>
      </c>
      <c r="N304" s="18" t="s">
        <v>467</v>
      </c>
    </row>
    <row r="305" spans="1:14" s="18" customFormat="1" x14ac:dyDescent="0.35">
      <c r="A305" s="18" t="s">
        <v>397</v>
      </c>
      <c r="B305" s="18" t="s">
        <v>416</v>
      </c>
      <c r="C305" s="18" t="s">
        <v>397</v>
      </c>
      <c r="D305" s="18" t="s">
        <v>400</v>
      </c>
      <c r="E305" s="18" t="s">
        <v>175</v>
      </c>
      <c r="H305" s="18" t="s">
        <v>177</v>
      </c>
      <c r="I305" s="18" t="s">
        <v>175</v>
      </c>
      <c r="J305" s="18" t="s">
        <v>176</v>
      </c>
      <c r="K305" s="18" t="s">
        <v>491</v>
      </c>
      <c r="L305" s="18" t="s">
        <v>492</v>
      </c>
      <c r="M305" s="18" t="s">
        <v>493</v>
      </c>
      <c r="N305" s="18" t="s">
        <v>494</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FE751-FC34-40D7-AE45-C8405D3F1D9F}">
  <dimension ref="A1:N25"/>
  <sheetViews>
    <sheetView topLeftCell="A8" workbookViewId="0">
      <selection activeCell="D26" sqref="D26"/>
    </sheetView>
  </sheetViews>
  <sheetFormatPr defaultRowHeight="15.5" x14ac:dyDescent="0.35"/>
  <cols>
    <col min="1" max="1" width="8.6640625" style="35"/>
  </cols>
  <sheetData>
    <row r="1" spans="1:12" ht="18.5" customHeight="1" x14ac:dyDescent="0.35">
      <c r="A1" s="34" t="s">
        <v>912</v>
      </c>
      <c r="B1" s="29" t="s">
        <v>882</v>
      </c>
      <c r="C1" s="29"/>
      <c r="L1" s="29" t="s">
        <v>888</v>
      </c>
    </row>
    <row r="3" spans="1:12" x14ac:dyDescent="0.35">
      <c r="A3" s="35" t="s">
        <v>913</v>
      </c>
      <c r="B3" t="s">
        <v>565</v>
      </c>
      <c r="D3" t="s">
        <v>315</v>
      </c>
    </row>
    <row r="4" spans="1:12" x14ac:dyDescent="0.35">
      <c r="A4" s="35" t="s">
        <v>913</v>
      </c>
      <c r="B4" t="s">
        <v>565</v>
      </c>
      <c r="D4" t="s">
        <v>885</v>
      </c>
    </row>
    <row r="5" spans="1:12" x14ac:dyDescent="0.35">
      <c r="A5" s="35" t="s">
        <v>913</v>
      </c>
      <c r="B5" t="s">
        <v>887</v>
      </c>
      <c r="D5" t="s">
        <v>886</v>
      </c>
    </row>
    <row r="6" spans="1:12" x14ac:dyDescent="0.35">
      <c r="A6" s="35" t="s">
        <v>913</v>
      </c>
      <c r="B6" t="s">
        <v>887</v>
      </c>
      <c r="C6" t="s">
        <v>897</v>
      </c>
      <c r="D6" t="s">
        <v>899</v>
      </c>
    </row>
    <row r="7" spans="1:12" x14ac:dyDescent="0.35">
      <c r="A7" s="35" t="s">
        <v>913</v>
      </c>
      <c r="B7" t="s">
        <v>887</v>
      </c>
      <c r="C7" t="s">
        <v>897</v>
      </c>
      <c r="D7" t="s">
        <v>900</v>
      </c>
      <c r="L7" t="s">
        <v>889</v>
      </c>
    </row>
    <row r="8" spans="1:12" x14ac:dyDescent="0.35">
      <c r="A8" s="35" t="s">
        <v>913</v>
      </c>
      <c r="B8" t="s">
        <v>887</v>
      </c>
      <c r="C8" t="s">
        <v>897</v>
      </c>
      <c r="D8" t="s">
        <v>901</v>
      </c>
      <c r="L8" t="s">
        <v>890</v>
      </c>
    </row>
    <row r="9" spans="1:12" x14ac:dyDescent="0.35">
      <c r="A9" s="35" t="s">
        <v>913</v>
      </c>
      <c r="B9" t="s">
        <v>887</v>
      </c>
      <c r="C9" t="s">
        <v>897</v>
      </c>
      <c r="D9" t="s">
        <v>902</v>
      </c>
      <c r="L9" t="s">
        <v>891</v>
      </c>
    </row>
    <row r="10" spans="1:12" x14ac:dyDescent="0.35">
      <c r="A10" s="35" t="s">
        <v>913</v>
      </c>
      <c r="B10" t="s">
        <v>887</v>
      </c>
      <c r="C10" t="s">
        <v>897</v>
      </c>
      <c r="D10" t="s">
        <v>903</v>
      </c>
    </row>
    <row r="11" spans="1:12" x14ac:dyDescent="0.35">
      <c r="B11" t="s">
        <v>887</v>
      </c>
      <c r="C11" t="s">
        <v>897</v>
      </c>
      <c r="D11" t="s">
        <v>904</v>
      </c>
      <c r="L11" t="s">
        <v>1011</v>
      </c>
    </row>
    <row r="12" spans="1:12" x14ac:dyDescent="0.35">
      <c r="A12" s="35" t="s">
        <v>913</v>
      </c>
      <c r="C12" t="s">
        <v>897</v>
      </c>
      <c r="D12" t="s">
        <v>905</v>
      </c>
      <c r="L12" t="s">
        <v>892</v>
      </c>
    </row>
    <row r="13" spans="1:12" x14ac:dyDescent="0.35">
      <c r="A13" s="35" t="s">
        <v>913</v>
      </c>
      <c r="C13" t="s">
        <v>897</v>
      </c>
      <c r="D13" t="s">
        <v>906</v>
      </c>
    </row>
    <row r="16" spans="1:12" x14ac:dyDescent="0.35">
      <c r="L16" t="s">
        <v>895</v>
      </c>
    </row>
    <row r="17" spans="1:14" x14ac:dyDescent="0.35">
      <c r="A17" s="35" t="s">
        <v>913</v>
      </c>
      <c r="B17" t="s">
        <v>887</v>
      </c>
      <c r="D17" t="s">
        <v>894</v>
      </c>
    </row>
    <row r="18" spans="1:14" x14ac:dyDescent="0.35">
      <c r="A18" s="35" t="s">
        <v>913</v>
      </c>
      <c r="B18" t="s">
        <v>887</v>
      </c>
      <c r="D18" t="s">
        <v>893</v>
      </c>
    </row>
    <row r="19" spans="1:14" x14ac:dyDescent="0.35">
      <c r="L19" t="s">
        <v>896</v>
      </c>
    </row>
    <row r="20" spans="1:14" x14ac:dyDescent="0.35">
      <c r="A20" s="35" t="s">
        <v>913</v>
      </c>
      <c r="C20" t="s">
        <v>897</v>
      </c>
      <c r="D20" t="s">
        <v>898</v>
      </c>
      <c r="L20" s="30"/>
    </row>
    <row r="21" spans="1:14" x14ac:dyDescent="0.35">
      <c r="L21" s="32"/>
      <c r="M21" s="31"/>
      <c r="N21" s="32"/>
    </row>
    <row r="22" spans="1:14" x14ac:dyDescent="0.35">
      <c r="A22" s="35" t="s">
        <v>913</v>
      </c>
      <c r="B22" t="s">
        <v>887</v>
      </c>
      <c r="C22" t="s">
        <v>907</v>
      </c>
      <c r="D22" t="s">
        <v>908</v>
      </c>
    </row>
    <row r="24" spans="1:14" x14ac:dyDescent="0.35">
      <c r="A24" s="35" t="s">
        <v>913</v>
      </c>
      <c r="C24" t="s">
        <v>897</v>
      </c>
      <c r="D24" t="s">
        <v>910</v>
      </c>
    </row>
    <row r="25" spans="1:14" x14ac:dyDescent="0.35">
      <c r="A25" s="35" t="s">
        <v>913</v>
      </c>
      <c r="C25" t="s">
        <v>897</v>
      </c>
      <c r="D25" t="s">
        <v>909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57CEC-13D1-4315-ADFF-D7D151B00330}">
  <dimension ref="A1:K40"/>
  <sheetViews>
    <sheetView workbookViewId="0">
      <pane xSplit="1" ySplit="3" topLeftCell="B4" activePane="bottomRight" state="frozen"/>
      <selection pane="topRight" activeCell="B1" sqref="B1"/>
      <selection pane="bottomLeft" activeCell="A4" sqref="A4"/>
      <selection pane="bottomRight" activeCell="F17" sqref="F17"/>
    </sheetView>
  </sheetViews>
  <sheetFormatPr defaultRowHeight="15.5" x14ac:dyDescent="0.35"/>
  <cols>
    <col min="1" max="1" width="67.6640625" customWidth="1"/>
    <col min="2" max="4" width="9.9140625" customWidth="1"/>
  </cols>
  <sheetData>
    <row r="1" spans="1:11" x14ac:dyDescent="0.35">
      <c r="B1" s="29" t="s">
        <v>950</v>
      </c>
      <c r="K1" s="29"/>
    </row>
    <row r="3" spans="1:11" x14ac:dyDescent="0.35">
      <c r="B3" s="33">
        <v>43100</v>
      </c>
      <c r="C3" s="33">
        <v>42735</v>
      </c>
      <c r="D3" s="33">
        <v>42369</v>
      </c>
    </row>
    <row r="4" spans="1:11" x14ac:dyDescent="0.35">
      <c r="A4" t="s">
        <v>939</v>
      </c>
      <c r="B4" s="39">
        <v>5000</v>
      </c>
      <c r="C4" s="39">
        <v>5000</v>
      </c>
      <c r="D4" s="39">
        <v>5000</v>
      </c>
    </row>
    <row r="5" spans="1:11" x14ac:dyDescent="0.35">
      <c r="A5" s="13" t="s">
        <v>1013</v>
      </c>
      <c r="B5" s="39">
        <v>4000</v>
      </c>
      <c r="C5" s="39">
        <v>3000</v>
      </c>
      <c r="D5" s="39">
        <v>5000</v>
      </c>
    </row>
    <row r="6" spans="1:11" x14ac:dyDescent="0.35">
      <c r="A6" t="s">
        <v>923</v>
      </c>
      <c r="B6" s="39">
        <v>40000</v>
      </c>
      <c r="C6" s="39">
        <v>40000</v>
      </c>
      <c r="D6" s="39">
        <v>40000</v>
      </c>
    </row>
    <row r="7" spans="1:11" x14ac:dyDescent="0.35">
      <c r="A7" t="s">
        <v>958</v>
      </c>
      <c r="B7" s="39">
        <v>9000</v>
      </c>
      <c r="C7" s="39">
        <v>15000</v>
      </c>
      <c r="D7" s="39">
        <v>20000</v>
      </c>
    </row>
    <row r="8" spans="1:11" x14ac:dyDescent="0.35">
      <c r="B8" s="40"/>
      <c r="C8" s="40"/>
      <c r="D8" s="40"/>
    </row>
    <row r="9" spans="1:11" x14ac:dyDescent="0.35">
      <c r="A9" t="s">
        <v>924</v>
      </c>
      <c r="B9" s="39">
        <v>40000</v>
      </c>
      <c r="C9" s="39">
        <v>40000</v>
      </c>
      <c r="D9" s="39">
        <v>40000</v>
      </c>
    </row>
    <row r="10" spans="1:11" x14ac:dyDescent="0.35">
      <c r="A10" t="s">
        <v>925</v>
      </c>
      <c r="B10" s="39">
        <v>40000</v>
      </c>
      <c r="C10" s="39">
        <v>40000</v>
      </c>
      <c r="D10" s="39">
        <v>40000</v>
      </c>
    </row>
    <row r="11" spans="1:11" x14ac:dyDescent="0.35">
      <c r="A11" t="s">
        <v>926</v>
      </c>
      <c r="B11" s="39">
        <v>40000</v>
      </c>
      <c r="C11" s="39">
        <v>40000</v>
      </c>
      <c r="D11" s="39">
        <v>40000</v>
      </c>
    </row>
    <row r="12" spans="1:11" x14ac:dyDescent="0.35">
      <c r="A12" t="s">
        <v>927</v>
      </c>
      <c r="B12" s="39">
        <v>40000</v>
      </c>
      <c r="C12" s="39">
        <v>40000</v>
      </c>
      <c r="D12" s="39">
        <v>40000</v>
      </c>
    </row>
    <row r="13" spans="1:11" x14ac:dyDescent="0.35">
      <c r="A13" t="s">
        <v>928</v>
      </c>
      <c r="B13" s="39">
        <v>40000</v>
      </c>
      <c r="C13" s="39">
        <v>40000</v>
      </c>
      <c r="D13" s="39">
        <v>40000</v>
      </c>
    </row>
    <row r="14" spans="1:11" x14ac:dyDescent="0.35">
      <c r="A14" t="s">
        <v>1014</v>
      </c>
      <c r="B14" s="39">
        <v>5000</v>
      </c>
      <c r="C14" s="39">
        <v>5000</v>
      </c>
      <c r="D14" s="39">
        <v>5000</v>
      </c>
    </row>
    <row r="15" spans="1:11" x14ac:dyDescent="0.35">
      <c r="A15" t="s">
        <v>1015</v>
      </c>
      <c r="B15" s="56">
        <f>SUM(B9:B14)</f>
        <v>205000</v>
      </c>
      <c r="C15" s="56">
        <f t="shared" ref="C15:D15" si="0">SUM(C9:C14)</f>
        <v>205000</v>
      </c>
      <c r="D15" s="56">
        <f t="shared" si="0"/>
        <v>205000</v>
      </c>
    </row>
    <row r="16" spans="1:11" x14ac:dyDescent="0.35">
      <c r="B16" s="40"/>
      <c r="C16" s="40"/>
      <c r="D16" s="40"/>
    </row>
    <row r="17" spans="1:4" x14ac:dyDescent="0.35">
      <c r="A17" t="s">
        <v>929</v>
      </c>
      <c r="B17" s="41">
        <v>100</v>
      </c>
      <c r="C17" s="41">
        <v>100</v>
      </c>
      <c r="D17" s="41">
        <v>100</v>
      </c>
    </row>
    <row r="18" spans="1:4" x14ac:dyDescent="0.35">
      <c r="A18" t="s">
        <v>930</v>
      </c>
      <c r="B18" s="41">
        <v>100</v>
      </c>
      <c r="C18" s="41">
        <v>100</v>
      </c>
      <c r="D18" s="41">
        <v>100</v>
      </c>
    </row>
    <row r="19" spans="1:4" x14ac:dyDescent="0.35">
      <c r="A19" t="s">
        <v>931</v>
      </c>
      <c r="B19" s="41">
        <v>100</v>
      </c>
      <c r="C19" s="41">
        <v>100</v>
      </c>
      <c r="D19" s="41">
        <v>100</v>
      </c>
    </row>
    <row r="20" spans="1:4" x14ac:dyDescent="0.35">
      <c r="A20" t="s">
        <v>932</v>
      </c>
      <c r="B20" s="41">
        <v>100</v>
      </c>
      <c r="C20" s="41">
        <v>100</v>
      </c>
      <c r="D20" s="41">
        <v>100</v>
      </c>
    </row>
    <row r="21" spans="1:4" x14ac:dyDescent="0.35">
      <c r="A21" t="s">
        <v>933</v>
      </c>
      <c r="B21" s="41">
        <v>100</v>
      </c>
      <c r="C21" s="41">
        <v>100</v>
      </c>
      <c r="D21" s="41">
        <v>100</v>
      </c>
    </row>
    <row r="22" spans="1:4" x14ac:dyDescent="0.35">
      <c r="B22" s="40"/>
      <c r="C22" s="40"/>
      <c r="D22" s="40"/>
    </row>
    <row r="23" spans="1:4" x14ac:dyDescent="0.35">
      <c r="A23" t="s">
        <v>886</v>
      </c>
      <c r="B23" s="40"/>
      <c r="C23" s="40"/>
      <c r="D23" s="40"/>
    </row>
    <row r="24" spans="1:4" x14ac:dyDescent="0.35">
      <c r="A24" t="s">
        <v>937</v>
      </c>
      <c r="B24" s="39">
        <v>500</v>
      </c>
      <c r="C24" s="39">
        <v>500</v>
      </c>
      <c r="D24" s="39">
        <v>500</v>
      </c>
    </row>
    <row r="25" spans="1:4" x14ac:dyDescent="0.35">
      <c r="A25" t="s">
        <v>938</v>
      </c>
      <c r="B25" s="39">
        <v>15000</v>
      </c>
      <c r="C25" s="39">
        <v>15000</v>
      </c>
      <c r="D25" s="39">
        <v>15000</v>
      </c>
    </row>
    <row r="26" spans="1:4" x14ac:dyDescent="0.35">
      <c r="A26" t="s">
        <v>934</v>
      </c>
      <c r="B26" s="42">
        <v>0.2</v>
      </c>
      <c r="C26" s="42">
        <v>0.2</v>
      </c>
      <c r="D26" s="42">
        <v>0.2</v>
      </c>
    </row>
    <row r="27" spans="1:4" x14ac:dyDescent="0.35">
      <c r="A27" t="s">
        <v>957</v>
      </c>
      <c r="B27" s="39">
        <v>80000</v>
      </c>
      <c r="C27" s="39">
        <v>80000</v>
      </c>
      <c r="D27" s="39">
        <v>80000</v>
      </c>
    </row>
    <row r="29" spans="1:4" x14ac:dyDescent="0.35">
      <c r="A29" s="29" t="s">
        <v>940</v>
      </c>
    </row>
    <row r="30" spans="1:4" x14ac:dyDescent="0.35">
      <c r="A30" t="s">
        <v>952</v>
      </c>
      <c r="B30" s="43">
        <f>(B15+B5+B4)/B7</f>
        <v>23.777777777777779</v>
      </c>
      <c r="C30" s="43">
        <f t="shared" ref="C30:D30" si="1">(C15+C5+C4)/C7</f>
        <v>14.2</v>
      </c>
      <c r="D30" s="43">
        <f t="shared" si="1"/>
        <v>10.75</v>
      </c>
    </row>
    <row r="31" spans="1:4" x14ac:dyDescent="0.35">
      <c r="A31" t="s">
        <v>892</v>
      </c>
      <c r="B31" s="39">
        <f>'Calc IS'!D22+'Calc IS'!D20</f>
        <v>365000</v>
      </c>
      <c r="C31" s="39">
        <f>'Calc IS'!C22+'Calc IS'!C20</f>
        <v>336000</v>
      </c>
      <c r="D31" s="39">
        <f>'Calc IS'!B22+'Calc IS'!B20</f>
        <v>357000</v>
      </c>
    </row>
    <row r="32" spans="1:4" x14ac:dyDescent="0.35">
      <c r="A32" t="s">
        <v>896</v>
      </c>
      <c r="B32" s="38">
        <f>B6+(B5)+B4-B7</f>
        <v>40000</v>
      </c>
      <c r="C32" s="38">
        <f t="shared" ref="C32:D32" si="2">C6+(C5)+C4-C7</f>
        <v>33000</v>
      </c>
      <c r="D32" s="38">
        <f t="shared" si="2"/>
        <v>30000</v>
      </c>
    </row>
    <row r="33" spans="1:4" x14ac:dyDescent="0.35">
      <c r="A33" t="s">
        <v>909</v>
      </c>
      <c r="B33" s="52">
        <f>(B24+B25)/B27</f>
        <v>0.19375000000000001</v>
      </c>
      <c r="C33" s="52">
        <f t="shared" ref="C33:D33" si="3">(C24+C25)/C27</f>
        <v>0.19375000000000001</v>
      </c>
      <c r="D33" s="52">
        <f t="shared" si="3"/>
        <v>0.19375000000000001</v>
      </c>
    </row>
    <row r="35" spans="1:4" x14ac:dyDescent="0.35">
      <c r="A35" s="53" t="s">
        <v>959</v>
      </c>
    </row>
    <row r="37" spans="1:4" x14ac:dyDescent="0.35">
      <c r="A37" s="101" t="s">
        <v>1012</v>
      </c>
      <c r="B37" s="103">
        <f>(B4+B5)/B7</f>
        <v>1</v>
      </c>
      <c r="C37" s="103">
        <f>(C4+C5)/C7</f>
        <v>0.53333333333333333</v>
      </c>
      <c r="D37" s="103">
        <f>(D4+D5)/D7</f>
        <v>0.5</v>
      </c>
    </row>
    <row r="39" spans="1:4" x14ac:dyDescent="0.35">
      <c r="A39" s="101"/>
    </row>
    <row r="40" spans="1:4" x14ac:dyDescent="0.35">
      <c r="A40" s="102"/>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56C23-A843-4A6E-A485-DA66C22F94E9}">
  <dimension ref="A1:L42"/>
  <sheetViews>
    <sheetView zoomScale="110" zoomScaleNormal="110" workbookViewId="0">
      <selection activeCell="A12" sqref="A12"/>
    </sheetView>
  </sheetViews>
  <sheetFormatPr defaultRowHeight="15.5" x14ac:dyDescent="0.35"/>
  <cols>
    <col min="1" max="1" width="52.5" customWidth="1"/>
    <col min="2" max="2" width="12.1640625" customWidth="1"/>
    <col min="3" max="3" width="9.9140625" customWidth="1"/>
    <col min="4" max="8" width="9.75" bestFit="1" customWidth="1"/>
  </cols>
  <sheetData>
    <row r="1" spans="1:12" x14ac:dyDescent="0.35">
      <c r="C1" s="29" t="s">
        <v>951</v>
      </c>
      <c r="L1" s="29"/>
    </row>
    <row r="2" spans="1:12" x14ac:dyDescent="0.35">
      <c r="B2" s="37" t="s">
        <v>946</v>
      </c>
      <c r="C2" s="37" t="s">
        <v>946</v>
      </c>
      <c r="D2" s="37" t="s">
        <v>946</v>
      </c>
      <c r="E2" s="37" t="s">
        <v>922</v>
      </c>
    </row>
    <row r="3" spans="1:12" x14ac:dyDescent="0.35">
      <c r="B3" s="33">
        <v>42369</v>
      </c>
      <c r="C3" s="33">
        <v>42735</v>
      </c>
      <c r="D3" s="33">
        <v>43100</v>
      </c>
      <c r="E3" s="33">
        <v>43465</v>
      </c>
    </row>
    <row r="4" spans="1:12" x14ac:dyDescent="0.35">
      <c r="A4" t="s">
        <v>911</v>
      </c>
      <c r="B4" s="39">
        <v>1000000</v>
      </c>
      <c r="C4" s="39">
        <v>1000000</v>
      </c>
      <c r="D4" s="39">
        <v>1000000</v>
      </c>
      <c r="E4" s="39">
        <v>1000000</v>
      </c>
    </row>
    <row r="5" spans="1:12" x14ac:dyDescent="0.35">
      <c r="B5" s="39"/>
      <c r="C5" s="39"/>
      <c r="D5" s="39"/>
      <c r="E5" s="39"/>
    </row>
    <row r="6" spans="1:12" x14ac:dyDescent="0.35">
      <c r="A6" t="s">
        <v>1020</v>
      </c>
      <c r="B6" s="39">
        <v>75000</v>
      </c>
      <c r="C6" s="39">
        <v>30000</v>
      </c>
      <c r="D6" s="39">
        <v>40000</v>
      </c>
      <c r="E6" s="39">
        <v>50000</v>
      </c>
    </row>
    <row r="7" spans="1:12" x14ac:dyDescent="0.35">
      <c r="A7" t="s">
        <v>1021</v>
      </c>
      <c r="B7" s="39">
        <v>69000</v>
      </c>
      <c r="C7" s="39">
        <f t="shared" ref="C7:D10" si="0">D7-5000</f>
        <v>25000</v>
      </c>
      <c r="D7" s="39">
        <f t="shared" si="0"/>
        <v>30000</v>
      </c>
      <c r="E7" s="39">
        <v>35000</v>
      </c>
    </row>
    <row r="8" spans="1:12" x14ac:dyDescent="0.35">
      <c r="A8" t="s">
        <v>1022</v>
      </c>
      <c r="B8" s="39">
        <v>67000</v>
      </c>
      <c r="C8" s="39">
        <f t="shared" si="0"/>
        <v>22000</v>
      </c>
      <c r="D8" s="39">
        <f t="shared" si="0"/>
        <v>27000</v>
      </c>
      <c r="E8" s="39">
        <v>32000</v>
      </c>
    </row>
    <row r="9" spans="1:12" x14ac:dyDescent="0.35">
      <c r="A9" t="s">
        <v>1023</v>
      </c>
      <c r="B9" s="39">
        <v>54000</v>
      </c>
      <c r="C9" s="39">
        <f t="shared" si="0"/>
        <v>21000</v>
      </c>
      <c r="D9" s="39">
        <f t="shared" si="0"/>
        <v>26000</v>
      </c>
      <c r="E9" s="39">
        <v>31000</v>
      </c>
    </row>
    <row r="10" spans="1:12" x14ac:dyDescent="0.35">
      <c r="A10" t="s">
        <v>1024</v>
      </c>
      <c r="B10" s="39">
        <v>19000</v>
      </c>
      <c r="C10" s="39">
        <f t="shared" si="0"/>
        <v>19000</v>
      </c>
      <c r="D10" s="39">
        <f t="shared" si="0"/>
        <v>24000</v>
      </c>
      <c r="E10" s="39">
        <v>29000</v>
      </c>
    </row>
    <row r="11" spans="1:12" x14ac:dyDescent="0.35">
      <c r="A11" t="s">
        <v>1025</v>
      </c>
      <c r="B11" s="56">
        <f>B4-SUM(B6:B10)</f>
        <v>716000</v>
      </c>
      <c r="C11" s="56">
        <f>C4-SUM(C6:C10)</f>
        <v>883000</v>
      </c>
      <c r="D11" s="56">
        <f>D4-SUM(D6:D10)</f>
        <v>853000</v>
      </c>
      <c r="E11" s="56">
        <f>E4-SUM(E6:E10)</f>
        <v>823000</v>
      </c>
    </row>
    <row r="12" spans="1:12" x14ac:dyDescent="0.35">
      <c r="B12" s="56"/>
      <c r="C12" s="56"/>
      <c r="D12" s="56"/>
      <c r="E12" s="56"/>
    </row>
    <row r="13" spans="1:12" x14ac:dyDescent="0.35">
      <c r="A13" t="s">
        <v>914</v>
      </c>
      <c r="B13" s="39">
        <v>430000</v>
      </c>
      <c r="C13" s="39">
        <v>450000</v>
      </c>
      <c r="D13" s="39">
        <v>420000</v>
      </c>
      <c r="E13" s="39">
        <v>400000</v>
      </c>
    </row>
    <row r="14" spans="1:12" x14ac:dyDescent="0.35">
      <c r="A14" s="45" t="s">
        <v>954</v>
      </c>
      <c r="B14" s="49">
        <f>((B4-B13)/B4)</f>
        <v>0.56999999999999995</v>
      </c>
      <c r="C14" s="49">
        <f>((C4-C13)/C4)</f>
        <v>0.55000000000000004</v>
      </c>
      <c r="D14" s="49">
        <f>((D4-D13)/D4)</f>
        <v>0.57999999999999996</v>
      </c>
      <c r="E14" s="49">
        <f>((E4-E13)/E4)</f>
        <v>0.6</v>
      </c>
    </row>
    <row r="15" spans="1:12" x14ac:dyDescent="0.35">
      <c r="B15" s="39"/>
      <c r="C15" s="39"/>
      <c r="D15" s="39"/>
      <c r="E15" s="39"/>
    </row>
    <row r="16" spans="1:12" x14ac:dyDescent="0.35">
      <c r="A16" t="s">
        <v>915</v>
      </c>
      <c r="B16" s="39">
        <v>120000</v>
      </c>
      <c r="C16" s="39">
        <v>120000</v>
      </c>
      <c r="D16" s="39">
        <v>120000</v>
      </c>
      <c r="E16" s="39">
        <v>120000</v>
      </c>
    </row>
    <row r="17" spans="1:11" x14ac:dyDescent="0.35">
      <c r="A17" t="s">
        <v>916</v>
      </c>
      <c r="B17" s="39">
        <v>65000</v>
      </c>
      <c r="C17" s="39">
        <v>65000</v>
      </c>
      <c r="D17" s="39">
        <v>65000</v>
      </c>
      <c r="E17" s="39">
        <v>65000</v>
      </c>
    </row>
    <row r="18" spans="1:11" x14ac:dyDescent="0.35">
      <c r="A18" t="s">
        <v>917</v>
      </c>
      <c r="B18" s="39">
        <v>25000</v>
      </c>
      <c r="C18" s="39">
        <v>25000</v>
      </c>
      <c r="D18" s="39">
        <v>25000</v>
      </c>
      <c r="E18" s="39">
        <v>25000</v>
      </c>
    </row>
    <row r="19" spans="1:11" x14ac:dyDescent="0.35">
      <c r="A19" t="s">
        <v>918</v>
      </c>
      <c r="B19" s="39">
        <v>3000</v>
      </c>
      <c r="C19" s="39">
        <v>4000</v>
      </c>
      <c r="D19" s="39">
        <v>5000</v>
      </c>
      <c r="E19" s="39">
        <v>2000</v>
      </c>
    </row>
    <row r="20" spans="1:11" x14ac:dyDescent="0.35">
      <c r="A20" t="s">
        <v>921</v>
      </c>
      <c r="B20" s="39">
        <v>500</v>
      </c>
      <c r="C20" s="39">
        <v>500</v>
      </c>
      <c r="D20" s="39">
        <v>500</v>
      </c>
      <c r="E20" s="39">
        <v>500</v>
      </c>
    </row>
    <row r="21" spans="1:11" x14ac:dyDescent="0.35">
      <c r="A21" t="s">
        <v>919</v>
      </c>
      <c r="B21" s="38">
        <f>SUM(B13,B16:B20)</f>
        <v>643500</v>
      </c>
      <c r="C21" s="38">
        <f>SUM(C13,C16:C20)</f>
        <v>664500</v>
      </c>
      <c r="D21" s="38">
        <f>SUM(D13,D16:D20)</f>
        <v>635500</v>
      </c>
      <c r="E21" s="38">
        <f>SUM(E13,E16:E20)</f>
        <v>612500</v>
      </c>
      <c r="I21" s="30"/>
    </row>
    <row r="22" spans="1:11" x14ac:dyDescent="0.35">
      <c r="A22" t="s">
        <v>920</v>
      </c>
      <c r="B22" s="38">
        <f>B4-B21</f>
        <v>356500</v>
      </c>
      <c r="C22" s="38">
        <f>C4-C21</f>
        <v>335500</v>
      </c>
      <c r="D22" s="38">
        <f>D4-D21</f>
        <v>364500</v>
      </c>
      <c r="E22" s="38">
        <f>E4-E21</f>
        <v>387500</v>
      </c>
      <c r="I22" s="32"/>
      <c r="J22" s="31"/>
      <c r="K22" s="32"/>
    </row>
    <row r="23" spans="1:11" s="45" customFormat="1" x14ac:dyDescent="0.35">
      <c r="A23" s="45" t="s">
        <v>953</v>
      </c>
      <c r="B23" s="46">
        <f>B22/B4</f>
        <v>0.35649999999999998</v>
      </c>
      <c r="C23" s="46">
        <f>C22/C4</f>
        <v>0.33550000000000002</v>
      </c>
      <c r="D23" s="46">
        <f>D22/D4</f>
        <v>0.36449999999999999</v>
      </c>
      <c r="E23" s="46">
        <f>E22/E4</f>
        <v>0.38750000000000001</v>
      </c>
      <c r="I23" s="47"/>
      <c r="J23" s="48"/>
      <c r="K23" s="47"/>
    </row>
    <row r="26" spans="1:11" x14ac:dyDescent="0.35">
      <c r="A26" s="29" t="s">
        <v>940</v>
      </c>
      <c r="B26" s="54" t="s">
        <v>963</v>
      </c>
      <c r="C26" s="54" t="s">
        <v>964</v>
      </c>
      <c r="D26" s="54" t="s">
        <v>965</v>
      </c>
      <c r="E26" s="54" t="s">
        <v>966</v>
      </c>
    </row>
    <row r="27" spans="1:11" x14ac:dyDescent="0.35">
      <c r="A27" t="s">
        <v>955</v>
      </c>
    </row>
    <row r="28" spans="1:11" x14ac:dyDescent="0.35">
      <c r="A28" t="s">
        <v>956</v>
      </c>
      <c r="B28" s="44">
        <f>SUM(B6:B10)/B4</f>
        <v>0.28399999999999997</v>
      </c>
      <c r="C28" s="44">
        <f>SUM(C6:C10)/C4</f>
        <v>0.11700000000000001</v>
      </c>
      <c r="D28" s="44">
        <f>SUM(D6:D10)/D4</f>
        <v>0.14699999999999999</v>
      </c>
      <c r="E28" s="44">
        <f>SUM(E6:E10)/E4</f>
        <v>0.17699999999999999</v>
      </c>
    </row>
    <row r="29" spans="1:11" x14ac:dyDescent="0.35">
      <c r="B29" s="44"/>
      <c r="C29" s="44"/>
      <c r="D29" s="44"/>
    </row>
    <row r="30" spans="1:11" x14ac:dyDescent="0.35">
      <c r="B30" s="33">
        <v>42369</v>
      </c>
      <c r="C30" s="33">
        <v>42735</v>
      </c>
      <c r="D30" s="33">
        <v>43100</v>
      </c>
      <c r="E30" s="33">
        <v>43464</v>
      </c>
    </row>
    <row r="31" spans="1:11" x14ac:dyDescent="0.35">
      <c r="A31" t="s">
        <v>941</v>
      </c>
      <c r="B31" s="50">
        <f>B14</f>
        <v>0.56999999999999995</v>
      </c>
      <c r="C31" s="50">
        <f>C14</f>
        <v>0.55000000000000004</v>
      </c>
      <c r="D31" s="50">
        <f>D14</f>
        <v>0.57999999999999996</v>
      </c>
      <c r="E31" s="50">
        <f>E14</f>
        <v>0.6</v>
      </c>
    </row>
    <row r="33" spans="1:6" x14ac:dyDescent="0.35">
      <c r="A33" t="s">
        <v>942</v>
      </c>
      <c r="B33" s="50">
        <f t="shared" ref="B33" si="1">B23</f>
        <v>0.35649999999999998</v>
      </c>
      <c r="C33" s="50">
        <f>C23</f>
        <v>0.33550000000000002</v>
      </c>
      <c r="D33" s="50">
        <f>D23</f>
        <v>0.36449999999999999</v>
      </c>
      <c r="E33" s="50">
        <f>E23</f>
        <v>0.38750000000000001</v>
      </c>
    </row>
    <row r="35" spans="1:6" x14ac:dyDescent="0.35">
      <c r="A35" t="s">
        <v>892</v>
      </c>
      <c r="B35" s="38">
        <f t="shared" ref="B35" si="2">B22+B20</f>
        <v>357000</v>
      </c>
      <c r="C35" s="38">
        <f>C22+C20</f>
        <v>336000</v>
      </c>
      <c r="D35" s="38">
        <f>D22+D20</f>
        <v>365000</v>
      </c>
      <c r="E35" s="38">
        <f>E22+E20</f>
        <v>388000</v>
      </c>
    </row>
    <row r="40" spans="1:6" x14ac:dyDescent="0.35">
      <c r="A40" s="29" t="s">
        <v>961</v>
      </c>
      <c r="C40">
        <v>2015</v>
      </c>
      <c r="D40">
        <v>2016</v>
      </c>
      <c r="E40">
        <v>2017</v>
      </c>
      <c r="F40" s="37" t="s">
        <v>962</v>
      </c>
    </row>
    <row r="41" spans="1:6" x14ac:dyDescent="0.35">
      <c r="B41" s="37" t="s">
        <v>954</v>
      </c>
      <c r="C41" s="50">
        <f>B31</f>
        <v>0.56999999999999995</v>
      </c>
      <c r="D41" s="50">
        <f>C31</f>
        <v>0.55000000000000004</v>
      </c>
      <c r="E41" s="50">
        <f>D31</f>
        <v>0.57999999999999996</v>
      </c>
      <c r="F41" s="50">
        <f>E14</f>
        <v>0.6</v>
      </c>
    </row>
    <row r="42" spans="1:6" x14ac:dyDescent="0.35">
      <c r="B42" s="37" t="s">
        <v>953</v>
      </c>
      <c r="C42" s="50">
        <f>B33</f>
        <v>0.35649999999999998</v>
      </c>
      <c r="D42" s="50">
        <f>C33</f>
        <v>0.33550000000000002</v>
      </c>
      <c r="E42" s="50">
        <f>D33</f>
        <v>0.36449999999999999</v>
      </c>
      <c r="F42" s="50">
        <f>E23</f>
        <v>0.38750000000000001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0CC5E-969A-4BBF-AE1C-0CF2E2D248DE}">
  <dimension ref="A1:R15"/>
  <sheetViews>
    <sheetView workbookViewId="0">
      <pane xSplit="1" ySplit="3" topLeftCell="B4" activePane="bottomRight" state="frozen"/>
      <selection pane="topRight" activeCell="B1" sqref="B1"/>
      <selection pane="bottomLeft" activeCell="A4" sqref="A4"/>
      <selection pane="bottomRight" activeCell="B1" sqref="B1"/>
    </sheetView>
  </sheetViews>
  <sheetFormatPr defaultRowHeight="15.5" x14ac:dyDescent="0.35"/>
  <cols>
    <col min="1" max="1" width="41.25" bestFit="1" customWidth="1"/>
    <col min="2" max="2" width="9.9140625" bestFit="1" customWidth="1"/>
    <col min="3" max="3" width="9.75" bestFit="1" customWidth="1"/>
  </cols>
  <sheetData>
    <row r="1" spans="1:18" x14ac:dyDescent="0.35">
      <c r="B1" s="29" t="s">
        <v>951</v>
      </c>
    </row>
    <row r="2" spans="1:18" x14ac:dyDescent="0.35">
      <c r="A2" t="s">
        <v>947</v>
      </c>
    </row>
    <row r="3" spans="1:18" x14ac:dyDescent="0.35">
      <c r="A3" s="36"/>
      <c r="B3" s="33">
        <v>43191</v>
      </c>
      <c r="C3" s="33">
        <v>43221</v>
      </c>
      <c r="D3" s="33">
        <v>43252</v>
      </c>
      <c r="E3" s="33">
        <v>43282</v>
      </c>
      <c r="F3" s="33">
        <v>43313</v>
      </c>
      <c r="G3" s="33">
        <v>43344</v>
      </c>
      <c r="H3" s="33">
        <v>43374</v>
      </c>
      <c r="I3" s="33">
        <v>43405</v>
      </c>
      <c r="J3" s="33">
        <v>43435</v>
      </c>
      <c r="K3" s="33">
        <v>43466</v>
      </c>
      <c r="L3" s="33">
        <v>43497</v>
      </c>
      <c r="M3" s="33">
        <v>43525</v>
      </c>
      <c r="N3" s="33">
        <v>43556</v>
      </c>
      <c r="O3" s="33">
        <v>43586</v>
      </c>
      <c r="P3" s="33">
        <v>43617</v>
      </c>
      <c r="Q3" s="33">
        <v>43647</v>
      </c>
      <c r="R3" s="33">
        <v>43678</v>
      </c>
    </row>
    <row r="4" spans="1:18" x14ac:dyDescent="0.35">
      <c r="A4" t="s">
        <v>948</v>
      </c>
      <c r="B4" s="39">
        <v>12000</v>
      </c>
      <c r="C4" s="39">
        <f>12000+500</f>
        <v>12500</v>
      </c>
      <c r="D4" s="39">
        <f>C4+500</f>
        <v>13000</v>
      </c>
      <c r="E4" s="39">
        <f t="shared" ref="E4:H4" si="0">D4+500</f>
        <v>13500</v>
      </c>
      <c r="F4" s="39">
        <f t="shared" si="0"/>
        <v>14000</v>
      </c>
      <c r="G4" s="39">
        <f t="shared" si="0"/>
        <v>14500</v>
      </c>
      <c r="H4" s="39">
        <f t="shared" si="0"/>
        <v>15000</v>
      </c>
      <c r="I4" s="39">
        <f t="shared" ref="I4" si="1">H4+500</f>
        <v>15500</v>
      </c>
      <c r="J4" s="39">
        <f t="shared" ref="J4" si="2">I4+500</f>
        <v>16000</v>
      </c>
      <c r="K4" s="39">
        <f t="shared" ref="K4" si="3">J4+500</f>
        <v>16500</v>
      </c>
      <c r="L4" s="39">
        <f t="shared" ref="L4" si="4">K4+500</f>
        <v>17000</v>
      </c>
    </row>
    <row r="5" spans="1:18" x14ac:dyDescent="0.35">
      <c r="A5" t="s">
        <v>949</v>
      </c>
      <c r="B5" s="39">
        <v>18000</v>
      </c>
      <c r="C5" s="39">
        <v>18500</v>
      </c>
      <c r="D5" s="39">
        <v>19000</v>
      </c>
      <c r="E5" s="39">
        <v>19500</v>
      </c>
      <c r="F5" s="39">
        <v>20000</v>
      </c>
      <c r="G5" s="39">
        <v>20500</v>
      </c>
      <c r="H5" s="39">
        <v>21000</v>
      </c>
      <c r="I5" s="39">
        <v>21500</v>
      </c>
      <c r="J5" s="39">
        <v>22000</v>
      </c>
      <c r="K5" s="39">
        <v>22500</v>
      </c>
      <c r="L5" s="39">
        <v>23000</v>
      </c>
      <c r="M5" s="39">
        <v>23500</v>
      </c>
      <c r="N5" s="39">
        <v>24000</v>
      </c>
      <c r="O5" s="39">
        <v>24500</v>
      </c>
      <c r="P5" s="39">
        <v>25000</v>
      </c>
      <c r="Q5" s="39">
        <v>25500</v>
      </c>
      <c r="R5" s="39">
        <v>26000</v>
      </c>
    </row>
    <row r="7" spans="1:18" x14ac:dyDescent="0.35">
      <c r="A7" t="s">
        <v>936</v>
      </c>
      <c r="B7" s="39">
        <v>25000</v>
      </c>
      <c r="C7" s="39">
        <f>25000+500</f>
        <v>25500</v>
      </c>
      <c r="D7" s="39">
        <v>25001</v>
      </c>
      <c r="E7" s="39">
        <f t="shared" ref="E7" si="5">25000+500</f>
        <v>25500</v>
      </c>
      <c r="F7" s="39">
        <v>25002</v>
      </c>
      <c r="G7" s="39">
        <f t="shared" ref="G7:K7" si="6">25000+500</f>
        <v>25500</v>
      </c>
      <c r="H7" s="39">
        <v>25003</v>
      </c>
      <c r="I7" s="39">
        <f t="shared" si="6"/>
        <v>25500</v>
      </c>
      <c r="J7" s="39">
        <v>25003</v>
      </c>
      <c r="K7" s="39">
        <f t="shared" si="6"/>
        <v>25500</v>
      </c>
      <c r="L7" s="39">
        <v>25003</v>
      </c>
    </row>
    <row r="9" spans="1:18" x14ac:dyDescent="0.35">
      <c r="A9" t="s">
        <v>935</v>
      </c>
      <c r="B9" s="51">
        <v>15000</v>
      </c>
      <c r="C9" s="51">
        <v>14500</v>
      </c>
      <c r="D9" s="51">
        <v>14500</v>
      </c>
      <c r="E9" s="51">
        <v>14500</v>
      </c>
      <c r="F9" s="51">
        <v>14500</v>
      </c>
      <c r="G9" s="51">
        <v>14500</v>
      </c>
      <c r="H9" s="51">
        <v>14500</v>
      </c>
      <c r="I9" s="51">
        <v>14500</v>
      </c>
      <c r="J9" s="51">
        <v>14500</v>
      </c>
      <c r="K9" s="51">
        <v>14500</v>
      </c>
      <c r="L9" s="51">
        <v>14500</v>
      </c>
    </row>
    <row r="10" spans="1:18" x14ac:dyDescent="0.35">
      <c r="A10" t="s">
        <v>960</v>
      </c>
      <c r="B10" s="51">
        <v>12000</v>
      </c>
      <c r="C10" s="51">
        <v>13000</v>
      </c>
      <c r="D10" s="51">
        <v>13200</v>
      </c>
      <c r="E10" s="51">
        <v>12000</v>
      </c>
      <c r="F10" s="51">
        <v>14000</v>
      </c>
      <c r="G10" s="51">
        <v>13500</v>
      </c>
      <c r="H10" s="51">
        <v>11950</v>
      </c>
      <c r="I10" s="51">
        <v>10400</v>
      </c>
      <c r="J10" s="51">
        <v>8850</v>
      </c>
      <c r="K10" s="51">
        <v>10300</v>
      </c>
      <c r="L10" s="51">
        <v>8000</v>
      </c>
    </row>
    <row r="12" spans="1:18" x14ac:dyDescent="0.35">
      <c r="B12" s="33">
        <f>B3</f>
        <v>43191</v>
      </c>
      <c r="C12" s="33">
        <f t="shared" ref="C12:L12" si="7">C3</f>
        <v>43221</v>
      </c>
      <c r="D12" s="33">
        <f t="shared" si="7"/>
        <v>43252</v>
      </c>
      <c r="E12" s="33">
        <f t="shared" si="7"/>
        <v>43282</v>
      </c>
      <c r="F12" s="33">
        <f t="shared" si="7"/>
        <v>43313</v>
      </c>
      <c r="G12" s="33">
        <f t="shared" si="7"/>
        <v>43344</v>
      </c>
      <c r="H12" s="33">
        <f t="shared" si="7"/>
        <v>43374</v>
      </c>
      <c r="I12" s="33">
        <f t="shared" si="7"/>
        <v>43405</v>
      </c>
      <c r="J12" s="33">
        <f t="shared" si="7"/>
        <v>43435</v>
      </c>
      <c r="K12" s="33">
        <f t="shared" si="7"/>
        <v>43466</v>
      </c>
      <c r="L12" s="33">
        <f t="shared" si="7"/>
        <v>43497</v>
      </c>
    </row>
    <row r="13" spans="1:18" x14ac:dyDescent="0.35">
      <c r="A13" s="37" t="s">
        <v>984</v>
      </c>
      <c r="B13" s="38">
        <f>B4</f>
        <v>12000</v>
      </c>
      <c r="C13" s="38">
        <f t="shared" ref="C13:L13" si="8">C4</f>
        <v>12500</v>
      </c>
      <c r="D13" s="38">
        <f t="shared" si="8"/>
        <v>13000</v>
      </c>
      <c r="E13" s="38">
        <f t="shared" si="8"/>
        <v>13500</v>
      </c>
      <c r="F13" s="38">
        <f t="shared" si="8"/>
        <v>14000</v>
      </c>
      <c r="G13" s="38">
        <f t="shared" si="8"/>
        <v>14500</v>
      </c>
      <c r="H13" s="38">
        <f t="shared" si="8"/>
        <v>15000</v>
      </c>
      <c r="I13" s="38">
        <f t="shared" si="8"/>
        <v>15500</v>
      </c>
      <c r="J13" s="38">
        <f t="shared" si="8"/>
        <v>16000</v>
      </c>
      <c r="K13" s="38">
        <f t="shared" si="8"/>
        <v>16500</v>
      </c>
      <c r="L13" s="38">
        <f t="shared" si="8"/>
        <v>17000</v>
      </c>
    </row>
    <row r="14" spans="1:18" x14ac:dyDescent="0.35">
      <c r="A14" s="37" t="s">
        <v>985</v>
      </c>
      <c r="B14" s="39">
        <v>11500</v>
      </c>
      <c r="C14" s="39">
        <v>12800</v>
      </c>
      <c r="D14" s="39">
        <v>11800</v>
      </c>
      <c r="E14" s="39">
        <f t="shared" ref="E14:K14" si="9">E13*0.805</f>
        <v>10867.5</v>
      </c>
      <c r="F14" s="39">
        <f t="shared" si="9"/>
        <v>11270</v>
      </c>
      <c r="G14" s="39">
        <v>12060</v>
      </c>
      <c r="H14" s="39">
        <v>13000</v>
      </c>
      <c r="I14" s="39">
        <f t="shared" si="9"/>
        <v>12477.5</v>
      </c>
      <c r="J14" s="39">
        <v>13800</v>
      </c>
      <c r="K14" s="39">
        <f t="shared" si="9"/>
        <v>13282.5</v>
      </c>
      <c r="L14" s="39">
        <f>L13*0.805</f>
        <v>13685</v>
      </c>
    </row>
    <row r="15" spans="1:18" x14ac:dyDescent="0.35">
      <c r="A15" s="37" t="s">
        <v>986</v>
      </c>
      <c r="B15" s="38">
        <f>B13-B14</f>
        <v>500</v>
      </c>
      <c r="C15" s="38">
        <f t="shared" ref="C15:L15" si="10">C13-C14</f>
        <v>-300</v>
      </c>
      <c r="D15" s="38">
        <f t="shared" si="10"/>
        <v>1200</v>
      </c>
      <c r="E15" s="38">
        <f t="shared" si="10"/>
        <v>2632.5</v>
      </c>
      <c r="F15" s="38">
        <f t="shared" si="10"/>
        <v>2730</v>
      </c>
      <c r="G15" s="38">
        <f t="shared" si="10"/>
        <v>2440</v>
      </c>
      <c r="H15" s="38">
        <f t="shared" si="10"/>
        <v>2000</v>
      </c>
      <c r="I15" s="38">
        <f t="shared" si="10"/>
        <v>3022.5</v>
      </c>
      <c r="J15" s="38">
        <f t="shared" si="10"/>
        <v>2200</v>
      </c>
      <c r="K15" s="38">
        <f t="shared" si="10"/>
        <v>3217.5</v>
      </c>
      <c r="L15" s="38">
        <f t="shared" si="10"/>
        <v>3315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EF359-9C0C-4ECA-A6E0-B51EB9096453}">
  <dimension ref="A1:B4"/>
  <sheetViews>
    <sheetView workbookViewId="0">
      <selection activeCell="E17" sqref="E17"/>
    </sheetView>
  </sheetViews>
  <sheetFormatPr defaultRowHeight="15.5" x14ac:dyDescent="0.35"/>
  <sheetData>
    <row r="1" spans="1:2" x14ac:dyDescent="0.35">
      <c r="A1" t="s">
        <v>974</v>
      </c>
    </row>
    <row r="2" spans="1:2" x14ac:dyDescent="0.35">
      <c r="A2" s="40">
        <v>8</v>
      </c>
      <c r="B2" t="s">
        <v>1008</v>
      </c>
    </row>
    <row r="3" spans="1:2" x14ac:dyDescent="0.35">
      <c r="A3" s="40">
        <f>3</f>
        <v>3</v>
      </c>
      <c r="B3" t="s">
        <v>1009</v>
      </c>
    </row>
    <row r="4" spans="1:2" x14ac:dyDescent="0.35">
      <c r="A4">
        <f>A2-A3</f>
        <v>5</v>
      </c>
      <c r="B4" t="s">
        <v>1010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9F0E-2746-410B-98F1-B1C9BF961417}">
  <dimension ref="A1:J44"/>
  <sheetViews>
    <sheetView showGridLines="0" tabSelected="1" topLeftCell="A20" zoomScale="80" zoomScaleNormal="80" workbookViewId="0">
      <selection activeCell="M28" sqref="M28"/>
    </sheetView>
  </sheetViews>
  <sheetFormatPr defaultRowHeight="15.5" x14ac:dyDescent="0.35"/>
  <cols>
    <col min="1" max="1" width="1.33203125" customWidth="1"/>
    <col min="2" max="2" width="10.75" customWidth="1"/>
    <col min="3" max="3" width="10.5" customWidth="1"/>
    <col min="4" max="4" width="9.08203125" customWidth="1"/>
    <col min="5" max="5" width="3.1640625" customWidth="1"/>
    <col min="6" max="6" width="4.9140625" customWidth="1"/>
    <col min="7" max="9" width="9.08203125" customWidth="1"/>
    <col min="12" max="12" width="4.25" customWidth="1"/>
  </cols>
  <sheetData>
    <row r="1" spans="2:10" ht="20" customHeight="1" x14ac:dyDescent="0.6">
      <c r="B1" s="107" t="s">
        <v>1001</v>
      </c>
    </row>
    <row r="2" spans="2:10" ht="16" thickBot="1" x14ac:dyDescent="0.4"/>
    <row r="3" spans="2:10" x14ac:dyDescent="0.35">
      <c r="B3" s="105" t="s">
        <v>1018</v>
      </c>
      <c r="C3" s="85"/>
      <c r="D3" s="85"/>
      <c r="E3" s="86"/>
      <c r="J3" s="29" t="s">
        <v>974</v>
      </c>
    </row>
    <row r="4" spans="2:10" ht="28.5" x14ac:dyDescent="0.65">
      <c r="B4" s="97">
        <v>800</v>
      </c>
      <c r="C4" s="87" t="s">
        <v>998</v>
      </c>
      <c r="D4" s="87"/>
      <c r="E4" s="88"/>
      <c r="J4" t="s">
        <v>1019</v>
      </c>
    </row>
    <row r="5" spans="2:10" x14ac:dyDescent="0.35">
      <c r="B5" s="89"/>
      <c r="C5" s="87"/>
      <c r="D5" s="87"/>
      <c r="E5" s="88"/>
    </row>
    <row r="6" spans="2:10" x14ac:dyDescent="0.35">
      <c r="B6" s="94" t="s">
        <v>1017</v>
      </c>
      <c r="C6" s="95" t="s">
        <v>999</v>
      </c>
      <c r="D6" s="96" t="s">
        <v>1000</v>
      </c>
      <c r="E6" s="88"/>
    </row>
    <row r="7" spans="2:10" x14ac:dyDescent="0.35">
      <c r="B7" s="98">
        <v>650</v>
      </c>
      <c r="C7" s="93">
        <f>B4/B7-1</f>
        <v>0.23076923076923084</v>
      </c>
      <c r="D7" s="87"/>
      <c r="E7" s="88"/>
    </row>
    <row r="8" spans="2:10" ht="16" thickBot="1" x14ac:dyDescent="0.4">
      <c r="B8" s="90"/>
      <c r="C8" s="91"/>
      <c r="D8" s="91"/>
      <c r="E8" s="92"/>
    </row>
    <row r="9" spans="2:10" x14ac:dyDescent="0.35">
      <c r="H9" s="99" t="s">
        <v>1003</v>
      </c>
      <c r="I9" s="29" t="s">
        <v>1004</v>
      </c>
    </row>
    <row r="10" spans="2:10" x14ac:dyDescent="0.35">
      <c r="H10" s="99" t="s">
        <v>1002</v>
      </c>
      <c r="I10" s="29" t="s">
        <v>1005</v>
      </c>
    </row>
    <row r="11" spans="2:10" x14ac:dyDescent="0.35">
      <c r="B11" s="83"/>
      <c r="C11" s="40"/>
      <c r="D11" s="83"/>
      <c r="E11" s="40"/>
      <c r="F11" s="83"/>
    </row>
    <row r="25" spans="2:3" x14ac:dyDescent="0.35">
      <c r="B25" s="37" t="s">
        <v>995</v>
      </c>
      <c r="C25" s="35">
        <v>8</v>
      </c>
    </row>
    <row r="26" spans="2:3" x14ac:dyDescent="0.35">
      <c r="B26" s="37"/>
      <c r="C26" s="35"/>
    </row>
    <row r="35" spans="1:3" x14ac:dyDescent="0.35">
      <c r="C35" s="55"/>
    </row>
    <row r="36" spans="1:3" x14ac:dyDescent="0.35">
      <c r="C36" s="55"/>
    </row>
    <row r="37" spans="1:3" x14ac:dyDescent="0.35">
      <c r="C37" s="55"/>
    </row>
    <row r="38" spans="1:3" x14ac:dyDescent="0.35">
      <c r="C38" s="55"/>
    </row>
    <row r="39" spans="1:3" x14ac:dyDescent="0.35">
      <c r="C39" s="55"/>
    </row>
    <row r="40" spans="1:3" x14ac:dyDescent="0.35">
      <c r="C40" s="55"/>
    </row>
    <row r="41" spans="1:3" x14ac:dyDescent="0.35">
      <c r="A41" s="104"/>
      <c r="B41" s="29" t="s">
        <v>1016</v>
      </c>
    </row>
    <row r="42" spans="1:3" x14ac:dyDescent="0.35">
      <c r="B42">
        <v>2017</v>
      </c>
      <c r="C42" s="106">
        <v>0.27</v>
      </c>
    </row>
    <row r="43" spans="1:3" x14ac:dyDescent="0.35">
      <c r="B43">
        <v>2016</v>
      </c>
      <c r="C43" s="106">
        <v>0.34</v>
      </c>
    </row>
    <row r="44" spans="1:3" x14ac:dyDescent="0.35">
      <c r="B44">
        <v>2015</v>
      </c>
      <c r="C44" s="106">
        <v>0.38</v>
      </c>
    </row>
  </sheetData>
  <pageMargins left="0.25" right="0.25" top="0.75" bottom="0.75" header="0.3" footer="0.3"/>
  <pageSetup paperSize="9" fitToWidth="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f3558235211f4a40bfc718eabe86e043 xmlns="66abbd11-5fa5-4fb5-934f-c9dafa9719a5">
      <Terms xmlns="http://schemas.microsoft.com/office/infopath/2007/PartnerControls"/>
    </f3558235211f4a40bfc718eabe86e043>
    <TaxCatchAll xmlns="4dc371fa-f391-4a02-9320-6a0c1df9692b"/>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258C42F28A6254AA15E76B7A2163769" ma:contentTypeVersion="7" ma:contentTypeDescription="Create a new document." ma:contentTypeScope="" ma:versionID="016673616e7f89e6acd8bb1a26b34ff0">
  <xsd:schema xmlns:xsd="http://www.w3.org/2001/XMLSchema" xmlns:xs="http://www.w3.org/2001/XMLSchema" xmlns:p="http://schemas.microsoft.com/office/2006/metadata/properties" xmlns:ns2="de4839cc-f48b-48be-962f-21b99114152a" xmlns:ns3="66abbd11-5fa5-4fb5-934f-c9dafa9719a5" xmlns:ns4="4dc371fa-f391-4a02-9320-6a0c1df9692b" targetNamespace="http://schemas.microsoft.com/office/2006/metadata/properties" ma:root="true" ma:fieldsID="c3d6650fdcdee15bc75fcb47c7bf88e9" ns2:_="" ns3:_="" ns4:_="">
    <xsd:import namespace="de4839cc-f48b-48be-962f-21b99114152a"/>
    <xsd:import namespace="66abbd11-5fa5-4fb5-934f-c9dafa9719a5"/>
    <xsd:import namespace="4dc371fa-f391-4a02-9320-6a0c1df9692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f3558235211f4a40bfc718eabe86e043"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4839cc-f48b-48be-962f-21b99114152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abbd11-5fa5-4fb5-934f-c9dafa9719a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f3558235211f4a40bfc718eabe86e043" ma:index="13" nillable="true" ma:taxonomy="true" ma:internalName="f3558235211f4a40bfc718eabe86e043" ma:taxonomyFieldName="Country" ma:displayName="Country" ma:default="" ma:fieldId="{f3558235-211f-4a40-bfc7-18eabe86e043}" ma:sspId="4635081d-c747-4d1e-aee2-6d190c6d77d4" ma:termSetId="2138c239-82a5-4321-bbaf-3d7cb2c68724"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dc371fa-f391-4a02-9320-6a0c1df9692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d66bbb-e30c-43b5-a9f4-5391867334ff}" ma:internalName="TaxCatchAll" ma:showField="CatchAllData" ma:web="4dc371fa-f391-4a02-9320-6a0c1df9692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E61F39-95DF-4342-8B53-9180A2A6E590}">
  <ds:schemaRefs>
    <ds:schemaRef ds:uri="http://schemas.microsoft.com/office/infopath/2007/PartnerControls"/>
    <ds:schemaRef ds:uri="http://purl.org/dc/elements/1.1/"/>
    <ds:schemaRef ds:uri="http://schemas.microsoft.com/office/2006/metadata/properties"/>
    <ds:schemaRef ds:uri="66abbd11-5fa5-4fb5-934f-c9dafa9719a5"/>
    <ds:schemaRef ds:uri="http://purl.org/dc/terms/"/>
    <ds:schemaRef ds:uri="http://schemas.microsoft.com/office/2006/documentManagement/types"/>
    <ds:schemaRef ds:uri="http://schemas.openxmlformats.org/package/2006/metadata/core-properties"/>
    <ds:schemaRef ds:uri="4dc371fa-f391-4a02-9320-6a0c1df9692b"/>
    <ds:schemaRef ds:uri="de4839cc-f48b-48be-962f-21b99114152a"/>
    <ds:schemaRef ds:uri="http://www.w3.org/XML/1998/namespace"/>
    <ds:schemaRef ds:uri="http://purl.org/dc/dcmitype/"/>
  </ds:schemaRefs>
</ds:datastoreItem>
</file>

<file path=customXml/itemProps2.xml><?xml version="1.0" encoding="utf-8"?>
<ds:datastoreItem xmlns:ds="http://schemas.openxmlformats.org/officeDocument/2006/customXml" ds:itemID="{8CF2FE93-1649-4CE5-9CC5-92E2251F37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4839cc-f48b-48be-962f-21b99114152a"/>
    <ds:schemaRef ds:uri="66abbd11-5fa5-4fb5-934f-c9dafa9719a5"/>
    <ds:schemaRef ds:uri="4dc371fa-f391-4a02-9320-6a0c1df969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2A9FBF4-E962-4270-8B87-7615AE69EB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Instructions</vt:lpstr>
      <vt:lpstr>Questions Database</vt:lpstr>
      <vt:lpstr>Questions Database (Deb)</vt:lpstr>
      <vt:lpstr>Data Points</vt:lpstr>
      <vt:lpstr>Calc BS</vt:lpstr>
      <vt:lpstr>Calc IS</vt:lpstr>
      <vt:lpstr>Monthly Figures</vt:lpstr>
      <vt:lpstr>Other Data</vt:lpstr>
      <vt:lpstr>Dashboard</vt:lpstr>
      <vt:lpstr>3. Enterprise Scores</vt:lpstr>
      <vt:lpstr>Meeting Notes</vt:lpstr>
      <vt:lpstr>Dashboard NOTES</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Deborah Sorin</cp:lastModifiedBy>
  <cp:lastPrinted>2018-03-21T12:46:44Z</cp:lastPrinted>
  <dcterms:created xsi:type="dcterms:W3CDTF">2017-11-15T15:33:42Z</dcterms:created>
  <dcterms:modified xsi:type="dcterms:W3CDTF">2018-03-23T15:45:23Z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0x0101003258C42F28A6254AA15E76B7A2163769</vt:lpwstr>
  </property>
  <property fmtid="{D5CDD505-2E9C-101B-9397-08002B2CF9AE}" pid="3" name="Country">
    <vt:lpwstr/>
  </property>
</Properties>
</file>