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6.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autoCompressPictures="0"/>
  <mc:AlternateContent xmlns:mc="http://schemas.openxmlformats.org/markup-compatibility/2006">
    <mc:Choice Requires="x15">
      <x15ac:absPath xmlns:x15ac="http://schemas.microsoft.com/office/spreadsheetml/2010/11/ac" url="/Users/danielsmith/Documents/Challenges/Planning/"/>
    </mc:Choice>
  </mc:AlternateContent>
  <bookViews>
    <workbookView xWindow="0" yWindow="460" windowWidth="38400" windowHeight="16460" tabRatio="898" activeTab="2"/>
  </bookViews>
  <sheets>
    <sheet name="How to use this Workbook" sheetId="16" r:id="rId1"/>
    <sheet name="1. Initial Enterprise Info" sheetId="8" r:id="rId2"/>
    <sheet name="2. Scoring" sheetId="37" r:id="rId3"/>
    <sheet name=" 3. Enterprise Scores" sheetId="38" r:id="rId4"/>
    <sheet name="4. Visual Representation" sheetId="39" r:id="rId5"/>
    <sheet name="5. Graphical Linkages" sheetId="40" r:id="rId6"/>
    <sheet name="6. SDGs" sheetId="18" r:id="rId7"/>
    <sheet name="7. PESTLE" sheetId="14" r:id="rId8"/>
    <sheet name="8. SWOT" sheetId="13" r:id="rId9"/>
    <sheet name="9. Supply Chain" sheetId="12" r:id="rId10"/>
    <sheet name="10. Quality Assurance" sheetId="36" r:id="rId11"/>
    <sheet name="11. Potential Supply Chain " sheetId="35" r:id="rId12"/>
    <sheet name="12. Team &amp; Org Structure" sheetId="11" r:id="rId13"/>
    <sheet name="13. Competitor Analysis" sheetId="15" r:id="rId14"/>
    <sheet name="14. Market analysis" sheetId="10" r:id="rId15"/>
    <sheet name="DATA" sheetId="17" state="hidden" r:id="rId16"/>
    <sheet name="15. Porter Five Forces" sheetId="19" r:id="rId17"/>
    <sheet name="16.Financial Statements Figures" sheetId="28" r:id="rId18"/>
    <sheet name="18. Vertical Analysis " sheetId="26" r:id="rId19"/>
    <sheet name="17. Financial Trend Analysis" sheetId="20" r:id="rId20"/>
    <sheet name="19. Financial Ratios" sheetId="21" r:id="rId21"/>
    <sheet name="20. Product Profitabiity" sheetId="22" r:id="rId22"/>
    <sheet name="21. Band Analysis" sheetId="25" r:id="rId23"/>
    <sheet name="22. SNAP" sheetId="24" r:id="rId24"/>
    <sheet name="23. Risk Assessment" sheetId="27" r:id="rId25"/>
    <sheet name="24. Value chain profitability" sheetId="29" r:id="rId26"/>
    <sheet name="25. Innovation grid" sheetId="30" r:id="rId27"/>
    <sheet name="26. Additional Tools " sheetId="3" r:id="rId28"/>
    <sheet name=" Marketplace Credit Rating" sheetId="33" r:id="rId29"/>
    <sheet name="Marketplace Engagement Rating" sheetId="34" r:id="rId30"/>
    <sheet name="Presentation" sheetId="32" r:id="rId31"/>
  </sheets>
  <externalReferences>
    <externalReference r:id="rId32"/>
    <externalReference r:id="rId33"/>
    <externalReference r:id="rId34"/>
    <externalReference r:id="rId35"/>
  </externalReferences>
  <definedNames>
    <definedName name="__xlnm.Print_Area_1">'2. Scoring'!$B$2:$L$109</definedName>
    <definedName name="__xlnm.Print_Area_3">'5. Graphical Linkages'!$B$1:$U$55</definedName>
    <definedName name="_xlnm._FilterDatabase" localSheetId="2" hidden="1">'2. Scoring'!$B$4:$H$112</definedName>
    <definedName name="Experience">'[1]User Attributes Factors'!$B$3:$B$8</definedName>
    <definedName name="Information_Not_Gathered" localSheetId="3">[2]Analysis!#REF!</definedName>
    <definedName name="Information_Not_Gathered" localSheetId="1">[2]Analysis!#REF!</definedName>
    <definedName name="Information_Not_Gathered" localSheetId="11">[3]Analysis!#REF!</definedName>
    <definedName name="Information_Not_Gathered" localSheetId="12">[3]Analysis!#REF!</definedName>
    <definedName name="Information_Not_Gathered" localSheetId="13">[3]Analysis!#REF!</definedName>
    <definedName name="Information_Not_Gathered" localSheetId="2">'[4]2. Diagnostic'!#REF!</definedName>
    <definedName name="Information_Not_Gathered" localSheetId="4">'[4]2. Diagnostic'!#REF!</definedName>
    <definedName name="Information_Not_Gathered" localSheetId="5">'[4]2. Diagnostic'!#REF!</definedName>
    <definedName name="Information_Not_Gathered" localSheetId="7">[3]Analysis!#REF!</definedName>
    <definedName name="Information_Not_Gathered" localSheetId="8">[3]Analysis!#REF!</definedName>
    <definedName name="Information_Not_Gathered" localSheetId="9">[3]Analysis!#REF!</definedName>
    <definedName name="Information_Not_Gathered">#REF!</definedName>
    <definedName name="Interest">'[1]User Attributes Factors'!$D$3:$D$8</definedName>
    <definedName name="N_A" localSheetId="3">[2]Analysis!#REF!</definedName>
    <definedName name="N_A" localSheetId="1">[2]Analysis!#REF!</definedName>
    <definedName name="N_A" localSheetId="11">[3]Analysis!#REF!</definedName>
    <definedName name="N_A" localSheetId="12">[3]Analysis!#REF!</definedName>
    <definedName name="N_A" localSheetId="13">[3]Analysis!#REF!</definedName>
    <definedName name="N_A" localSheetId="2">'[4]2. Diagnostic'!#REF!</definedName>
    <definedName name="N_A" localSheetId="4">'[4]2. Diagnostic'!#REF!</definedName>
    <definedName name="N_A" localSheetId="5">'[4]2. Diagnostic'!#REF!</definedName>
    <definedName name="N_A" localSheetId="7">[3]Analysis!#REF!</definedName>
    <definedName name="N_A" localSheetId="8">[3]Analysis!#REF!</definedName>
    <definedName name="N_A" localSheetId="9">[3]Analysis!#REF!</definedName>
    <definedName name="N_A">#REF!</definedName>
    <definedName name="Potential">#REF!</definedName>
    <definedName name="_xlnm.Print_Area" localSheetId="2">'2. Scoring'!$B$2:$L$109</definedName>
    <definedName name="_xlnm.Print_Area" localSheetId="5">'5. Graphical Linkages'!$B$1:$U$55</definedName>
    <definedName name="Score" localSheetId="3">[1]Scoring!$Y$5:$Y$10</definedName>
    <definedName name="Score" localSheetId="4">[1]Scoring!$Y$5:$Y$10</definedName>
    <definedName name="Score" localSheetId="5">[1]Scoring!$Y$5:$Y$10</definedName>
    <definedName name="Score">'2. Scoring'!$Z$5:$Z$8</definedName>
  </definedNames>
  <calcPr calcId="150001" concurrentCalc="0"/>
  <customWorkbookViews>
    <customWorkbookView name="Ellinor Jensrud - Personal View" guid="{696D30FC-2AFC-F14C-B705-DEA7F01CD75E}" mergeInterval="0" personalView="1" windowWidth="1221" windowHeight="560" tabRatio="673" activeSheetId="2"/>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7" i="37" l="1"/>
  <c r="P8" i="37"/>
  <c r="P9" i="37"/>
  <c r="P10" i="37"/>
  <c r="P11" i="37"/>
  <c r="P12" i="37"/>
  <c r="P13" i="37"/>
  <c r="P14" i="37"/>
  <c r="P15" i="37"/>
  <c r="P16" i="37"/>
  <c r="P17" i="37"/>
  <c r="P18" i="37"/>
  <c r="P19" i="37"/>
  <c r="P20" i="37"/>
  <c r="P21" i="37"/>
  <c r="P22" i="37"/>
  <c r="P23" i="37"/>
  <c r="P24" i="37"/>
  <c r="P25" i="37"/>
  <c r="P26" i="37"/>
  <c r="P27" i="37"/>
  <c r="P28" i="37"/>
  <c r="P29" i="37"/>
  <c r="P30" i="37"/>
  <c r="P31" i="37"/>
  <c r="P32" i="37"/>
  <c r="P33" i="37"/>
  <c r="P34" i="37"/>
  <c r="P35" i="37"/>
  <c r="P36" i="37"/>
  <c r="P37" i="37"/>
  <c r="P38" i="37"/>
  <c r="P39" i="37"/>
  <c r="P40" i="37"/>
  <c r="P41" i="37"/>
  <c r="P42" i="37"/>
  <c r="P43" i="37"/>
  <c r="P44" i="37"/>
  <c r="P45" i="37"/>
  <c r="P46" i="37"/>
  <c r="P47" i="37"/>
  <c r="P48" i="37"/>
  <c r="P49" i="37"/>
  <c r="P50" i="37"/>
  <c r="P51" i="37"/>
  <c r="P52" i="37"/>
  <c r="P53" i="37"/>
  <c r="P54" i="37"/>
  <c r="P55" i="37"/>
  <c r="P56" i="37"/>
  <c r="P57" i="37"/>
  <c r="P58" i="37"/>
  <c r="P59" i="37"/>
  <c r="P60" i="37"/>
  <c r="P61" i="37"/>
  <c r="P62" i="37"/>
  <c r="P63" i="37"/>
  <c r="P64" i="37"/>
  <c r="P65" i="37"/>
  <c r="P66" i="37"/>
  <c r="P67" i="37"/>
  <c r="P68" i="37"/>
  <c r="P69" i="37"/>
  <c r="P70" i="37"/>
  <c r="P71" i="37"/>
  <c r="P72" i="37"/>
  <c r="P73" i="37"/>
  <c r="P74" i="37"/>
  <c r="P75" i="37"/>
  <c r="P76" i="37"/>
  <c r="P77" i="37"/>
  <c r="P78" i="37"/>
  <c r="P79" i="37"/>
  <c r="P80" i="37"/>
  <c r="P81" i="37"/>
  <c r="P82" i="37"/>
  <c r="P83" i="37"/>
  <c r="P84" i="37"/>
  <c r="P85" i="37"/>
  <c r="P86" i="37"/>
  <c r="P87" i="37"/>
  <c r="P88" i="37"/>
  <c r="P89" i="37"/>
  <c r="P90" i="37"/>
  <c r="P91" i="37"/>
  <c r="P92" i="37"/>
  <c r="P93" i="37"/>
  <c r="P94" i="37"/>
  <c r="P95" i="37"/>
  <c r="P96" i="37"/>
  <c r="P97" i="37"/>
  <c r="P98" i="37"/>
  <c r="P99" i="37"/>
  <c r="P100" i="37"/>
  <c r="P101" i="37"/>
  <c r="P102" i="37"/>
  <c r="P103" i="37"/>
  <c r="P104" i="37"/>
  <c r="P105" i="37"/>
  <c r="P106" i="37"/>
  <c r="P107" i="37"/>
  <c r="P108" i="37"/>
  <c r="P109" i="37"/>
  <c r="P110" i="37"/>
  <c r="P111" i="37"/>
  <c r="P112" i="37"/>
  <c r="P5" i="37"/>
  <c r="L7" i="37"/>
  <c r="L8" i="37"/>
  <c r="L9" i="37"/>
  <c r="L10" i="37"/>
  <c r="L11" i="37"/>
  <c r="L12" i="37"/>
  <c r="L13" i="37"/>
  <c r="L14" i="37"/>
  <c r="L15" i="37"/>
  <c r="L16" i="37"/>
  <c r="L17" i="37"/>
  <c r="L18" i="37"/>
  <c r="L19" i="37"/>
  <c r="L20" i="37"/>
  <c r="L21" i="37"/>
  <c r="L22" i="37"/>
  <c r="L23" i="37"/>
  <c r="L24" i="37"/>
  <c r="L25" i="37"/>
  <c r="L26" i="37"/>
  <c r="L27" i="37"/>
  <c r="L28" i="37"/>
  <c r="L29" i="37"/>
  <c r="L30" i="37"/>
  <c r="L31" i="37"/>
  <c r="L32" i="37"/>
  <c r="L33" i="37"/>
  <c r="L34" i="37"/>
  <c r="L35" i="37"/>
  <c r="L36" i="37"/>
  <c r="L37" i="37"/>
  <c r="L38" i="37"/>
  <c r="L39" i="37"/>
  <c r="L40" i="37"/>
  <c r="L41" i="37"/>
  <c r="L42" i="37"/>
  <c r="L43" i="37"/>
  <c r="L44" i="37"/>
  <c r="L45" i="37"/>
  <c r="L46" i="37"/>
  <c r="L47" i="37"/>
  <c r="L48" i="37"/>
  <c r="L49" i="37"/>
  <c r="L50" i="37"/>
  <c r="L51" i="37"/>
  <c r="L52" i="37"/>
  <c r="L53" i="37"/>
  <c r="L54" i="37"/>
  <c r="L55" i="37"/>
  <c r="L56" i="37"/>
  <c r="L57" i="37"/>
  <c r="L58" i="37"/>
  <c r="L59" i="37"/>
  <c r="L60" i="37"/>
  <c r="L61" i="37"/>
  <c r="L62" i="37"/>
  <c r="L63" i="37"/>
  <c r="L64" i="37"/>
  <c r="L65" i="37"/>
  <c r="L66" i="37"/>
  <c r="L67" i="37"/>
  <c r="L68" i="37"/>
  <c r="L69" i="37"/>
  <c r="L70" i="37"/>
  <c r="L71" i="37"/>
  <c r="L72" i="37"/>
  <c r="L73" i="37"/>
  <c r="L74" i="37"/>
  <c r="L75" i="37"/>
  <c r="L76" i="37"/>
  <c r="L77" i="37"/>
  <c r="L78" i="37"/>
  <c r="L79" i="37"/>
  <c r="L80" i="37"/>
  <c r="L81" i="37"/>
  <c r="L82" i="37"/>
  <c r="L83" i="37"/>
  <c r="L84" i="37"/>
  <c r="L85" i="37"/>
  <c r="L86" i="37"/>
  <c r="L87" i="37"/>
  <c r="L88" i="37"/>
  <c r="L89" i="37"/>
  <c r="L90" i="37"/>
  <c r="L91" i="37"/>
  <c r="L92" i="37"/>
  <c r="L93" i="37"/>
  <c r="L94" i="37"/>
  <c r="L95" i="37"/>
  <c r="L96" i="37"/>
  <c r="L97" i="37"/>
  <c r="L98" i="37"/>
  <c r="L99" i="37"/>
  <c r="L100" i="37"/>
  <c r="L101" i="37"/>
  <c r="L102" i="37"/>
  <c r="L103" i="37"/>
  <c r="L104" i="37"/>
  <c r="L105" i="37"/>
  <c r="L106" i="37"/>
  <c r="L107" i="37"/>
  <c r="L108" i="37"/>
  <c r="L109" i="37"/>
  <c r="L110" i="37"/>
  <c r="L111" i="37"/>
  <c r="L112" i="37"/>
  <c r="L6" i="37"/>
  <c r="L5" i="37"/>
  <c r="P6" i="37"/>
  <c r="E67" i="26"/>
  <c r="B77" i="20"/>
  <c r="B78" i="20"/>
  <c r="B79" i="20"/>
  <c r="B80" i="20"/>
  <c r="B81" i="20"/>
  <c r="B82" i="20"/>
  <c r="B83" i="20"/>
  <c r="B84" i="20"/>
  <c r="B85" i="20"/>
  <c r="B86" i="20"/>
  <c r="B87" i="20"/>
  <c r="B88" i="20"/>
  <c r="B89" i="20"/>
  <c r="B90" i="20"/>
  <c r="B91" i="20"/>
  <c r="B92" i="20"/>
  <c r="B93" i="20"/>
  <c r="B94" i="20"/>
  <c r="B95" i="20"/>
  <c r="B96" i="20"/>
  <c r="B88" i="28"/>
  <c r="B97" i="20"/>
  <c r="B98" i="20"/>
  <c r="B99" i="20"/>
  <c r="B100" i="20"/>
  <c r="C82" i="20"/>
  <c r="C83" i="20"/>
  <c r="C84" i="20"/>
  <c r="C85" i="20"/>
  <c r="C86" i="20"/>
  <c r="C87" i="20"/>
  <c r="C88" i="20"/>
  <c r="C89" i="20"/>
  <c r="C90" i="20"/>
  <c r="C91" i="20"/>
  <c r="C92" i="20"/>
  <c r="C93" i="20"/>
  <c r="C94" i="20"/>
  <c r="C95" i="20"/>
  <c r="C96" i="20"/>
  <c r="C97" i="20"/>
  <c r="C98" i="20"/>
  <c r="C99" i="20"/>
  <c r="C100" i="20"/>
  <c r="D77" i="20"/>
  <c r="D78" i="20"/>
  <c r="D79" i="20"/>
  <c r="D80" i="20"/>
  <c r="D81" i="20"/>
  <c r="D82" i="20"/>
  <c r="D83" i="20"/>
  <c r="D84" i="20"/>
  <c r="D85" i="20"/>
  <c r="D86" i="20"/>
  <c r="D87" i="20"/>
  <c r="D88" i="20"/>
  <c r="D89" i="20"/>
  <c r="D90" i="20"/>
  <c r="D91" i="20"/>
  <c r="D92" i="20"/>
  <c r="D93" i="20"/>
  <c r="D94" i="20"/>
  <c r="D95" i="20"/>
  <c r="D96" i="20"/>
  <c r="D97" i="20"/>
  <c r="D98" i="20"/>
  <c r="D99" i="20"/>
  <c r="D100" i="20"/>
  <c r="B19" i="26"/>
  <c r="B20" i="26"/>
  <c r="B21" i="26"/>
  <c r="B22" i="26"/>
  <c r="B23" i="26"/>
  <c r="B24" i="26"/>
  <c r="B25" i="26"/>
  <c r="B26" i="26"/>
  <c r="B27" i="26"/>
  <c r="B28" i="26"/>
  <c r="B29" i="26"/>
  <c r="B30" i="26"/>
  <c r="B31" i="26"/>
  <c r="B32" i="26"/>
  <c r="B33" i="26"/>
  <c r="B34" i="26"/>
  <c r="B35" i="26"/>
  <c r="B36" i="26"/>
  <c r="B37" i="26"/>
  <c r="B38" i="26"/>
  <c r="B39" i="26"/>
  <c r="C19" i="26"/>
  <c r="C20" i="26"/>
  <c r="C21" i="26"/>
  <c r="C22" i="26"/>
  <c r="C23" i="26"/>
  <c r="C24" i="26"/>
  <c r="C25" i="26"/>
  <c r="C26" i="26"/>
  <c r="C27" i="26"/>
  <c r="C28" i="26"/>
  <c r="C29" i="26"/>
  <c r="C30" i="26"/>
  <c r="C31" i="26"/>
  <c r="C32" i="26"/>
  <c r="C33" i="26"/>
  <c r="C34" i="26"/>
  <c r="C35" i="26"/>
  <c r="C36" i="26"/>
  <c r="C37" i="26"/>
  <c r="C38" i="26"/>
  <c r="C39" i="26"/>
  <c r="D19" i="26"/>
  <c r="D20" i="26"/>
  <c r="D21" i="26"/>
  <c r="D22" i="26"/>
  <c r="D23" i="26"/>
  <c r="D24" i="26"/>
  <c r="D25" i="26"/>
  <c r="D26" i="26"/>
  <c r="D27" i="26"/>
  <c r="D28" i="26"/>
  <c r="D29" i="26"/>
  <c r="D30" i="26"/>
  <c r="D31" i="26"/>
  <c r="D32" i="26"/>
  <c r="D33" i="26"/>
  <c r="D34" i="26"/>
  <c r="D35" i="26"/>
  <c r="D36" i="26"/>
  <c r="D37" i="26"/>
  <c r="D38" i="26"/>
  <c r="D39" i="26"/>
  <c r="E19" i="26"/>
  <c r="E20" i="26"/>
  <c r="E21" i="26"/>
  <c r="E22" i="26"/>
  <c r="E23" i="26"/>
  <c r="E24" i="26"/>
  <c r="E25" i="26"/>
  <c r="E26" i="26"/>
  <c r="E27" i="26"/>
  <c r="E28" i="26"/>
  <c r="E29" i="26"/>
  <c r="E30" i="26"/>
  <c r="E31" i="26"/>
  <c r="E32" i="26"/>
  <c r="E33" i="26"/>
  <c r="E34" i="26"/>
  <c r="E35" i="26"/>
  <c r="E36" i="26"/>
  <c r="E37" i="26"/>
  <c r="E38" i="26"/>
  <c r="E39" i="26"/>
  <c r="C77" i="20"/>
  <c r="C78" i="20"/>
  <c r="C79" i="20"/>
  <c r="C80" i="20"/>
  <c r="C81" i="20"/>
  <c r="D76" i="20"/>
  <c r="C76" i="20"/>
  <c r="B76" i="20"/>
  <c r="A76" i="20"/>
  <c r="D45" i="20"/>
  <c r="D46" i="20"/>
  <c r="D47" i="20"/>
  <c r="D48" i="20"/>
  <c r="D49" i="20"/>
  <c r="D50" i="20"/>
  <c r="D51" i="20"/>
  <c r="D52" i="20"/>
  <c r="D53" i="20"/>
  <c r="D54" i="20"/>
  <c r="D55" i="20"/>
  <c r="D56" i="20"/>
  <c r="D57" i="20"/>
  <c r="D58" i="20"/>
  <c r="D59" i="20"/>
  <c r="D60" i="20"/>
  <c r="D61" i="20"/>
  <c r="D62" i="20"/>
  <c r="D63" i="20"/>
  <c r="D64" i="20"/>
  <c r="D65" i="20"/>
  <c r="D66" i="20"/>
  <c r="D67" i="20"/>
  <c r="E58" i="28"/>
  <c r="D68" i="20"/>
  <c r="D69" i="20"/>
  <c r="D70" i="20"/>
  <c r="D44" i="20"/>
  <c r="C45" i="20"/>
  <c r="C46" i="20"/>
  <c r="C47" i="20"/>
  <c r="C48" i="20"/>
  <c r="C49" i="20"/>
  <c r="C50" i="20"/>
  <c r="C51" i="20"/>
  <c r="C52" i="20"/>
  <c r="C53" i="20"/>
  <c r="C54" i="20"/>
  <c r="C55" i="20"/>
  <c r="C56" i="20"/>
  <c r="C57" i="20"/>
  <c r="C58" i="20"/>
  <c r="C59" i="20"/>
  <c r="C60" i="20"/>
  <c r="C61" i="20"/>
  <c r="C62" i="20"/>
  <c r="C63" i="20"/>
  <c r="C64" i="20"/>
  <c r="C65" i="20"/>
  <c r="C66" i="20"/>
  <c r="C67" i="20"/>
  <c r="C58" i="28"/>
  <c r="C68" i="20"/>
  <c r="C69" i="20"/>
  <c r="C70" i="20"/>
  <c r="C44" i="20"/>
  <c r="B45" i="20"/>
  <c r="B46" i="20"/>
  <c r="B47" i="20"/>
  <c r="B48" i="20"/>
  <c r="B49" i="20"/>
  <c r="B50" i="20"/>
  <c r="B51" i="20"/>
  <c r="B52" i="20"/>
  <c r="B53" i="20"/>
  <c r="B54" i="20"/>
  <c r="B55" i="20"/>
  <c r="B56" i="20"/>
  <c r="B57" i="20"/>
  <c r="B58" i="20"/>
  <c r="B59" i="20"/>
  <c r="B60" i="20"/>
  <c r="B61" i="20"/>
  <c r="B62" i="20"/>
  <c r="B63" i="20"/>
  <c r="B64" i="20"/>
  <c r="B65" i="20"/>
  <c r="B66" i="20"/>
  <c r="B67" i="20"/>
  <c r="B58" i="28"/>
  <c r="B68" i="20"/>
  <c r="B69" i="20"/>
  <c r="B70" i="20"/>
  <c r="B44" i="20"/>
  <c r="A44" i="20"/>
  <c r="D16" i="20"/>
  <c r="D17" i="20"/>
  <c r="D18" i="20"/>
  <c r="D19" i="20"/>
  <c r="D20" i="20"/>
  <c r="D21" i="20"/>
  <c r="D22" i="20"/>
  <c r="D23" i="20"/>
  <c r="D24" i="20"/>
  <c r="D25" i="20"/>
  <c r="D26" i="20"/>
  <c r="D27" i="20"/>
  <c r="D28" i="20"/>
  <c r="D29" i="20"/>
  <c r="D30" i="20"/>
  <c r="D31" i="20"/>
  <c r="D32" i="20"/>
  <c r="D33" i="20"/>
  <c r="D34" i="20"/>
  <c r="D35" i="20"/>
  <c r="D36" i="20"/>
  <c r="D37" i="20"/>
  <c r="D38" i="20"/>
  <c r="D15" i="20"/>
  <c r="C16" i="20"/>
  <c r="C17" i="20"/>
  <c r="C18" i="20"/>
  <c r="C19" i="20"/>
  <c r="C20" i="20"/>
  <c r="C21" i="20"/>
  <c r="C22" i="20"/>
  <c r="C23" i="20"/>
  <c r="C24" i="20"/>
  <c r="C25" i="20"/>
  <c r="C26" i="20"/>
  <c r="C27" i="20"/>
  <c r="C28" i="20"/>
  <c r="C29" i="20"/>
  <c r="C30" i="20"/>
  <c r="C31" i="20"/>
  <c r="C32" i="20"/>
  <c r="C33" i="20"/>
  <c r="C34" i="20"/>
  <c r="C35" i="20"/>
  <c r="C36" i="20"/>
  <c r="C37" i="20"/>
  <c r="C38" i="20"/>
  <c r="C15" i="20"/>
  <c r="B16" i="20"/>
  <c r="B17" i="20"/>
  <c r="B18" i="20"/>
  <c r="B19" i="20"/>
  <c r="B20" i="20"/>
  <c r="B21" i="20"/>
  <c r="B22" i="20"/>
  <c r="B23" i="20"/>
  <c r="B24" i="20"/>
  <c r="B25" i="20"/>
  <c r="B26" i="20"/>
  <c r="B27" i="20"/>
  <c r="B28" i="20"/>
  <c r="B29" i="20"/>
  <c r="B30" i="20"/>
  <c r="B31" i="20"/>
  <c r="B32" i="20"/>
  <c r="B33" i="20"/>
  <c r="B34" i="20"/>
  <c r="B35" i="20"/>
  <c r="B36" i="20"/>
  <c r="B37" i="20"/>
  <c r="B38" i="20"/>
  <c r="B15" i="20"/>
  <c r="A15" i="20"/>
  <c r="B47" i="26"/>
  <c r="B48" i="26"/>
  <c r="B49" i="26"/>
  <c r="B50" i="26"/>
  <c r="B51" i="26"/>
  <c r="B52" i="26"/>
  <c r="B53" i="26"/>
  <c r="B54" i="26"/>
  <c r="B55" i="26"/>
  <c r="B56" i="26"/>
  <c r="B57" i="26"/>
  <c r="B58" i="26"/>
  <c r="B59" i="26"/>
  <c r="B60" i="26"/>
  <c r="B61" i="26"/>
  <c r="B62" i="26"/>
  <c r="B63" i="26"/>
  <c r="B64" i="26"/>
  <c r="B65" i="26"/>
  <c r="B66" i="26"/>
  <c r="B67" i="26"/>
  <c r="B68" i="26"/>
  <c r="B69" i="26"/>
  <c r="B70" i="26"/>
  <c r="B71" i="26"/>
  <c r="B72"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E47" i="26"/>
  <c r="E48" i="26"/>
  <c r="E49" i="26"/>
  <c r="E50" i="26"/>
  <c r="E51" i="26"/>
  <c r="E52" i="26"/>
  <c r="E53" i="26"/>
  <c r="E54" i="26"/>
  <c r="E55" i="26"/>
  <c r="E56" i="26"/>
  <c r="E57" i="26"/>
  <c r="E58" i="26"/>
  <c r="E59" i="26"/>
  <c r="E60" i="26"/>
  <c r="E61" i="26"/>
  <c r="E62" i="26"/>
  <c r="E63" i="26"/>
  <c r="E64" i="26"/>
  <c r="E65" i="26"/>
  <c r="E66" i="26"/>
  <c r="E68" i="26"/>
  <c r="E69" i="26"/>
  <c r="E70" i="26"/>
  <c r="E71" i="26"/>
  <c r="E72" i="26"/>
  <c r="E46" i="26"/>
  <c r="D46" i="26"/>
  <c r="C46" i="26"/>
  <c r="B46" i="26"/>
  <c r="A46" i="26"/>
  <c r="E18" i="26"/>
  <c r="D18" i="26"/>
  <c r="C18" i="26"/>
  <c r="B18" i="26"/>
  <c r="A18" i="26"/>
  <c r="B21" i="22"/>
  <c r="U25" i="40"/>
  <c r="J24" i="39"/>
  <c r="B35" i="38"/>
  <c r="C42" i="20"/>
  <c r="D42" i="20"/>
  <c r="B42" i="20"/>
  <c r="C41" i="20"/>
  <c r="D41" i="20"/>
  <c r="B41" i="20"/>
  <c r="B13" i="20"/>
  <c r="C12" i="20"/>
  <c r="D12" i="20"/>
  <c r="B12" i="20"/>
  <c r="I20" i="38"/>
  <c r="I14" i="38"/>
  <c r="I17" i="38"/>
  <c r="I35" i="38"/>
  <c r="I32" i="38"/>
  <c r="I29" i="38"/>
  <c r="I23" i="38"/>
  <c r="I26" i="38"/>
  <c r="I11" i="38"/>
  <c r="I8" i="38"/>
  <c r="I5" i="38"/>
  <c r="I38" i="38"/>
  <c r="E5" i="38"/>
  <c r="E11" i="38"/>
  <c r="E8" i="38"/>
  <c r="E23" i="38"/>
  <c r="E32" i="38"/>
  <c r="E20" i="38"/>
  <c r="E14" i="38"/>
  <c r="E17" i="38"/>
  <c r="E26" i="38"/>
  <c r="E35" i="38"/>
  <c r="E29" i="38"/>
  <c r="E38" i="38"/>
  <c r="B32" i="38"/>
  <c r="B29" i="38"/>
  <c r="B23" i="38"/>
  <c r="B26" i="38"/>
  <c r="B20" i="38"/>
  <c r="B17" i="38"/>
  <c r="B14" i="38"/>
  <c r="B11" i="38"/>
  <c r="B8" i="38"/>
  <c r="B5" i="38"/>
  <c r="B38" i="38"/>
  <c r="M27" i="39"/>
  <c r="M26" i="39"/>
  <c r="M28" i="39"/>
  <c r="M29" i="39"/>
  <c r="D5" i="39"/>
  <c r="H29" i="39"/>
  <c r="H28" i="39"/>
  <c r="H27" i="39"/>
  <c r="H21" i="39"/>
  <c r="H22" i="39"/>
  <c r="H23" i="39"/>
  <c r="H24" i="39"/>
  <c r="H25" i="39"/>
  <c r="H26" i="39"/>
  <c r="K7" i="39"/>
  <c r="D20" i="39"/>
  <c r="D21" i="39"/>
  <c r="D22" i="39"/>
  <c r="D23" i="39"/>
  <c r="D24" i="39"/>
  <c r="D25" i="39"/>
  <c r="D26" i="39"/>
  <c r="D27" i="39"/>
  <c r="D28" i="39"/>
  <c r="D29" i="39"/>
  <c r="F8" i="39"/>
  <c r="F11" i="39"/>
  <c r="P21" i="40"/>
  <c r="M47" i="40"/>
  <c r="J29" i="39"/>
  <c r="J28" i="39"/>
  <c r="J26" i="39"/>
  <c r="J27" i="39"/>
  <c r="J25" i="39"/>
  <c r="D10" i="39"/>
  <c r="U40" i="40"/>
  <c r="U39" i="40"/>
  <c r="U38" i="40"/>
  <c r="U37" i="40"/>
  <c r="U24" i="40"/>
  <c r="U23" i="40"/>
  <c r="U22" i="40"/>
  <c r="U21" i="40"/>
  <c r="U20" i="40"/>
  <c r="M46" i="40"/>
  <c r="M48" i="40"/>
  <c r="Q13" i="40"/>
  <c r="P22" i="40"/>
  <c r="P26" i="40"/>
  <c r="Q35" i="40"/>
  <c r="Q34" i="40"/>
  <c r="Q33" i="40"/>
  <c r="Q32" i="40"/>
  <c r="Q31" i="40"/>
  <c r="I48" i="40"/>
  <c r="I45" i="40"/>
  <c r="I50" i="40"/>
  <c r="I49" i="40"/>
  <c r="I47" i="40"/>
  <c r="I46" i="40"/>
  <c r="N37" i="40"/>
  <c r="N36" i="40"/>
  <c r="J37" i="40"/>
  <c r="J38" i="40"/>
  <c r="J36" i="40"/>
  <c r="Q11" i="40"/>
  <c r="Q12" i="40"/>
  <c r="L30" i="40"/>
  <c r="L29" i="40"/>
  <c r="L28" i="40"/>
  <c r="L27" i="40"/>
  <c r="H26" i="40"/>
  <c r="I20" i="40"/>
  <c r="I17" i="40"/>
  <c r="I14" i="40"/>
  <c r="I23" i="40"/>
  <c r="H11" i="40"/>
  <c r="F20" i="40"/>
  <c r="F23" i="40"/>
  <c r="F17" i="40"/>
  <c r="F14" i="40"/>
  <c r="L5" i="39"/>
  <c r="C14" i="39"/>
  <c r="C5" i="39"/>
  <c r="G21" i="39"/>
  <c r="G22" i="39"/>
  <c r="G23" i="39"/>
  <c r="G24" i="39"/>
  <c r="G25" i="39"/>
  <c r="G27" i="39"/>
  <c r="G28" i="39"/>
  <c r="G29" i="39"/>
  <c r="H13" i="39"/>
  <c r="I27" i="39"/>
  <c r="I28" i="39"/>
  <c r="I29" i="39"/>
  <c r="D13" i="39"/>
  <c r="L26" i="39"/>
  <c r="L27" i="39"/>
  <c r="L28" i="39"/>
  <c r="L29" i="39"/>
  <c r="D6" i="39"/>
  <c r="K28" i="39"/>
  <c r="K29" i="39"/>
  <c r="D7" i="39"/>
  <c r="F21" i="39"/>
  <c r="F22" i="39"/>
  <c r="F23" i="39"/>
  <c r="F24" i="39"/>
  <c r="F25" i="39"/>
  <c r="F26" i="39"/>
  <c r="F27" i="39"/>
  <c r="F28" i="39"/>
  <c r="F29" i="39"/>
  <c r="H6" i="39"/>
  <c r="E25" i="39"/>
  <c r="E26" i="39"/>
  <c r="E27" i="39"/>
  <c r="E28" i="39"/>
  <c r="E29" i="39"/>
  <c r="E7" i="39"/>
  <c r="F9" i="39"/>
  <c r="C19" i="39"/>
  <c r="C20" i="39"/>
  <c r="C21" i="39"/>
  <c r="C22" i="39"/>
  <c r="C23" i="39"/>
  <c r="C24" i="39"/>
  <c r="C25" i="39"/>
  <c r="C26" i="39"/>
  <c r="C27" i="39"/>
  <c r="C28" i="39"/>
  <c r="C29" i="39"/>
  <c r="G9" i="39"/>
  <c r="E12" i="39"/>
  <c r="J8" i="39"/>
  <c r="E8" i="39"/>
  <c r="I9" i="39"/>
  <c r="C6" i="32"/>
  <c r="C14" i="32"/>
  <c r="D6" i="32"/>
  <c r="D14" i="32"/>
  <c r="E6" i="32"/>
  <c r="E14" i="32"/>
  <c r="B6" i="32"/>
  <c r="B14" i="32"/>
  <c r="C8" i="32"/>
  <c r="C15" i="32"/>
  <c r="D8" i="32"/>
  <c r="D15" i="32"/>
  <c r="E8" i="32"/>
  <c r="E15" i="32"/>
  <c r="B8" i="32"/>
  <c r="B15" i="32"/>
  <c r="C3" i="32"/>
  <c r="C13" i="32"/>
  <c r="D3" i="32"/>
  <c r="D13" i="32"/>
  <c r="E3" i="32"/>
  <c r="E13" i="32"/>
  <c r="B3" i="32"/>
  <c r="B13" i="32"/>
  <c r="C12" i="32"/>
  <c r="D12" i="32"/>
  <c r="E12" i="32"/>
  <c r="B12" i="32"/>
  <c r="C10" i="32"/>
  <c r="D10" i="32"/>
  <c r="E10" i="32"/>
  <c r="B10" i="32"/>
  <c r="C9" i="32"/>
  <c r="D9" i="32"/>
  <c r="E9" i="32"/>
  <c r="B9" i="32"/>
  <c r="C7" i="32"/>
  <c r="D7" i="32"/>
  <c r="E7" i="32"/>
  <c r="B7" i="32"/>
  <c r="C5" i="32"/>
  <c r="D5" i="32"/>
  <c r="E5" i="32"/>
  <c r="B5" i="32"/>
  <c r="C4" i="32"/>
  <c r="D4" i="32"/>
  <c r="E4" i="32"/>
  <c r="B4" i="32"/>
  <c r="C74" i="21"/>
  <c r="C73" i="21"/>
  <c r="C72" i="21"/>
  <c r="C71" i="21"/>
  <c r="C70" i="21"/>
  <c r="C44" i="26"/>
  <c r="D44" i="26"/>
  <c r="E44" i="26"/>
  <c r="B44" i="26"/>
  <c r="C43" i="26"/>
  <c r="D43" i="26"/>
  <c r="E43" i="26"/>
  <c r="B43" i="26"/>
  <c r="C74" i="20"/>
  <c r="D74" i="20"/>
  <c r="B74" i="20"/>
  <c r="C73" i="20"/>
  <c r="D73" i="20"/>
  <c r="B73" i="20"/>
  <c r="B4" i="19"/>
  <c r="B7" i="22"/>
  <c r="B18" i="22"/>
  <c r="C7" i="22"/>
  <c r="C18" i="22"/>
  <c r="D7" i="22"/>
  <c r="D18" i="22"/>
  <c r="B46" i="22"/>
  <c r="C21" i="22"/>
  <c r="D21" i="22"/>
  <c r="C50" i="22"/>
  <c r="D50" i="22"/>
  <c r="E50" i="22"/>
  <c r="F50" i="22"/>
  <c r="G50" i="22"/>
  <c r="B50" i="22"/>
  <c r="C49" i="22"/>
  <c r="D49" i="22"/>
  <c r="E49" i="22"/>
  <c r="F49" i="22"/>
  <c r="G49" i="22"/>
  <c r="B49" i="22"/>
  <c r="C36" i="22"/>
  <c r="D36" i="22"/>
  <c r="E36" i="22"/>
  <c r="F36" i="22"/>
  <c r="G36" i="22"/>
  <c r="B36" i="22"/>
  <c r="C35" i="22"/>
  <c r="D35" i="22"/>
  <c r="E35" i="22"/>
  <c r="F35" i="22"/>
  <c r="G35" i="22"/>
  <c r="B35" i="22"/>
  <c r="B19" i="22"/>
  <c r="C33" i="22"/>
  <c r="D33" i="22"/>
  <c r="E33" i="22"/>
  <c r="F33" i="22"/>
  <c r="G33" i="22"/>
  <c r="B33" i="22"/>
  <c r="C20" i="22"/>
  <c r="D20" i="22"/>
  <c r="C19" i="22"/>
  <c r="D19" i="22"/>
  <c r="B29" i="22"/>
  <c r="B41" i="22"/>
  <c r="D29" i="22"/>
  <c r="C29" i="22"/>
  <c r="C44" i="22"/>
  <c r="D44" i="22"/>
  <c r="E44" i="22"/>
  <c r="F44" i="22"/>
  <c r="G44" i="22"/>
  <c r="B44" i="22"/>
  <c r="C46" i="22"/>
  <c r="D46" i="22"/>
  <c r="E46" i="22"/>
  <c r="F46" i="22"/>
  <c r="G46" i="22"/>
  <c r="C30" i="22"/>
  <c r="C45" i="22"/>
  <c r="D30" i="22"/>
  <c r="D45" i="22"/>
  <c r="E45" i="22"/>
  <c r="F45" i="22"/>
  <c r="G45" i="22"/>
  <c r="B30" i="22"/>
  <c r="B45" i="22"/>
  <c r="C39" i="22"/>
  <c r="D39" i="22"/>
  <c r="E39" i="22"/>
  <c r="F39" i="22"/>
  <c r="G39" i="22"/>
  <c r="B39" i="22"/>
  <c r="C25" i="22"/>
  <c r="D25" i="22"/>
  <c r="B25" i="22"/>
  <c r="C41" i="22"/>
  <c r="D41" i="22"/>
  <c r="E41" i="22"/>
  <c r="F41" i="22"/>
  <c r="G41" i="22"/>
  <c r="C75" i="21"/>
  <c r="E16" i="26"/>
  <c r="C15" i="26"/>
  <c r="D15" i="26"/>
  <c r="E15" i="26"/>
  <c r="B15" i="26"/>
  <c r="C13" i="20"/>
  <c r="D13" i="20"/>
  <c r="B20" i="22"/>
  <c r="G17" i="27"/>
  <c r="G18" i="27"/>
  <c r="G19" i="27"/>
  <c r="G20" i="27"/>
  <c r="G23" i="27"/>
  <c r="N24" i="24"/>
  <c r="C34" i="24"/>
  <c r="N25" i="24"/>
  <c r="C35" i="24"/>
  <c r="N23" i="24"/>
  <c r="N6" i="24"/>
  <c r="N5" i="24"/>
  <c r="N7" i="24"/>
  <c r="N8" i="24"/>
  <c r="N9" i="24"/>
  <c r="N10" i="24"/>
  <c r="N11" i="24"/>
  <c r="O6" i="24"/>
  <c r="B30" i="24"/>
  <c r="O7" i="24"/>
  <c r="B31" i="24"/>
  <c r="O8" i="24"/>
  <c r="B32" i="24"/>
  <c r="O9" i="24"/>
  <c r="B33" i="24"/>
  <c r="O10" i="24"/>
  <c r="B34" i="24"/>
  <c r="O11" i="24"/>
  <c r="B35" i="24"/>
  <c r="O5" i="24"/>
  <c r="B29" i="24"/>
  <c r="A34" i="24"/>
  <c r="A35" i="24"/>
  <c r="A24" i="24"/>
  <c r="A25" i="24"/>
  <c r="N20" i="24"/>
  <c r="C30" i="24"/>
  <c r="N21" i="24"/>
  <c r="C31" i="24"/>
  <c r="N22" i="24"/>
  <c r="C32" i="24"/>
  <c r="C33" i="24"/>
  <c r="N19" i="24"/>
  <c r="C29" i="24"/>
  <c r="A30" i="24"/>
  <c r="A31" i="24"/>
  <c r="A32" i="24"/>
  <c r="A33" i="24"/>
  <c r="A29" i="24"/>
  <c r="A20" i="24"/>
  <c r="A21" i="24"/>
  <c r="A22" i="24"/>
  <c r="A23" i="24"/>
  <c r="A19" i="24"/>
  <c r="B5" i="19"/>
  <c r="B6" i="19"/>
  <c r="B8" i="19"/>
  <c r="B7" i="19"/>
  <c r="DB2" i="17"/>
  <c r="DK2" i="17"/>
  <c r="CT2" i="17"/>
  <c r="DJ2" i="17"/>
  <c r="CL2" i="17"/>
  <c r="DI2" i="17"/>
  <c r="BZ2" i="17"/>
  <c r="DH2" i="17"/>
  <c r="BM2" i="17"/>
  <c r="DG2" i="17"/>
  <c r="BG2" i="17"/>
  <c r="DF2" i="17"/>
  <c r="DL2" i="17"/>
  <c r="A2" i="17"/>
  <c r="AZ2" i="17"/>
  <c r="BF2" i="17"/>
  <c r="AV2" i="17"/>
  <c r="BE2" i="17"/>
  <c r="AN2" i="17"/>
  <c r="BD2" i="17"/>
  <c r="AF2" i="17"/>
  <c r="BC2" i="17"/>
  <c r="T2" i="17"/>
  <c r="BB2" i="17"/>
  <c r="G2" i="17"/>
  <c r="BA2" i="17"/>
  <c r="DE2" i="17"/>
  <c r="DD2" i="17"/>
  <c r="DC2" i="17"/>
  <c r="DA2" i="17"/>
  <c r="CZ2" i="17"/>
  <c r="CY2" i="17"/>
  <c r="CX2" i="17"/>
  <c r="CW2" i="17"/>
  <c r="CV2" i="17"/>
  <c r="CU2" i="17"/>
  <c r="CS2" i="17"/>
  <c r="CR2" i="17"/>
  <c r="CQ2" i="17"/>
  <c r="CP2" i="17"/>
  <c r="CO2" i="17"/>
  <c r="CN2" i="17"/>
  <c r="CM2" i="17"/>
  <c r="CK2" i="17"/>
  <c r="CJ2" i="17"/>
  <c r="CI2" i="17"/>
  <c r="CH2" i="17"/>
  <c r="CG2" i="17"/>
  <c r="CF2" i="17"/>
  <c r="CE2" i="17"/>
  <c r="CD2" i="17"/>
  <c r="CC2" i="17"/>
  <c r="CB2" i="17"/>
  <c r="CA2" i="17"/>
  <c r="BY2" i="17"/>
  <c r="BX2" i="17"/>
  <c r="BW2" i="17"/>
  <c r="BV2" i="17"/>
  <c r="BU2" i="17"/>
  <c r="BT2" i="17"/>
  <c r="BS2" i="17"/>
  <c r="BR2" i="17"/>
  <c r="BQ2" i="17"/>
  <c r="BP2" i="17"/>
  <c r="BO2" i="17"/>
  <c r="BN2" i="17"/>
  <c r="BL2" i="17"/>
  <c r="BK2" i="17"/>
  <c r="BJ2" i="17"/>
  <c r="BI2" i="17"/>
  <c r="BH2" i="17"/>
  <c r="AY2" i="17"/>
  <c r="AX2" i="17"/>
  <c r="AW2" i="17"/>
  <c r="AU2" i="17"/>
  <c r="AT2" i="17"/>
  <c r="AS2" i="17"/>
  <c r="AR2" i="17"/>
  <c r="AQ2" i="17"/>
  <c r="AP2" i="17"/>
  <c r="AO2" i="17"/>
  <c r="AM2" i="17"/>
  <c r="AL2" i="17"/>
  <c r="AK2" i="17"/>
  <c r="AJ2" i="17"/>
  <c r="AI2" i="17"/>
  <c r="AH2" i="17"/>
  <c r="AG2" i="17"/>
  <c r="S2" i="17"/>
  <c r="R2" i="17"/>
  <c r="Q2" i="17"/>
  <c r="P2" i="17"/>
  <c r="O2" i="17"/>
  <c r="N2" i="17"/>
  <c r="M2" i="17"/>
  <c r="L2" i="17"/>
  <c r="K2" i="17"/>
  <c r="J2" i="17"/>
  <c r="I2" i="17"/>
  <c r="H2" i="17"/>
  <c r="F2" i="17"/>
  <c r="E2" i="17"/>
  <c r="D2" i="17"/>
  <c r="C2" i="17"/>
  <c r="B2" i="17"/>
  <c r="AE2" i="17"/>
  <c r="AD2" i="17"/>
  <c r="AC2" i="17"/>
  <c r="AB2" i="17"/>
  <c r="AA2" i="17"/>
  <c r="Z2" i="17"/>
  <c r="Y2" i="17"/>
  <c r="X2" i="17"/>
  <c r="W2" i="17"/>
  <c r="V2" i="17"/>
  <c r="U2" i="17"/>
</calcChain>
</file>

<file path=xl/comments1.xml><?xml version="1.0" encoding="utf-8"?>
<comments xmlns="http://schemas.openxmlformats.org/spreadsheetml/2006/main">
  <authors>
    <author>user</author>
  </authors>
  <commentList>
    <comment ref="L13" authorId="0">
      <text>
        <r>
          <rPr>
            <b/>
            <sz val="9"/>
            <color indexed="81"/>
            <rFont val="Tahoma"/>
            <family val="2"/>
          </rPr>
          <t>user:</t>
        </r>
        <r>
          <rPr>
            <sz val="9"/>
            <color indexed="81"/>
            <rFont val="Tahoma"/>
            <family val="2"/>
          </rPr>
          <t xml:space="preserve">
j</t>
        </r>
      </text>
    </comment>
  </commentList>
</comments>
</file>

<file path=xl/sharedStrings.xml><?xml version="1.0" encoding="utf-8"?>
<sst xmlns="http://schemas.openxmlformats.org/spreadsheetml/2006/main" count="1815" uniqueCount="1412">
  <si>
    <t>Guidelines for the Workbook</t>
  </si>
  <si>
    <t xml:space="preserve">The Workbook has been designed to contain comprehensive information and analyses of your enterprise. Each section is laid out in a separate sheet using the tabs at the bottom. </t>
  </si>
  <si>
    <t xml:space="preserve">At the start of your placement it is important to ensure you have a thorough understanding of the enterprise you are working in and its strengths, challenges and priorities. The diagnostic and analysis sections of the Workbook help you to do this. </t>
  </si>
  <si>
    <r>
      <t xml:space="preserve">There is a PDF on Challenges College entitled </t>
    </r>
    <r>
      <rPr>
        <b/>
        <sz val="11"/>
        <color theme="1" tint="0.34998626667073579"/>
        <rFont val="Verdana"/>
        <family val="2"/>
      </rPr>
      <t xml:space="preserve">Guidelines for the Workbook </t>
    </r>
    <r>
      <rPr>
        <sz val="11"/>
        <color theme="1" tint="0.34998626667073579"/>
        <rFont val="Verdana"/>
        <family val="2"/>
      </rPr>
      <t>with instructions on how to complete this Workbook and each of its sections.</t>
    </r>
  </si>
  <si>
    <t>Initial enterprise information</t>
  </si>
  <si>
    <t>Enterprise details</t>
  </si>
  <si>
    <t>Business name</t>
  </si>
  <si>
    <t>Location</t>
  </si>
  <si>
    <t>Contact person</t>
  </si>
  <si>
    <t>Phone number</t>
  </si>
  <si>
    <t>Email address</t>
  </si>
  <si>
    <t>Year Founded</t>
  </si>
  <si>
    <t>Legal Structure of Business (Benefit Corporation, Co-Operative, Corporation, Limited Liability Company, Non-Profit/NGO, Partnership, Sole Proprietorship, Other)</t>
  </si>
  <si>
    <t>What background is the majority owner? (Male, Female, Youth (under 35), Expatriate, Other)</t>
  </si>
  <si>
    <t>Please provide a brief description of the enterprise including 
• Sector
• Main products/services</t>
  </si>
  <si>
    <t>Key Partners of Enterprise (e.g sources of funding, chambers. Associations, award providers, NGOs)</t>
  </si>
  <si>
    <t>Key social or environmental impact</t>
  </si>
  <si>
    <t>Key figures</t>
  </si>
  <si>
    <t xml:space="preserve">Full-time employees: Total </t>
  </si>
  <si>
    <t>Full-time employees: Female</t>
  </si>
  <si>
    <t>Part-time employees: Total</t>
  </si>
  <si>
    <t>Part-time employees: Female</t>
  </si>
  <si>
    <t>Total revenue this year? (Local)</t>
  </si>
  <si>
    <t>Total revenue this year? (GBP)</t>
  </si>
  <si>
    <t>Total revenue last year? (Local)</t>
  </si>
  <si>
    <t>Total revenue last year? (GBP)</t>
  </si>
  <si>
    <t>Total units/volume of products sold this year?</t>
  </si>
  <si>
    <t xml:space="preserve">Units/Volume of products exported this year? </t>
  </si>
  <si>
    <t>Number of suppliers bought from?</t>
  </si>
  <si>
    <t>Number of customers provided with products / services?</t>
  </si>
  <si>
    <t>Total funding or investment received since setup in GBP? (e.g. Personal Funds, Grants, Loans, Equity Investment)</t>
  </si>
  <si>
    <t>Future plans</t>
  </si>
  <si>
    <t xml:space="preserve">Short term (within 6 months ) </t>
  </si>
  <si>
    <t>Medium term (6-18 months )</t>
  </si>
  <si>
    <t xml:space="preserve">Long term (3-5 years) </t>
  </si>
  <si>
    <t>Social and environmental objectives:</t>
  </si>
  <si>
    <t>Are you looking for trade linkage opportunities? If yes, what areas?</t>
  </si>
  <si>
    <t>Are you looking to access finance? If yes, how much?</t>
  </si>
  <si>
    <t>Key support needed</t>
  </si>
  <si>
    <t>What are the key areas your enterprise needs assistance with?</t>
  </si>
  <si>
    <t>1=Nascent (Little or none)
2=Emerging (Some, but basic)
3=Expanding (Established, but developing)
4=Mature (Fully fledged and strong)</t>
  </si>
  <si>
    <t>AREA</t>
  </si>
  <si>
    <t>QUESTION</t>
  </si>
  <si>
    <t>EVIDENCE</t>
  </si>
  <si>
    <t>FIRST ASSESSMENT</t>
    <phoneticPr fontId="10" type="noConversion"/>
  </si>
  <si>
    <t>FIRST SCORE</t>
    <phoneticPr fontId="10" type="noConversion"/>
  </si>
  <si>
    <t>SECOND ASSESSMENT</t>
    <phoneticPr fontId="10" type="noConversion"/>
  </si>
  <si>
    <t>SECOND SCORE</t>
    <phoneticPr fontId="10" type="noConversion"/>
  </si>
  <si>
    <t>On a scale of 1-4, how able are you to identify the key issues facing the organisation</t>
  </si>
  <si>
    <t>Score 1</t>
  </si>
  <si>
    <t>Score 2</t>
  </si>
  <si>
    <t>Score 3</t>
  </si>
  <si>
    <t>Score 4</t>
  </si>
  <si>
    <t>Organisation</t>
  </si>
  <si>
    <t>ORG 1.0</t>
  </si>
  <si>
    <t>Does a statement of the organisation's vision exist?</t>
    <phoneticPr fontId="10" type="noConversion"/>
  </si>
  <si>
    <t>No written vision exists</t>
  </si>
  <si>
    <t>Yes, but can only be verbalised amongst the senior leadership</t>
  </si>
  <si>
    <t>Yes, can be verbalised amongst entire leadership and management group</t>
  </si>
  <si>
    <t>Yes, the entire organisation can verbalise the organisation's vision</t>
  </si>
  <si>
    <t>ORG 1.1</t>
  </si>
  <si>
    <t>Which sentence best describes the organisation's long term aims?</t>
    <phoneticPr fontId="10" type="noConversion"/>
  </si>
  <si>
    <t xml:space="preserve">No written aims or limited expression of the organisation’s reason for existence; lacks clarity or specificity; either held by very few in organisation or rarely referred to  </t>
    <phoneticPr fontId="10" type="noConversion"/>
  </si>
  <si>
    <t xml:space="preserve">Some expression of organisation’s reason for existence that reflects its values and purpose, but may lack clarity; held by only a few; lacks broad agreement or rarely referred to     </t>
  </si>
  <si>
    <t>Clear expression of organisation’s reason for existence which reflects its values and purpose; held by many within organisation and often referred to                      </t>
  </si>
  <si>
    <t xml:space="preserve">Clear expression of organisation’s reason for existence which is of continued relevance that reflects its values and purpose; broadly held within organisation and frequently referred to                      </t>
  </si>
  <si>
    <t>ORG 1.2</t>
  </si>
  <si>
    <t>Mission statement exists?</t>
  </si>
  <si>
    <t>No written mission or limited expression of the organisation’s reason for existence; lacks clarity or specificity; either held by very few in organisation or rarely referred to</t>
  </si>
  <si>
    <t>There is some expression of organisation’s reason for existence that reflects its values and purpose, but may lack clarity; held by only a few; lacks broad agreement or rarely referred to</t>
  </si>
  <si>
    <t>There is a clear expression of organisation’s reason for existence which reflects its values and purpose; held by many within organisation and often referred to</t>
  </si>
  <si>
    <t>There is a clear expression of organisation’s reason for existence which is of continued relevance that reflects its values and purpose; broadly held within organisation and frequently referred to</t>
  </si>
  <si>
    <t>ORG 2.0</t>
  </si>
  <si>
    <t>Which sentence best describes the organisation's strategy?</t>
  </si>
  <si>
    <t>Strategy is either nonexistent, unclear, or incoherent (a set of scattered initiatives); strategy has no influence over day-today behaviour</t>
  </si>
  <si>
    <t>Strategy exists but is either not clearly linked to mission, vision, and overarching goals, or lacks coherence, or is not easily actionable; strategy is not broadly known and has limited influence over day-to-day behaviour</t>
  </si>
  <si>
    <t>Coherent strategy has been developed and is linked to mission and vision but is not fully ready to be acted upon; strategy is mostly known at all levels of the organisation and day-to-day behaviour is partly driven by it</t>
  </si>
  <si>
    <t>Organisation has clear, coherent medium- to long-term strategy that is both actionable and linked to overall mission, vision, and overarching aims / goals; strategy is broadly known and consistently helps drive day to- day behaviour at all levels of organisation</t>
  </si>
  <si>
    <t>ORG 2.1</t>
  </si>
  <si>
    <t>How well is the organisation structure set up to deliver the strategy?</t>
    <phoneticPr fontId="10" type="noConversion"/>
  </si>
  <si>
    <t>No clear linkage between staff and highly beauraucratic structure</t>
  </si>
  <si>
    <t xml:space="preserve">Some linkages, but disjointed groups and lack of clarity around hierarchy impacting effectiveness </t>
  </si>
  <si>
    <t xml:space="preserve">Clear structure but not ideal match for strategy and therefore not optimised for performance </t>
  </si>
  <si>
    <t xml:space="preserve">Clear structure which makes sense in theory and practice when considering delivery on the strategy </t>
  </si>
  <si>
    <t>ORG 3.0</t>
  </si>
  <si>
    <t>Are targets formally set in the organisation?</t>
    <phoneticPr fontId="10" type="noConversion"/>
  </si>
  <si>
    <t>No targets are set</t>
    <phoneticPr fontId="10" type="noConversion"/>
  </si>
  <si>
    <t>Yes, but only at an organisational level</t>
    <phoneticPr fontId="10" type="noConversion"/>
  </si>
  <si>
    <t>Yes, at both organisational and team levels</t>
    <phoneticPr fontId="10" type="noConversion"/>
  </si>
  <si>
    <t>Yes, at organisational, team and individual levels</t>
    <phoneticPr fontId="10" type="noConversion"/>
  </si>
  <si>
    <t xml:space="preserve">ORG 3.1 </t>
  </si>
  <si>
    <t>Are the organisation's targets SMART (Specific, Measurable, Achievable, Relevant, Timely)?</t>
  </si>
  <si>
    <t>No - none of the targets are SMART</t>
    <phoneticPr fontId="10" type="noConversion"/>
  </si>
  <si>
    <t>Some of the targets are SMART, but there are areas which aren't</t>
    <phoneticPr fontId="10" type="noConversion"/>
  </si>
  <si>
    <t>Most of the targets are SMART</t>
    <phoneticPr fontId="10" type="noConversion"/>
  </si>
  <si>
    <t>All the targets are SMART</t>
    <phoneticPr fontId="10" type="noConversion"/>
  </si>
  <si>
    <t>ORG 3.2</t>
  </si>
  <si>
    <t>Are the organisation's targets linked to aims, vision and mission statement?</t>
  </si>
  <si>
    <t>No - not at all</t>
    <phoneticPr fontId="10" type="noConversion"/>
  </si>
  <si>
    <t>There are some links</t>
    <phoneticPr fontId="10" type="noConversion"/>
  </si>
  <si>
    <t>They are largely linked, but some gaps</t>
    <phoneticPr fontId="10" type="noConversion"/>
  </si>
  <si>
    <t>All elements are completely linked</t>
    <phoneticPr fontId="10" type="noConversion"/>
  </si>
  <si>
    <t>ORG 3.3</t>
  </si>
  <si>
    <t>How often are the organisation's targets measured / evaluated to assess performance?</t>
  </si>
  <si>
    <t>Never</t>
  </si>
  <si>
    <t>Annually</t>
  </si>
  <si>
    <t>Quarterly</t>
  </si>
  <si>
    <t>Monthly</t>
  </si>
  <si>
    <t>ORG 3.4</t>
  </si>
  <si>
    <t>What proportion of last year's targets did the organisation meet (both financial and otherwise)?</t>
    <phoneticPr fontId="10" type="noConversion"/>
  </si>
  <si>
    <t>&lt;25% targets met</t>
  </si>
  <si>
    <t>&lt;50% targets met</t>
  </si>
  <si>
    <t>&lt;75% targets met</t>
  </si>
  <si>
    <t>&gt;75% targets met</t>
  </si>
  <si>
    <t>ORG 3.5</t>
  </si>
  <si>
    <t>Which sentence best describes planning within the organisation to meet its set targets / objectives?</t>
  </si>
  <si>
    <t>Organisation runs operations purely on day-to-day basis with no short- or longer-term planning activities; no experience in operational planning</t>
  </si>
  <si>
    <t>Some ability and tendency to develop high-level operational plan either internally or via external assistance; operational plan loosely or not linked to strategic planning activities and used roughly to guide operations</t>
  </si>
  <si>
    <t>Ability and tendency to develop and refine concrete, realistic operational plan; some internal expertise in operational planning or access to relevant external assistance; operational planning carried out on a near regular basis; operational plan linked to strategic planning activities and used to guide operations</t>
  </si>
  <si>
    <t>Organisation develops and refines concrete, realistic, and detailed operational plan; has critical mass of internal expertise in operational planning, or efficiently uses external, sustainable, highly qualified resources; operational planning exercise carried out regularly; operational plan tightly linked to strategic planning activities and systematically used to direct operations</t>
  </si>
  <si>
    <t>ORG 4.0</t>
    <phoneticPr fontId="10" type="noConversion"/>
  </si>
  <si>
    <t>How amenable is the organisation to change?</t>
  </si>
  <si>
    <t>Very change resistant / No examples of change found</t>
  </si>
  <si>
    <t>Rare occurrences of change given, but almost always met with resistance by the organisation</t>
  </si>
  <si>
    <t>Some change efforts undertaken, with mixed success</t>
  </si>
  <si>
    <t>Clear evidence of successful change initiatives having taken place, with good approaches taken to reduce any resistance</t>
  </si>
  <si>
    <t>Organisation</t>
    <phoneticPr fontId="10" type="noConversion"/>
  </si>
  <si>
    <t>ORG 4.1</t>
  </si>
  <si>
    <t>Are there systems in place for planning / project management?</t>
  </si>
  <si>
    <t>No systems in place</t>
  </si>
  <si>
    <t>Yes, but it is an undocumented basic paper-based approach, done by a handful of employees (not everyone who needs to use it)</t>
  </si>
  <si>
    <t>Yes, it is a well-documented paper-based approach, understood by a large number of the people in the organisation who need to use it</t>
  </si>
  <si>
    <t>Yes, an IT-based approach is in place, understood by everyone who needs to use it in the organisation</t>
  </si>
  <si>
    <t>None</t>
  </si>
  <si>
    <t>ORG 5.0</t>
    <phoneticPr fontId="10" type="noConversion"/>
  </si>
  <si>
    <t>How much has the company grown in the past 5 years?</t>
  </si>
  <si>
    <t>&lt;25%</t>
  </si>
  <si>
    <t>25-50%</t>
  </si>
  <si>
    <t>50-75%</t>
  </si>
  <si>
    <t>&gt;75%</t>
  </si>
  <si>
    <t>ORG 6.0</t>
  </si>
  <si>
    <t>Are standard business processes for working created, documented and used by workforce?</t>
  </si>
  <si>
    <t>No standard processes are followed or documented</t>
  </si>
  <si>
    <t>Only key / core business processes are standardised, documented and followed by the organisation</t>
  </si>
  <si>
    <t>Most business processes are standardised, documented and followed by the organisation</t>
  </si>
  <si>
    <t>All business processes are standardised, documented and followed by the organisation</t>
  </si>
  <si>
    <t>Leadership</t>
  </si>
  <si>
    <t>LEA 1.0</t>
  </si>
  <si>
    <t>How experienced are the CEO / Senior Management team?</t>
  </si>
  <si>
    <t>&lt;1 year</t>
  </si>
  <si>
    <t>1-5 years</t>
  </si>
  <si>
    <t>6-10 years</t>
  </si>
  <si>
    <t>10+ years</t>
  </si>
  <si>
    <t>LEA 1.11</t>
  </si>
  <si>
    <t>Assess the organisation's CEO/Exec Director and Senior Management Team for their ability to focus on achieving results within the organisation</t>
  </si>
  <si>
    <t>Little or none</t>
  </si>
  <si>
    <t>Some, but basic</t>
  </si>
  <si>
    <t>Established, but developing</t>
  </si>
  <si>
    <t>Fully fledged and strong</t>
  </si>
  <si>
    <t>LEA 1.12</t>
  </si>
  <si>
    <t>Assess the organisation's CEO/Exec Director and Senior Management Team for their ability to think strategically / analytically about issues</t>
  </si>
  <si>
    <t>LEA 1.13</t>
  </si>
  <si>
    <t>Assess the organisation's CEO/Exec Director and Senior Management Team for their financial judgement / expertise</t>
  </si>
  <si>
    <t>LEA 1.21</t>
  </si>
  <si>
    <t>Assess the organisation's CEO/Exec Director and Senior Management Team for their leadership skills</t>
  </si>
  <si>
    <t>LEA 1.22</t>
  </si>
  <si>
    <t>Assess the organisation's CEO/Exec Director and Senior Management Team for their passion and vision</t>
  </si>
  <si>
    <t>LEA 1.23</t>
  </si>
  <si>
    <t>Assess the organisation's CEO/Exec Director and Senior Management Team for their relationship with staff members (trust, respect, rapport)</t>
  </si>
  <si>
    <t>LEA 1.24</t>
  </si>
  <si>
    <t>Assess the organisation's CEO/Exec Director and Senior Management Team for their reputation within the organisation</t>
  </si>
  <si>
    <t>LEA 2.0</t>
  </si>
  <si>
    <t>Is there succession planning in place for key positions within the organisation?</t>
  </si>
  <si>
    <t>No</t>
  </si>
  <si>
    <t>Yes</t>
  </si>
  <si>
    <t>LEA 2.1</t>
  </si>
  <si>
    <t xml:space="preserve">How dependent is the organisation on the existing CEO? </t>
  </si>
  <si>
    <t>Organisation will fail quickly without the CEO</t>
  </si>
  <si>
    <t>Will cope short term, but will struggle to survive long term without the CEO</t>
  </si>
  <si>
    <t>Will survive long term, but not as well as when with the current CEO</t>
  </si>
  <si>
    <t>Organisation will continue strongly without the existing CEO</t>
  </si>
  <si>
    <t>LEA 2.2</t>
  </si>
  <si>
    <t xml:space="preserve">Are all key / senior roles filled?   </t>
  </si>
  <si>
    <t>No, several key positions are unfilled</t>
  </si>
  <si>
    <t>There are two or three key positions unfilled</t>
  </si>
  <si>
    <t>There is one key position that is unfilled at present</t>
  </si>
  <si>
    <t>There are no empty key positions</t>
  </si>
  <si>
    <t>LEA 2.3</t>
  </si>
  <si>
    <t>What proportion of people in key / senior roles left the organisation within the past 12 months?</t>
  </si>
  <si>
    <t>75-100%</t>
  </si>
  <si>
    <t>0-25%</t>
  </si>
  <si>
    <t>LEA 3.0</t>
  </si>
  <si>
    <t>What is the frequency of board meetings?</t>
  </si>
  <si>
    <t>No regular meetings</t>
  </si>
  <si>
    <t>Twice annually - Quarterly</t>
  </si>
  <si>
    <t>LEA 3.1</t>
  </si>
  <si>
    <t xml:space="preserve">Does the board have the expertise to advise on all matters?  </t>
  </si>
  <si>
    <t>Board has a limited expertise, with large gaps in skills</t>
  </si>
  <si>
    <t>Board has a few areas of expertise, but has several gaps in skills</t>
  </si>
  <si>
    <t xml:space="preserve">Board has no gaps, but has only limited skills in some areas </t>
  </si>
  <si>
    <t>Board has expertise in all areas</t>
  </si>
  <si>
    <t>LEA 3.2</t>
  </si>
  <si>
    <t xml:space="preserve">Are the board fully informed on all matters regarding the running of the organisation? </t>
  </si>
  <si>
    <t>No updates given</t>
  </si>
  <si>
    <t>Updates are only given on a need to know basis</t>
  </si>
  <si>
    <t>Reports are provided to the board, but are done so irregularly / not in a standard format</t>
  </si>
  <si>
    <t>Regular reports provided in a standardised format</t>
  </si>
  <si>
    <t>LEA 3.3</t>
  </si>
  <si>
    <t xml:space="preserve">Does the board provide direction to organisation leadership when sought? </t>
  </si>
  <si>
    <t>No direction provided</t>
  </si>
  <si>
    <t>Direction provided by board, but only after being prompted repeatedly by leadership</t>
  </si>
  <si>
    <t>Direction provided by board, but leadership has to ask for input</t>
  </si>
  <si>
    <t>Direction provided by board without prompting</t>
  </si>
  <si>
    <t>LEA 3.4</t>
  </si>
  <si>
    <t>What is the relationship like between board and leadership?</t>
  </si>
  <si>
    <t>Poor relationship between board and leadership, with the groups in constant conflict</t>
  </si>
  <si>
    <t>Average relationship between board and leadership, where there are regular conflicts between the groups</t>
  </si>
  <si>
    <t>Good relationship between board and leadership, although there are occasional issues which cause friction between the two groups</t>
  </si>
  <si>
    <t>Excellent relationship between board and leadership, with both groups working well together to the benefit of the organisation</t>
  </si>
  <si>
    <t>LEA 3.5</t>
  </si>
  <si>
    <t>How well have board positions been defined in terms of roles and responsibilities (against those of the leadership team)?</t>
    <phoneticPr fontId="10" type="noConversion"/>
  </si>
  <si>
    <t>No definition of roles and responsibilities, resulting in much overlap with the leadership, causing confusion over the respective roles</t>
  </si>
  <si>
    <t>Limited definition of roles and responsibilities, but these need revising as there are clear overlaps with the leadership</t>
  </si>
  <si>
    <t>Roles and responsibilities have been defined, but there are still some grey areas that need resolution</t>
  </si>
  <si>
    <t>Roles and responsibilities are clear, with the differentiation understood by both board and leadership</t>
  </si>
  <si>
    <t>LEA 3.6</t>
  </si>
  <si>
    <t>*Cooperatives only* - What is the quality of the general assembly?</t>
    <phoneticPr fontId="10" type="noConversion"/>
  </si>
  <si>
    <t>Very poor. Little or no skills or experience of working within an effective general assembly</t>
  </si>
  <si>
    <t>Poor. A few experienced people within the general assembly drive it to make the assembly work</t>
  </si>
  <si>
    <t>Good. A large proportion of the assembly have the skills and experience required for an effective general assembly</t>
  </si>
  <si>
    <t>Excellent. The vast majority of the assembly have the skills and experience to create a highly effective general assembly</t>
  </si>
  <si>
    <t>Staff</t>
  </si>
  <si>
    <t>STA 1.0</t>
  </si>
  <si>
    <t>Are there clearly defined and formalised management reporting lines within the organisation?</t>
  </si>
  <si>
    <t>No defined or formalised reporting lines in place</t>
  </si>
  <si>
    <t>Some clarity as to the reporting lines for a few areas of the organisation, but these have not been formally agreed</t>
  </si>
  <si>
    <t>Reporting lines are largely agreed, although there are a few grey areas that need to be defined</t>
  </si>
  <si>
    <t>Organisation-wide reporting lines defined and understood</t>
  </si>
  <si>
    <t>STA 1.1</t>
  </si>
  <si>
    <t>How many unfilled staff positions are there?</t>
  </si>
  <si>
    <t>STA 2.0</t>
  </si>
  <si>
    <t>What was the level of staff turnover in the past year (including non-replaced roles)?</t>
  </si>
  <si>
    <t>71-100%</t>
  </si>
  <si>
    <t>41-70%</t>
  </si>
  <si>
    <t>11-40%</t>
  </si>
  <si>
    <t>0-10%</t>
  </si>
  <si>
    <t>STA 2.1</t>
  </si>
  <si>
    <t>What proportion of staff miss a day's work per week?</t>
  </si>
  <si>
    <t>&gt;30%</t>
  </si>
  <si>
    <t>21-30%</t>
  </si>
  <si>
    <t>11-20%</t>
  </si>
  <si>
    <t>STA 2.2</t>
  </si>
  <si>
    <t>Which sentence best describes staffing within the organisation?</t>
  </si>
  <si>
    <t>Staff (and/or) volunteers drawn from a narrow range of backgrounds and experiences; interest and abilities limited to present job; little ability to solve problems as they arise</t>
  </si>
  <si>
    <t>Some variety of staff (and/or) volunteer backgrounds and experiences; good capabilities, including some ability to solve problems as they arise; many interested in work beyond their current jobs and in the success of the organisation’s mission</t>
  </si>
  <si>
    <t>Staff (and/or) volunteers drawn from diverse backgrounds and experiences, and bring a broad range of skills; most are highly capable and committed to mission and strategy; eager to learn and develop, and assume increased responsibility</t>
  </si>
  <si>
    <t>Staff (and/or) volunteers drawn from extraordinarily diverse backgrounds and experiences, and bring broad range of skills; most staff are highly capable in multiple roles, committed both to mission/ strategy and continuous learning; most are eager and able to take on special projects and collaborate across divisional lines; staff are frequent source of ideas and momentum for improvement and innovation</t>
  </si>
  <si>
    <t>STA 3.0 + ORG</t>
    <phoneticPr fontId="10" type="noConversion"/>
  </si>
  <si>
    <t>How well have staff positions been defined in terms of roles and responsibilities?</t>
  </si>
  <si>
    <t>No formal definition of roles and responsibilities</t>
  </si>
  <si>
    <t>Limited roles and responsibilities defined for some positions</t>
  </si>
  <si>
    <t>Clear roles and responsibilities defined, but not formally linked to objectives</t>
  </si>
  <si>
    <t>Clear roles and responsibilities linked to organisational objectives and clearly communicated to the staff</t>
  </si>
  <si>
    <t>STA 3.1</t>
    <phoneticPr fontId="10" type="noConversion"/>
  </si>
  <si>
    <t>How often are staff measured against their targets?</t>
    <phoneticPr fontId="10" type="noConversion"/>
  </si>
  <si>
    <t>Never</t>
    <phoneticPr fontId="10" type="noConversion"/>
  </si>
  <si>
    <t>Annually only</t>
    <phoneticPr fontId="10" type="noConversion"/>
  </si>
  <si>
    <t>A mixture of frequencies between annually and monthly (depending on role)</t>
    <phoneticPr fontId="10" type="noConversion"/>
  </si>
  <si>
    <t>All are measured monthly</t>
    <phoneticPr fontId="10" type="noConversion"/>
  </si>
  <si>
    <t>STA 3.2 + ORG</t>
    <phoneticPr fontId="10" type="noConversion"/>
  </si>
  <si>
    <t>Are staff meeting their targets?</t>
    <phoneticPr fontId="10" type="noConversion"/>
  </si>
  <si>
    <t>None of the staff are meeting their targets</t>
    <phoneticPr fontId="10" type="noConversion"/>
  </si>
  <si>
    <t>Some (&lt;50%) of the staff are meeting their targets</t>
    <phoneticPr fontId="10" type="noConversion"/>
  </si>
  <si>
    <t>Most (50-75%) of the staff are meeting their targets</t>
    <phoneticPr fontId="10" type="noConversion"/>
  </si>
  <si>
    <t>The vast majority of the staff (75%+) are meeting their targets</t>
    <phoneticPr fontId="10" type="noConversion"/>
  </si>
  <si>
    <t>HR</t>
  </si>
  <si>
    <t>HR 1.0</t>
  </si>
  <si>
    <t>Is there an in-house HR function within the organisation?</t>
    <phoneticPr fontId="10" type="noConversion"/>
  </si>
  <si>
    <t>No</t>
    <phoneticPr fontId="10" type="noConversion"/>
  </si>
  <si>
    <t>Yes, but delivered by non-HR professional without any training and only basic activities covered (eg,…)</t>
  </si>
  <si>
    <t>Yes, but delivered by non-HR professional  with some training and with several areas of HR covered (recruitment, training)</t>
  </si>
  <si>
    <t>Yes, a fully functioning HR person or small team  performing, recruitment, appraisals, disciplinary processes, training, etc.</t>
  </si>
  <si>
    <t>HR 2.0</t>
    <phoneticPr fontId="10" type="noConversion"/>
  </si>
  <si>
    <t>What training is delivered to the staff?</t>
  </si>
  <si>
    <t>Basic orientation training (on joining) only</t>
  </si>
  <si>
    <t>Standardised training for main roles only. Training delivered to all</t>
  </si>
  <si>
    <t>Bespoke training plans for all employees, based on individual needs</t>
  </si>
  <si>
    <t>HR 2.1 + STA</t>
    <phoneticPr fontId="10" type="noConversion"/>
  </si>
  <si>
    <t>Is there a system in place to track staff training?</t>
  </si>
  <si>
    <t>No system in place</t>
  </si>
  <si>
    <t>There is a paper-based record of when and what training was delivered (but not to whom)</t>
  </si>
  <si>
    <t>There is a paper-based record for each individual within the organisation, detailing training attended</t>
  </si>
  <si>
    <t>There is an IT system in place tracking all aspects of training for each individual within the organisation (what training attended, when and what training is still required)</t>
  </si>
  <si>
    <t>HR 3.0</t>
  </si>
  <si>
    <t>Are staff records maintained?</t>
  </si>
  <si>
    <t>No records of staff are kept</t>
  </si>
  <si>
    <t>Records exist, but they are not regularly maintained, so there are large gaps / many details are out of date. Paper-based system in operation</t>
  </si>
  <si>
    <t>Records exist and are maintained, but there may still be small gaps. Paper-based or IT system in operation</t>
  </si>
  <si>
    <t>Records exist and are well maintained, with very few (if any) gaps. Paper-based or IT system in operation</t>
  </si>
  <si>
    <t>HR 4.0</t>
    <phoneticPr fontId="10" type="noConversion"/>
  </si>
  <si>
    <t>Are there systems in place to carry out, track and monitor Performance Management / appraisals and remuneration?</t>
    <phoneticPr fontId="10" type="noConversion"/>
  </si>
  <si>
    <t>No appraisals given within the organisation</t>
  </si>
  <si>
    <t>There is no formal process in place, but ad hoc appraisals are given in the organisation</t>
  </si>
  <si>
    <t xml:space="preserve">Standard process used. Records are paper-based but meetings are held at regular intervals </t>
  </si>
  <si>
    <t xml:space="preserve">Standard process used. Records are IT-based. Appraisals are at least quarterly </t>
  </si>
  <si>
    <t>HR 5.0</t>
    <phoneticPr fontId="10" type="noConversion"/>
  </si>
  <si>
    <t xml:space="preserve">Are there systems in place to carry out, track and monitor recruitment? </t>
  </si>
  <si>
    <t>No system in place. Recruitment is ad hoc</t>
  </si>
  <si>
    <t>Yes, but the approach is very loose and not well documented. There is significant deviation from the standardised process</t>
  </si>
  <si>
    <t>Yes, there is a formalised system in place. Records are either paper-based or IT-based, but are only kept during the recruitment process (unsuccessful applicant details are not retained)</t>
  </si>
  <si>
    <t>Yes there is a formalised system in place. Records are IT-based, which keeps records of all applicants (including unsuccessful ones)</t>
  </si>
  <si>
    <t>HR 6.0</t>
    <phoneticPr fontId="10" type="noConversion"/>
  </si>
  <si>
    <t>Does the organisation have any formalised disciplinary processes?</t>
  </si>
  <si>
    <t>No standard process – all ad hoc</t>
  </si>
  <si>
    <t>A loose process or definition in place, which is not necessarily documented</t>
  </si>
  <si>
    <t>A documented formalised approach is used, but is only shared within the organisation when required</t>
  </si>
  <si>
    <t>A documented formalised approach is used which is shared with all staff</t>
  </si>
  <si>
    <t>Facilities</t>
  </si>
  <si>
    <t>FAC 1.0</t>
  </si>
  <si>
    <t>What is the standard of the premises? (eg, what were the results of a health and safety inspection, or audit of facilities)</t>
  </si>
  <si>
    <t>Totally unsuitable for effective working of the organisation. No amount of correction will make them suitable</t>
  </si>
  <si>
    <t>Major problems within the premises need to be addressed in order for them to be suitable for the organisation and enable effective working</t>
  </si>
  <si>
    <t>The premises are suitable for the organisation. Minor problems need to be addressed</t>
  </si>
  <si>
    <t>The premises are highly suitable for the organisation. No noticeable problems present</t>
  </si>
  <si>
    <t>FAC 1.1</t>
    <phoneticPr fontId="10" type="noConversion"/>
  </si>
  <si>
    <t>How suitable is the current equipment (non-manufacturing related equipment) to conduct the organisation's business activities? (eg, computers)</t>
  </si>
  <si>
    <t>Major problems in the equipment need to be addressed in order for them to be suitable and enable effective working</t>
  </si>
  <si>
    <t>The equipment is suitable for the organisation's business activities. Minor problems need to be addressed</t>
  </si>
  <si>
    <t>The equipment is highly suitable for the organisation's business activities. No noticeable problems present</t>
  </si>
  <si>
    <t>FAC 2.0 + MFR</t>
    <phoneticPr fontId="10" type="noConversion"/>
  </si>
  <si>
    <t>What is the availability of utilities? (eg, electricity, phone lines, internet)</t>
  </si>
  <si>
    <t>No utilities on site</t>
  </si>
  <si>
    <t>Frequent outages interrupting business activities (daily outages)</t>
  </si>
  <si>
    <t>Still experience a few outages which interrupt business operations (no more than one outage a week)</t>
  </si>
  <si>
    <t>All utilities have no outages / backup options in place</t>
  </si>
  <si>
    <t>FAC 3.0</t>
  </si>
  <si>
    <t>How secure are the premises?</t>
  </si>
  <si>
    <t>No security. Major issue. High risk</t>
  </si>
  <si>
    <t>Limited security - breaches have occurred in the past. Some risk</t>
  </si>
  <si>
    <t>Security ok - possibly a rare breach in the past. Limited risk</t>
  </si>
  <si>
    <t>Excellent security. Minimum risk</t>
  </si>
  <si>
    <t>Finance</t>
  </si>
  <si>
    <t>FIN 1.0</t>
  </si>
  <si>
    <t>Is there an in-house finance function within the organisation?</t>
    <phoneticPr fontId="10" type="noConversion"/>
  </si>
  <si>
    <t>Yes, book-keeping only</t>
  </si>
  <si>
    <t>Yes, book-keeping and creation of monthly management accounts</t>
  </si>
  <si>
    <t>Yes, book-keeping, creation of monthly management and annual accounts</t>
  </si>
  <si>
    <t>FIN 1.1</t>
  </si>
  <si>
    <t>Trades Payable - is the organisation paying its creditors on time (to agreed terms)?</t>
  </si>
  <si>
    <t>0-50% on time</t>
  </si>
  <si>
    <t>&lt;75% on time</t>
  </si>
  <si>
    <t>&lt;90% on time</t>
  </si>
  <si>
    <t>&gt;90% on time</t>
  </si>
  <si>
    <t>FIN 1.2</t>
  </si>
  <si>
    <t>Trades Receivable - is the organisation getting monies owed by debtors / customers paid within agreed terms?</t>
  </si>
  <si>
    <t>FIN 1.3</t>
  </si>
  <si>
    <t>How often do organisational audits occur?</t>
  </si>
  <si>
    <t>Irregularly, every few years</t>
  </si>
  <si>
    <t>Regularly every 2 years or so</t>
  </si>
  <si>
    <t>Regularly (annually / more frequently)</t>
  </si>
  <si>
    <t>FIN 1.4</t>
  </si>
  <si>
    <t>Are there systems in place for processing finances?</t>
  </si>
  <si>
    <t>System in place, but processes are undocumented</t>
  </si>
  <si>
    <t>Paper-based system in place and all processes documented</t>
  </si>
  <si>
    <t>IT-based system in place and all processes documented</t>
  </si>
  <si>
    <t>FIN 1.5</t>
  </si>
  <si>
    <t>How advanced are the Financial Reporting activities?</t>
  </si>
  <si>
    <t>Limited / non-existent reports</t>
  </si>
  <si>
    <t>Basic reports in place</t>
  </si>
  <si>
    <t>Some areas of depth - good general reports</t>
  </si>
  <si>
    <t>Excellent throughout</t>
  </si>
  <si>
    <t>FIN 1.6</t>
  </si>
  <si>
    <t>How often are management financial reports produced?</t>
    <phoneticPr fontId="10" type="noConversion"/>
  </si>
  <si>
    <t>Annually</t>
    <phoneticPr fontId="10" type="noConversion"/>
  </si>
  <si>
    <t>Quarterly</t>
    <phoneticPr fontId="10" type="noConversion"/>
  </si>
  <si>
    <t>Monthlly</t>
    <phoneticPr fontId="10" type="noConversion"/>
  </si>
  <si>
    <t>FIN 1.7</t>
  </si>
  <si>
    <t>What are this year's financial projections?</t>
  </si>
  <si>
    <t>Significantly less than last year</t>
  </si>
  <si>
    <t>Same as last year / a little less</t>
  </si>
  <si>
    <t>Same as last year / a little more</t>
  </si>
  <si>
    <t>Significantly more than last year</t>
  </si>
  <si>
    <t>FIN 1.8</t>
  </si>
  <si>
    <t>Which sentence best describes the organisation's revenue generation model?</t>
  </si>
  <si>
    <t>Single product</t>
  </si>
  <si>
    <t>Multiple product lines on same platform
(eg, one organisation producing ready salted peanuts and dry roasted peanuts, in 100g bags and 1kg bags)</t>
  </si>
  <si>
    <t>Multiple platforms each with single product lines 
(eg, one organisation manufacturing one type of football, tennis racket and screwdriver)</t>
  </si>
  <si>
    <t>Multiple product lines within multiple platforms
(eg, an organisation that produces multiple PCs, laptops and printers) </t>
  </si>
  <si>
    <t>FIN 1.9</t>
  </si>
  <si>
    <t>Which sentence best describes the organisation's sources of revenue?</t>
  </si>
  <si>
    <t>Organisation has a single customer</t>
  </si>
  <si>
    <t>Organisation has a few customers, one of which provides the main source of income</t>
  </si>
  <si>
    <t>Organisation has several customers, who are equally important sources of income</t>
  </si>
  <si>
    <t>Organisation has a broad customer base, removing a dependency on any one source of income</t>
  </si>
  <si>
    <t>FIN 1.10</t>
  </si>
  <si>
    <t>Does the organisation have access to loans  / working capital?</t>
  </si>
  <si>
    <t>No, none and it has been refused by several banks and other formal sector money lenders</t>
  </si>
  <si>
    <t>Small, expensive loans available to the organisation with slow approval times and may not be granted</t>
  </si>
  <si>
    <t>Organisation has an established track record with a bank and is now able to access slightly larger amounts of capital at lower rates than before. It is unlikely an application would be delayed or refused</t>
  </si>
  <si>
    <t xml:space="preserve">Yes, organisation has overdraft facility sufficient for its current trading pattern </t>
  </si>
  <si>
    <t>FIN 1.11</t>
  </si>
  <si>
    <t>What was the profitability of the organisation last year?</t>
  </si>
  <si>
    <t>There was a significant loss</t>
  </si>
  <si>
    <t>There was a small loss</t>
  </si>
  <si>
    <t>There was a small profit</t>
  </si>
  <si>
    <t>There was a large profit</t>
  </si>
  <si>
    <t>FIN 1.12</t>
  </si>
  <si>
    <t>What level of financial reserves does the organisation have? Or cash until next revenue generation event (eg, harvest)????</t>
    <phoneticPr fontId="10" type="noConversion"/>
  </si>
  <si>
    <t xml:space="preserve">None, few or it is not clear at this time </t>
  </si>
  <si>
    <t>1 month's operating costs in cash at bank on average month on month</t>
  </si>
  <si>
    <t xml:space="preserve">2 month's operating costs in cash at bank on average month on month </t>
  </si>
  <si>
    <t>3+ month's operating costs in cash at bank on average month on month</t>
  </si>
  <si>
    <t>Manufacture &amp; Procurement</t>
    <phoneticPr fontId="10" type="noConversion"/>
  </si>
  <si>
    <t>MFR 1.0</t>
    <phoneticPr fontId="10" type="noConversion"/>
  </si>
  <si>
    <t>Is there an in-house manufacturing function within the organisation?</t>
    <phoneticPr fontId="10" type="noConversion"/>
  </si>
  <si>
    <t>No - not applicable</t>
    <phoneticPr fontId="10" type="noConversion"/>
  </si>
  <si>
    <t>Yes</t>
    <phoneticPr fontId="10" type="noConversion"/>
  </si>
  <si>
    <t>MFR 1.1</t>
  </si>
  <si>
    <t>How suitable is the current manufacturing equipment to conduct the organisation's business activities? (eg, processing machinery, refrigeration units)</t>
    <phoneticPr fontId="10" type="noConversion"/>
  </si>
  <si>
    <t>Totally unsuitable for effective working of the organisation. No amount of correction will make them suitable. Replacement is required</t>
    <phoneticPr fontId="10" type="noConversion"/>
  </si>
  <si>
    <t>MFR 1.2</t>
  </si>
  <si>
    <t>What are the frequency of breakdowns / lost productivity due to machinery problems?</t>
    <phoneticPr fontId="10" type="noConversion"/>
  </si>
  <si>
    <t xml:space="preserve">Every day productivity is lost due to machinery problems with the old machinery the organisation is using </t>
  </si>
  <si>
    <t xml:space="preserve">Weekly, the organisation loses productivity due to machinery problems </t>
  </si>
  <si>
    <t xml:space="preserve">Monthly, the organisation loses productivity due to machinery problems </t>
  </si>
  <si>
    <t xml:space="preserve">Machinery problems are infrequent and the organisation maintains its machines well </t>
  </si>
  <si>
    <t>MFR 1.3</t>
  </si>
  <si>
    <t>What is the volume of production?</t>
    <phoneticPr fontId="10" type="noConversion"/>
  </si>
  <si>
    <t xml:space="preserve">Less than 25% capacity </t>
  </si>
  <si>
    <t xml:space="preserve">Less than 50% capacity </t>
  </si>
  <si>
    <t xml:space="preserve">Less than 75% capacity </t>
  </si>
  <si>
    <t xml:space="preserve">Consistently more than 75% capacity </t>
  </si>
  <si>
    <t>MFR 1.4</t>
  </si>
  <si>
    <t>What are the error rates like?</t>
    <phoneticPr fontId="10" type="noConversion"/>
  </si>
  <si>
    <t xml:space="preserve">More than 75% </t>
  </si>
  <si>
    <t>More than 50%</t>
  </si>
  <si>
    <t>More than 25%</t>
  </si>
  <si>
    <t xml:space="preserve">Consistenly under 25% </t>
  </si>
  <si>
    <t>MFR 2.0</t>
    <phoneticPr fontId="10" type="noConversion"/>
  </si>
  <si>
    <t>Does the organisation have quality &amp; compliance systems in place?</t>
  </si>
  <si>
    <t>MFR 2.1</t>
  </si>
  <si>
    <t>To what extent are you meeting quality &amp; compliance targets?</t>
    <phoneticPr fontId="10" type="noConversion"/>
  </si>
  <si>
    <t xml:space="preserve">Up to 25% of target met or we don't have any targets </t>
  </si>
  <si>
    <t>Up to 50% of target met</t>
  </si>
  <si>
    <t xml:space="preserve">Up to 75% of target met </t>
  </si>
  <si>
    <t xml:space="preserve">Over 75% of target met regularly </t>
  </si>
  <si>
    <t>MFR 3.0</t>
    <phoneticPr fontId="10" type="noConversion"/>
  </si>
  <si>
    <t>Is there an in-house procurement function within the organisation?</t>
    <phoneticPr fontId="10" type="noConversion"/>
  </si>
  <si>
    <t xml:space="preserve">Informal </t>
  </si>
  <si>
    <t xml:space="preserve">It is part of one of the senior managers' responsibilities, but there is no official function </t>
  </si>
  <si>
    <t>MFR 3.1</t>
  </si>
  <si>
    <t>Are there issues with the raw material supply (ie, on time, availability)?</t>
    <phoneticPr fontId="10" type="noConversion"/>
  </si>
  <si>
    <t>Delivery of raw materials is often delayed or not available</t>
  </si>
  <si>
    <t>Raw materials are sometimes late arriving or there are sometimes shortages</t>
  </si>
  <si>
    <t xml:space="preserve"> Raw materials occasionally arrive late or are unavailable</t>
  </si>
  <si>
    <t xml:space="preserve"> Late delivery very rarely happens and there is no problem with availability   </t>
  </si>
  <si>
    <t>MFR 3.2</t>
  </si>
  <si>
    <t>Are there issues with the raw materials quality?</t>
    <phoneticPr fontId="10" type="noConversion"/>
  </si>
  <si>
    <t xml:space="preserve">Quality of raw materials is consistently a problem </t>
  </si>
  <si>
    <t>Quality of raw materials is sometimes a problem</t>
  </si>
  <si>
    <t>Occassionally there are problems with the quality of raw materials</t>
  </si>
  <si>
    <t>There are only minor problems with raw material quality</t>
  </si>
  <si>
    <t>MFR 3.3</t>
  </si>
  <si>
    <t>Are there issues with the raw materials cost?</t>
    <phoneticPr fontId="10" type="noConversion"/>
  </si>
  <si>
    <t>The cost of raw materials is going up quickly or is constantly changing by large margins making it difficult to know when to buy</t>
  </si>
  <si>
    <t xml:space="preserve">The cost of raw materials is rising steadily or is fluctuating in a reasonably regular way </t>
  </si>
  <si>
    <t>The cost of raw materials is rising a little bit or there are some minor fluctuations in price of raw materials which the organisation is able to predict</t>
  </si>
  <si>
    <t xml:space="preserve">The cost of raw materials is remaining constant and the price is very manageable for the organisation </t>
  </si>
  <si>
    <t>Marketing, Sales, Distribution &amp; Exports</t>
  </si>
  <si>
    <t>SDE 1.0</t>
    <phoneticPr fontId="10" type="noConversion"/>
  </si>
  <si>
    <t>Which sentence best describes the organisation's market research and opportunities evaluation abilities?</t>
  </si>
  <si>
    <t>Organisation doesn't do any of it</t>
  </si>
  <si>
    <t>Organisation does basic assessments when making business decisions</t>
  </si>
  <si>
    <t>Organisation does limited market research as a matter of course to understand the situation for its existing and new products</t>
  </si>
  <si>
    <t>Organisation performs robust and thorough market research as a matter of course to understand the situation for its existing and new products</t>
  </si>
  <si>
    <t>SDE 1.1</t>
  </si>
  <si>
    <t>Is the organisation performing any competitor monitoring / analysis?</t>
    <phoneticPr fontId="10" type="noConversion"/>
  </si>
  <si>
    <t xml:space="preserve">Organisation is not aware of others doing similar work and has made no effort to investigate competition </t>
  </si>
  <si>
    <t>Organisation is aware of others doing similar work, but does not know any of the details about their business</t>
  </si>
  <si>
    <t xml:space="preserve">Organistion knows the competition and has some market data on them, but is not monitoring this regularly and responding to changes competitors make </t>
  </si>
  <si>
    <t xml:space="preserve">Organisation knows what competition is doing, monitors competition regularly and where appropriate makes business decisions in response to competitor actions </t>
  </si>
  <si>
    <t>SDE 1.2 LEA</t>
    <phoneticPr fontId="10" type="noConversion"/>
  </si>
  <si>
    <t>Do you have any actions in place to improve / counteract competition?</t>
    <phoneticPr fontId="10" type="noConversion"/>
  </si>
  <si>
    <t>None</t>
    <phoneticPr fontId="10" type="noConversion"/>
  </si>
  <si>
    <t>Inward facing plan on how to improve internally, not linked to addressing competitor advantages</t>
    <phoneticPr fontId="10" type="noConversion"/>
  </si>
  <si>
    <t>Plan in place to deal with generic 'competition'</t>
    <phoneticPr fontId="10" type="noConversion"/>
  </si>
  <si>
    <t>Full plan in place for addressing each individual competitor</t>
    <phoneticPr fontId="10" type="noConversion"/>
  </si>
  <si>
    <t>SDE 2.0</t>
    <phoneticPr fontId="10" type="noConversion"/>
  </si>
  <si>
    <t>Which sentence best describes the organisation's marketing?</t>
  </si>
  <si>
    <t>Organisation makes no or limited use of marketing; general lack of marketing skills and expertise (either internal or accessible external or expertise)</t>
  </si>
  <si>
    <t>Organisation takes opportunities to engage in marketing as they arise; some marketing skills and experience within staff or via external assistance</t>
  </si>
  <si>
    <t>Organisation considers marketing to be useful, and actively seeks opportunities to engage in these activities; critical mass of internal expertise and experience in marketing or access to relevant external assistance</t>
  </si>
  <si>
    <t>Organisation fully aware of power of marketing activities, and continually and actively engages in them; broad pool of marketing expertise and experience within organisation or efficient use made of external, sustainable, highly qualified resources</t>
  </si>
  <si>
    <t>SDE 2.1</t>
  </si>
  <si>
    <t>To what extent is the sales function meeting targets?</t>
    <phoneticPr fontId="10" type="noConversion"/>
  </si>
  <si>
    <t>SDE 3.0</t>
    <phoneticPr fontId="10" type="noConversion"/>
  </si>
  <si>
    <t>What quality of distribution system does the organisation have?</t>
  </si>
  <si>
    <t>No / a very limited distribution system</t>
  </si>
  <si>
    <t>A basic distribution system – pick up / drop off only</t>
  </si>
  <si>
    <t>A reasonable distribution system, including tracking and warehousing</t>
  </si>
  <si>
    <t>Detailed logistics and supply chain in place</t>
  </si>
  <si>
    <t>SDE 3.1</t>
  </si>
  <si>
    <t>What proportion of deliveries are on target?</t>
    <phoneticPr fontId="10" type="noConversion"/>
  </si>
  <si>
    <t>SDE 4.0</t>
    <phoneticPr fontId="10" type="noConversion"/>
  </si>
  <si>
    <t>Does the organisation have expertise / understanding of export requirements?</t>
  </si>
  <si>
    <t>None at all</t>
    <phoneticPr fontId="10" type="noConversion"/>
  </si>
  <si>
    <t xml:space="preserve">The organisation knows where to take product should it want to start exporting but is unaware of the requirements </t>
  </si>
  <si>
    <t>The organisation has some knowledge of export requirements and has a track record of achieving some export successfully</t>
  </si>
  <si>
    <t>Full in-house expertise and capabilities</t>
    <phoneticPr fontId="10" type="noConversion"/>
  </si>
  <si>
    <t>SDE 4.1</t>
  </si>
  <si>
    <t>What proportion of sales come from exports?</t>
  </si>
  <si>
    <t>COM 1.0</t>
  </si>
  <si>
    <t>What is the quality of internal communications channels within the organisation?</t>
  </si>
  <si>
    <t>No internal communications in place</t>
  </si>
  <si>
    <t>Limited communications within the organisation that are done on an ad hoc basis</t>
  </si>
  <si>
    <t>Some internal communications are produced (following a standard approach), but which are not produced with any regularity</t>
  </si>
  <si>
    <t>A standardised approach is used for internal communications, which are produced on a regular basis</t>
  </si>
  <si>
    <t>COM 1.1</t>
  </si>
  <si>
    <t>What is the quality of external communications from the organisation?</t>
  </si>
  <si>
    <t>External communications are non-existent</t>
  </si>
  <si>
    <t>Limited external communications are produced, but these are done on an ad hoc basis (rather than following a strategic plan)</t>
  </si>
  <si>
    <t>Good quality external communications are produced in house (linked to the organisational strategy)</t>
  </si>
  <si>
    <t>Excellent, professional communications are developed by an external partner on behalf of the organisation (linked to the organisational strategy)</t>
  </si>
  <si>
    <t>COM 1.2</t>
  </si>
  <si>
    <t>Which sentence best describes the organisation's PR?</t>
  </si>
  <si>
    <t>Organisation makes no or limited use of PR; general lack of PR skills and expertise (either internal or accessible external or expertise)</t>
  </si>
  <si>
    <t>Organisation takes opportunities to engage in PR as they arise; some PR skills and experience within staff or via external assistance</t>
  </si>
  <si>
    <t>Organisation considers PR to be useful, and actively seeks opportunities to engage in these activities; critical mass of internal expertise and experience in PR or access to relevant external assistance</t>
  </si>
  <si>
    <t>Organisation fully aware of power of PR activities, and continually and actively engages in them; broad pool of PR expertise and experience within organisation or efficient use made of external, sustainable, highly qualified resources</t>
  </si>
  <si>
    <t>Environmental &amp;  Social Impact</t>
  </si>
  <si>
    <t>ESI 1.0</t>
  </si>
  <si>
    <t>Does the enterprise understand the significant positive social impacts of its activities, for example, employment creation, good worker conditions, training, community development etc.?</t>
  </si>
  <si>
    <t>The enterprise does not focus on this. It is possible that is has little or low positive social impact</t>
  </si>
  <si>
    <t>The enterprise is aware of its positive impact. It is possible that positive impact is created as a side effect of its main activities</t>
  </si>
  <si>
    <t>The enterprise is aware of its impact, has taken action to focus on creating more impact and trying to measure it, but it’s not comprehensive</t>
  </si>
  <si>
    <t>The enterprise is focused on its social impact. Actions to ensure and increase impact are taken and monitored by management. Impact is measured and reported</t>
  </si>
  <si>
    <t>ESI 1.1</t>
  </si>
  <si>
    <t xml:space="preserve">Does the enterprise understand what negative impacts its activities may have on society, for example in terms of poor working conditions, no community interaction, low involvement of women in enterprise, product unsuitable for local people (luxury market etc.)? </t>
  </si>
  <si>
    <t>The enterprise has not analysed this. It is possible that its activities are damaging</t>
  </si>
  <si>
    <t>The enterprise is aware of its negative social impact and has taken action on one or two of the issues, such as improving health and safety or giving workers fair pay</t>
  </si>
  <si>
    <t>The enterprise is aware of its impact, has received advice on some of these issues, and has taken actions, but it’s not comprehensive</t>
  </si>
  <si>
    <t>The enterprise carries out a full diagnostic involving local stakeholders and covering a wide range of issues from gender inclusion to product suitability. Actions are taken and monitored by management</t>
  </si>
  <si>
    <t>ESI 1.2</t>
  </si>
  <si>
    <t xml:space="preserve">Does the enterprise understand the significant positive environmental impacts of its activities, for example, low energy consumption, energy sourced from renewables, product is renewable/efficient energy technology, high standard of environmental policies, sustainable farming practices etc.? </t>
  </si>
  <si>
    <t>The enterprise does not focus on this. It is possible that is has little or low positive environmental impact</t>
  </si>
  <si>
    <t>ESI 1.3</t>
  </si>
  <si>
    <t>Does the enterprise understand what negative impact its activities have on the environment, for example in terms of pollution, high water consumption and deforestation?</t>
  </si>
  <si>
    <t>The enterprise is aware of its environmental impact and has taken action on one or two of the issues, such as reduction of chemicals</t>
  </si>
  <si>
    <t>The enterprise carries out a full diagnostic involving local stakeholders and covering a wide range of issues from water to conservation. Actions are taken and monitored by management</t>
  </si>
  <si>
    <t>IT</t>
  </si>
  <si>
    <t>IT 1.0</t>
  </si>
  <si>
    <t>Does the organisation use IT?</t>
  </si>
  <si>
    <t>Limited use</t>
  </si>
  <si>
    <t>Most departments use IT</t>
  </si>
  <si>
    <t>Yes all areas / departments use IT</t>
  </si>
  <si>
    <t>IT 1.1</t>
  </si>
  <si>
    <t>How dependent is the organisation on IT?</t>
    <phoneticPr fontId="10" type="noConversion"/>
  </si>
  <si>
    <t>Not at all, there is minimal or no use of IT or mobile phones</t>
  </si>
  <si>
    <t xml:space="preserve">The organisation runs book keeping and other back office functions on IT and some front office features like email </t>
  </si>
  <si>
    <t xml:space="preserve">The organisation uses IT in most of its functions both front and back office </t>
  </si>
  <si>
    <t xml:space="preserve">The organisation has invested heavily in IT and is using it in all aspects of its business </t>
  </si>
  <si>
    <t>IT 1.2</t>
  </si>
  <si>
    <t>Does the organisation have an in-house support function?</t>
    <phoneticPr fontId="10" type="noConversion"/>
  </si>
  <si>
    <t>Informal basic knowledge of IT</t>
  </si>
  <si>
    <t xml:space="preserve">One or more of the team have reasonable IT skills </t>
  </si>
  <si>
    <t>IT 1.3</t>
  </si>
  <si>
    <t>Are there IT implementation projects occurring within the organisation?</t>
  </si>
  <si>
    <t xml:space="preserve">No </t>
  </si>
  <si>
    <t xml:space="preserve">The organisation wants to upgrade software on existing terminals </t>
  </si>
  <si>
    <t xml:space="preserve">The organisation is trying to install a server and run software from it </t>
  </si>
  <si>
    <t xml:space="preserve">Yes, the organisation has identified an IT capability which it can afford or has procured and it is being implemented </t>
  </si>
  <si>
    <t>IT 1.4</t>
  </si>
  <si>
    <t xml:space="preserve">What is the amount of IT hardware in the organisation? </t>
    <phoneticPr fontId="10" type="noConversion"/>
  </si>
  <si>
    <t>Up to 25% of the team have access to hardware who need it</t>
  </si>
  <si>
    <t>Up to 50% of the team have access to hardware who need it</t>
  </si>
  <si>
    <t>Up to 75% of the team have access to hardware who need it</t>
  </si>
  <si>
    <t>Over 75% of the team have access to hardware who need it</t>
  </si>
  <si>
    <t>IT 1.5</t>
  </si>
  <si>
    <t>What is the age of IT hardware within the organisation?</t>
    <phoneticPr fontId="10" type="noConversion"/>
  </si>
  <si>
    <t>Over 4 years old</t>
    <phoneticPr fontId="10" type="noConversion"/>
  </si>
  <si>
    <t>2-4 years old</t>
    <phoneticPr fontId="10" type="noConversion"/>
  </si>
  <si>
    <t>1-2 years old</t>
    <phoneticPr fontId="10" type="noConversion"/>
  </si>
  <si>
    <t>Up to 1 year old</t>
    <phoneticPr fontId="10" type="noConversion"/>
  </si>
  <si>
    <t>IT 1.6</t>
  </si>
  <si>
    <t>How adequate is the software being used by the organisation to perform business tasks?</t>
  </si>
  <si>
    <t xml:space="preserve">Totally inadequate - too old / unsuitable and crashing a lot </t>
  </si>
  <si>
    <t xml:space="preserve">The software is old but reasonably reliable and not in need of necessary revision </t>
  </si>
  <si>
    <t xml:space="preserve">The software is quite new and enables most business requirements to be met </t>
  </si>
  <si>
    <t>Fit for all business processes</t>
    <phoneticPr fontId="10" type="noConversion"/>
  </si>
  <si>
    <t>IT 1.7</t>
  </si>
  <si>
    <t>How adequate are IT procedures such as back up, anti virus protection, version control, etc?</t>
    <phoneticPr fontId="10" type="noConversion"/>
  </si>
  <si>
    <t>None existent</t>
    <phoneticPr fontId="10" type="noConversion"/>
  </si>
  <si>
    <t>Some protection and back up procedures exist</t>
  </si>
  <si>
    <t xml:space="preserve">The organisation has a reasonably systematic approach to protection and back up, but it is a manual process </t>
  </si>
  <si>
    <t>Full procedures implemented - no issues</t>
    <phoneticPr fontId="10" type="noConversion"/>
  </si>
  <si>
    <t>Legal</t>
  </si>
  <si>
    <t>LEG 1.0</t>
  </si>
  <si>
    <t>To what extent is there an in-house legal capability within the organisation?</t>
    <phoneticPr fontId="10" type="noConversion"/>
  </si>
  <si>
    <t>Basic contracts for suppliers and sales only</t>
    <phoneticPr fontId="10" type="noConversion"/>
  </si>
  <si>
    <t>Basic contracts for suppliers and sales, internal contracts (eg, employment, health &amp; safety)</t>
    <phoneticPr fontId="10" type="noConversion"/>
  </si>
  <si>
    <t>Complex internal and external capabilities (including corporate and commercial legal work)</t>
    <phoneticPr fontId="10" type="noConversion"/>
  </si>
  <si>
    <t>LEG 1.1</t>
  </si>
  <si>
    <t>What are your internal capabilities in terms of legal expertise?</t>
  </si>
  <si>
    <t>Nascent</t>
  </si>
  <si>
    <t>Emerging</t>
  </si>
  <si>
    <t>Expanding</t>
  </si>
  <si>
    <t>Mature</t>
  </si>
  <si>
    <t>LEG 1.2</t>
  </si>
  <si>
    <t>What access do you have to external legal support?</t>
    <phoneticPr fontId="10" type="noConversion"/>
  </si>
  <si>
    <t>LEG 1.3</t>
  </si>
  <si>
    <t>Are there any ongoing, or have there been any legal disputes within the past 5 years?</t>
    <phoneticPr fontId="10" type="noConversion"/>
  </si>
  <si>
    <t>Yes, there have been several disputes over different issues</t>
    <phoneticPr fontId="10" type="noConversion"/>
  </si>
  <si>
    <t>Yes, there have been several disputes in one area</t>
    <phoneticPr fontId="10" type="noConversion"/>
  </si>
  <si>
    <t>Yes, there has been one dispute</t>
    <phoneticPr fontId="10" type="noConversion"/>
  </si>
  <si>
    <t>No disputes</t>
    <phoneticPr fontId="10" type="noConversion"/>
  </si>
  <si>
    <t>LEG 2.0</t>
  </si>
  <si>
    <t>What is the level of adherence to health and safety laws</t>
  </si>
  <si>
    <t>Not adherence to the laws</t>
  </si>
  <si>
    <t>Minimal adherence to the laws</t>
  </si>
  <si>
    <t>Adherence to most of the laws governing health and safety</t>
  </si>
  <si>
    <t>Adherence to all laws governing health and safety</t>
  </si>
  <si>
    <t>LEG 2.1</t>
  </si>
  <si>
    <t>What is the level of adherence to tax laws</t>
  </si>
  <si>
    <t>LEG 2.2</t>
  </si>
  <si>
    <t>What is the level of adherence to employment laws</t>
  </si>
  <si>
    <t>Adherence to most of the laws governing employment</t>
  </si>
  <si>
    <t>Adherence to all laws governing employment</t>
  </si>
  <si>
    <t xml:space="preserve">Leadership </t>
  </si>
  <si>
    <t xml:space="preserve">Organisation </t>
  </si>
  <si>
    <t xml:space="preserve"> Staff </t>
  </si>
  <si>
    <t>Product/Service &amp; Processing</t>
  </si>
  <si>
    <t xml:space="preserve">Sales &amp; Marketing </t>
  </si>
  <si>
    <t xml:space="preserve">Financial Management </t>
  </si>
  <si>
    <t xml:space="preserve">Environment &amp; Social Impact </t>
  </si>
  <si>
    <t>Environment &amp; Social Impact</t>
  </si>
  <si>
    <t>Total</t>
  </si>
  <si>
    <t>SUPPORT</t>
    <phoneticPr fontId="10" type="noConversion"/>
  </si>
  <si>
    <t>VALUE CHAIN</t>
    <phoneticPr fontId="10" type="noConversion"/>
  </si>
  <si>
    <t>Social &amp; Environmental Impact</t>
  </si>
  <si>
    <t>Key</t>
  </si>
  <si>
    <t>Major issues</t>
  </si>
  <si>
    <t>Minor Issues</t>
  </si>
  <si>
    <t>OK</t>
  </si>
  <si>
    <t>Good</t>
  </si>
  <si>
    <t>Physical Infrastructure (C7)</t>
  </si>
  <si>
    <t>Utilities</t>
  </si>
  <si>
    <t>Non-manufacturing equipment standard</t>
  </si>
  <si>
    <t>Legal Exposure (A6)</t>
  </si>
  <si>
    <t>Raw materials cost</t>
  </si>
  <si>
    <t>Employment Law</t>
  </si>
  <si>
    <t>Materials supply</t>
  </si>
  <si>
    <t>Internal Legal Capabilities (B8)</t>
  </si>
  <si>
    <t>External Legal Support</t>
  </si>
  <si>
    <t>Health &amp; Safety</t>
  </si>
  <si>
    <t>Tax laws</t>
  </si>
  <si>
    <t>Competitor Monitoring</t>
  </si>
  <si>
    <t>Role Definition / Assignment (B3)</t>
  </si>
  <si>
    <t>Staffing Levels (B4)</t>
  </si>
  <si>
    <t>Staffing Quality (C3)</t>
  </si>
  <si>
    <t>Staff turnover (B7)</t>
  </si>
  <si>
    <t>Production volume</t>
  </si>
  <si>
    <t>Quality compliance</t>
  </si>
  <si>
    <t>Error rate</t>
  </si>
  <si>
    <t>Equipment breakdown frequency</t>
  </si>
  <si>
    <t>Raw material quality</t>
  </si>
  <si>
    <t>PR &amp; Marketing (C2)</t>
  </si>
  <si>
    <t>Distribution quality</t>
  </si>
  <si>
    <t>Sales Effectiveness</t>
  </si>
  <si>
    <t>Target attained</t>
  </si>
  <si>
    <t>Talent Development</t>
  </si>
  <si>
    <t>Exports</t>
  </si>
  <si>
    <t>Retention &amp; Rewards</t>
  </si>
  <si>
    <t>Disciplinary Processes</t>
  </si>
  <si>
    <t>HR Systems (C4)</t>
  </si>
  <si>
    <t>Revenue Sources (A4)</t>
  </si>
  <si>
    <t>Trades Receivables</t>
  </si>
  <si>
    <t>IT Projects</t>
  </si>
  <si>
    <t>Trades Payables</t>
  </si>
  <si>
    <t>Adequate software (C1)</t>
  </si>
  <si>
    <t>Financial Reporting</t>
  </si>
  <si>
    <t>Available protection systems</t>
  </si>
  <si>
    <t>Financial Reserve</t>
  </si>
  <si>
    <t>Profitability</t>
  </si>
  <si>
    <t>Sustainable Development Goals (SDGs)</t>
  </si>
  <si>
    <t>Many Impact Investors are aligning their investments to the Sustainable Development Goals to play a role in achieving the UN's global agenda to end poverty by 2030.  As such, we wanrt to understand how the enterprises we work with contribute to the SDGs.  Please use this sheet to highlight the SDGs your enterprise contribute to. It is unlikely that your enterprise will contribute to more than 3 or 4 of these goals, which is fine.  In each case that they do contribute, please provide evidence for their contribution to the goal.
For more details on these goals, including indicators for each, please visit: https://sustainabledevelopment.un.org/sdgs</t>
  </si>
  <si>
    <t>Does your enterprise contribute to this goal?</t>
  </si>
  <si>
    <t>How? Please provide as much evidence as possible.</t>
  </si>
  <si>
    <t>1 NO POVERTY</t>
  </si>
  <si>
    <t>2 ZERO HUNGER</t>
  </si>
  <si>
    <t>3 GOOD HEALTH AND WELL-BEING</t>
  </si>
  <si>
    <t>4 QUALITY EDUCATION</t>
  </si>
  <si>
    <t>5 GENDER EQUALITY</t>
  </si>
  <si>
    <t>6 CLEAN WATER AND SANITATION</t>
  </si>
  <si>
    <t>7 AFFORDABLE AND CLEAN ENERGY</t>
  </si>
  <si>
    <t>8 DECENT WORK AND ECONOMIC GROWTH</t>
  </si>
  <si>
    <t>9 INDUSTRY, INNOVATION AND INFRASTRUCTURE</t>
  </si>
  <si>
    <t>10 REDUCED INEQUALITIES</t>
  </si>
  <si>
    <t>11 SUSTAINABLE CITIES AND COMMUNITIES</t>
  </si>
  <si>
    <t>12 RESPONSIBLE CONSUMPTION AND PRODUCTION</t>
  </si>
  <si>
    <t>13 CLIMATE ACTION</t>
  </si>
  <si>
    <t>14 LIFE BELOW WATER</t>
  </si>
  <si>
    <t>15 LIFE ON LAND</t>
  </si>
  <si>
    <t>16 PEACE, JUSTICE AND STRONG INSTITUTIONS</t>
  </si>
  <si>
    <t>17 PARTNERSHIPS FOR THE GOALS</t>
  </si>
  <si>
    <t>PEST Analysis</t>
  </si>
  <si>
    <t>Political</t>
  </si>
  <si>
    <t>Economic</t>
  </si>
  <si>
    <t>Social</t>
  </si>
  <si>
    <t>Technological</t>
  </si>
  <si>
    <t>Environmental</t>
  </si>
  <si>
    <t>SWOT Analysis</t>
  </si>
  <si>
    <t>Strengths</t>
  </si>
  <si>
    <t>Weaknesses</t>
  </si>
  <si>
    <t>Opportunities</t>
  </si>
  <si>
    <t>Threats</t>
  </si>
  <si>
    <t>Supply Chain Analysis</t>
  </si>
  <si>
    <t>Supplier</t>
  </si>
  <si>
    <t>Supplier level</t>
  </si>
  <si>
    <t>Material(s) purchased</t>
  </si>
  <si>
    <t>Price paid</t>
  </si>
  <si>
    <t>Quantity</t>
  </si>
  <si>
    <t>Quality of Products Supplied</t>
  </si>
  <si>
    <t>Timeliness on Delivery</t>
  </si>
  <si>
    <t>End supplier?</t>
  </si>
  <si>
    <t>Customer</t>
  </si>
  <si>
    <t>Customer Level</t>
  </si>
  <si>
    <t>Product purchased</t>
  </si>
  <si>
    <t>End customer?</t>
  </si>
  <si>
    <t>Supply Chain Map</t>
  </si>
  <si>
    <t>Quality Assurance</t>
  </si>
  <si>
    <t>Raw materials </t>
  </si>
  <si>
    <t>Raw materials specification</t>
  </si>
  <si>
    <t xml:space="preserve"> </t>
  </si>
  <si>
    <t xml:space="preserve">Finish product </t>
  </si>
  <si>
    <t>Finish product specification</t>
  </si>
  <si>
    <t xml:space="preserve">  </t>
  </si>
  <si>
    <t>Material(s) supplied</t>
  </si>
  <si>
    <t xml:space="preserve">Price </t>
  </si>
  <si>
    <t>Maximum &amp; Minimum Quantity Supplied</t>
  </si>
  <si>
    <t>Perception of Quality of Products Supplied</t>
  </si>
  <si>
    <t>Perception on Reliability</t>
  </si>
  <si>
    <t>Potential Cost Savings</t>
  </si>
  <si>
    <t>Potential Revenue Gains</t>
  </si>
  <si>
    <t>Farmers</t>
  </si>
  <si>
    <t>Potential Supply Chain Map</t>
  </si>
  <si>
    <t>Team &amp; Organisational Structure</t>
  </si>
  <si>
    <t>Enterprise team</t>
  </si>
  <si>
    <t>Owner(s) background and description</t>
  </si>
  <si>
    <t>Key management staff and background</t>
  </si>
  <si>
    <t>Board of directors</t>
  </si>
  <si>
    <t>Employee skills and training</t>
  </si>
  <si>
    <t>Fill in the organisational chart below as relevant to your organisation:</t>
  </si>
  <si>
    <t>Organisational Chart for Jakana</t>
  </si>
  <si>
    <t>Competitor Analysis</t>
  </si>
  <si>
    <t>Competitor Name</t>
  </si>
  <si>
    <t>Target market</t>
  </si>
  <si>
    <t>Product(s)</t>
  </si>
  <si>
    <t>Price (uganda shillings)</t>
  </si>
  <si>
    <t>Market share</t>
  </si>
  <si>
    <t>Distribution</t>
  </si>
  <si>
    <t>Customer service benefits</t>
  </si>
  <si>
    <t>Market Analysis</t>
  </si>
  <si>
    <t>Definition of the market</t>
  </si>
  <si>
    <t xml:space="preserve">What market(s) does the enterprise operate in? </t>
  </si>
  <si>
    <t>Size of the market</t>
  </si>
  <si>
    <t>What is the estimated value of this market? How much produced/consumed? How much do customers spend buying the product/service every year?</t>
  </si>
  <si>
    <t xml:space="preserve">What is the enterprise's current market share? What are future projections? </t>
  </si>
  <si>
    <t>What are the key barriers to growth?</t>
  </si>
  <si>
    <t>Market participants</t>
  </si>
  <si>
    <t xml:space="preserve">Who supplies inputs? </t>
  </si>
  <si>
    <t>Who processes?</t>
  </si>
  <si>
    <t>Who are the stakeholders?</t>
  </si>
  <si>
    <t>Who transports?</t>
  </si>
  <si>
    <t>Who buys?</t>
  </si>
  <si>
    <t xml:space="preserve">Who are the market leaders? </t>
  </si>
  <si>
    <t xml:space="preserve">Who are the enterprise's its key competitors? </t>
  </si>
  <si>
    <t>Overall market development</t>
  </si>
  <si>
    <t>Does this market have potential for growth? If so, how much?</t>
  </si>
  <si>
    <t>What are the core problems/blockages? </t>
  </si>
  <si>
    <t>What are the barriers to entry?</t>
  </si>
  <si>
    <t>Geographic distribution?</t>
  </si>
  <si>
    <t>Involvement in the market</t>
  </si>
  <si>
    <t xml:space="preserve">How does the enterprise differentiate itself from its competitors?  </t>
  </si>
  <si>
    <t>Is the enterprise clear about what its value proposition is? What is the unique selling point (USP) of its products?</t>
  </si>
  <si>
    <t xml:space="preserve">Is there a pricing strategy? Is the price appropriate for the market? Does the enterprise know its profit margin? </t>
  </si>
  <si>
    <t>What is your enterprise's current revenue? What was last year's revenue? What accounts for the difference?</t>
  </si>
  <si>
    <t xml:space="preserve">                       100 metric tonnes</t>
  </si>
  <si>
    <t xml:space="preserve">                                    3 metric tonnes a month</t>
  </si>
  <si>
    <t xml:space="preserve">                                  1000 tonnes a month </t>
  </si>
  <si>
    <t xml:space="preserve">TAM = X amount of yearly revenue / customers </t>
  </si>
  <si>
    <t xml:space="preserve">SAM = X amount of yearly revenue / customers </t>
  </si>
  <si>
    <t xml:space="preserve">TM = most likely buyers = X amount of yearly revenue / customers </t>
  </si>
  <si>
    <t>A.01I</t>
  </si>
  <si>
    <t>A.02I</t>
  </si>
  <si>
    <t>A.03I</t>
  </si>
  <si>
    <t>A.04I</t>
  </si>
  <si>
    <t>A.05I</t>
  </si>
  <si>
    <t>A.06I</t>
  </si>
  <si>
    <t>B.01I</t>
  </si>
  <si>
    <t>B.02I</t>
  </si>
  <si>
    <t>B.03I</t>
  </si>
  <si>
    <t>B.04I</t>
  </si>
  <si>
    <t>B.05I</t>
  </si>
  <si>
    <t>B.06I</t>
  </si>
  <si>
    <t>B.07I</t>
  </si>
  <si>
    <t>B.08I</t>
  </si>
  <si>
    <t>B.09I</t>
  </si>
  <si>
    <t>B.10I</t>
  </si>
  <si>
    <t>B.11I</t>
  </si>
  <si>
    <t>B.12I</t>
  </si>
  <si>
    <t>B.13I</t>
  </si>
  <si>
    <t>C.01I</t>
  </si>
  <si>
    <t>C.02I</t>
  </si>
  <si>
    <t>C.03I</t>
  </si>
  <si>
    <t>C.04I</t>
  </si>
  <si>
    <t>C.05I</t>
  </si>
  <si>
    <t>C.06I</t>
  </si>
  <si>
    <t>C.07I</t>
  </si>
  <si>
    <t>C.08I</t>
  </si>
  <si>
    <t>C.09I</t>
  </si>
  <si>
    <t>C.10I</t>
  </si>
  <si>
    <t>C.11I</t>
  </si>
  <si>
    <t>C.12I</t>
  </si>
  <si>
    <t>D.01I</t>
  </si>
  <si>
    <t>D.02I</t>
  </si>
  <si>
    <t>D.03I</t>
  </si>
  <si>
    <t>D.04I</t>
  </si>
  <si>
    <t>D.05I</t>
  </si>
  <si>
    <t>D.06I</t>
  </si>
  <si>
    <t>D.07I</t>
  </si>
  <si>
    <t>D.08I</t>
  </si>
  <si>
    <t>E.01I</t>
  </si>
  <si>
    <t>E.02I</t>
  </si>
  <si>
    <t>E.03I</t>
  </si>
  <si>
    <t>E.04I</t>
  </si>
  <si>
    <t>E.05I</t>
  </si>
  <si>
    <t>E.06I</t>
  </si>
  <si>
    <t>E.07I</t>
  </si>
  <si>
    <t>E.08I</t>
  </si>
  <si>
    <t>F.01I</t>
  </si>
  <si>
    <t>F.02I</t>
  </si>
  <si>
    <t>F.03I</t>
  </si>
  <si>
    <t>F.04I</t>
  </si>
  <si>
    <t>A.TI</t>
  </si>
  <si>
    <t>B.TI</t>
  </si>
  <si>
    <t>C.TI</t>
  </si>
  <si>
    <t>D.TI</t>
  </si>
  <si>
    <t>E.TI</t>
  </si>
  <si>
    <t>F.TI</t>
  </si>
  <si>
    <t>T.TI</t>
  </si>
  <si>
    <t>A.01U</t>
  </si>
  <si>
    <t>A.02U</t>
  </si>
  <si>
    <t>A.03U</t>
  </si>
  <si>
    <t>A.04U</t>
  </si>
  <si>
    <t>A.05U</t>
  </si>
  <si>
    <t>A.06U</t>
  </si>
  <si>
    <t>B.01U</t>
  </si>
  <si>
    <t>B.02U</t>
  </si>
  <si>
    <t>B.03U</t>
  </si>
  <si>
    <t>B.04U</t>
  </si>
  <si>
    <t>B.05U</t>
  </si>
  <si>
    <t>B.06U</t>
  </si>
  <si>
    <t>B.07U</t>
  </si>
  <si>
    <t>B.08U</t>
  </si>
  <si>
    <t>B.09U</t>
  </si>
  <si>
    <t>B.10U</t>
  </si>
  <si>
    <t>B.11U</t>
  </si>
  <si>
    <t>B.12U</t>
  </si>
  <si>
    <t>B.13U</t>
  </si>
  <si>
    <t>C.01U</t>
  </si>
  <si>
    <t>C.02U</t>
  </si>
  <si>
    <t>C.03U</t>
  </si>
  <si>
    <t>C.04U</t>
  </si>
  <si>
    <t>C.05U</t>
  </si>
  <si>
    <t>C.06U</t>
  </si>
  <si>
    <t>C.07U</t>
  </si>
  <si>
    <t>C.08U</t>
  </si>
  <si>
    <t>C.09U</t>
  </si>
  <si>
    <t>C.10U</t>
  </si>
  <si>
    <t>C.11U</t>
  </si>
  <si>
    <t>C.12U</t>
  </si>
  <si>
    <t>D.01U</t>
  </si>
  <si>
    <t>D.02U</t>
  </si>
  <si>
    <t>D.03U</t>
  </si>
  <si>
    <t>D.04U</t>
  </si>
  <si>
    <t>D.05U</t>
  </si>
  <si>
    <t>D.06U</t>
  </si>
  <si>
    <t>D.07U</t>
  </si>
  <si>
    <t>D.08U</t>
  </si>
  <si>
    <t>E.01U</t>
  </si>
  <si>
    <t>E.02U</t>
  </si>
  <si>
    <t>E.03U</t>
  </si>
  <si>
    <t>E.04U</t>
  </si>
  <si>
    <t>E.05U</t>
  </si>
  <si>
    <t>E.06U</t>
  </si>
  <si>
    <t>E.07U</t>
  </si>
  <si>
    <t>E.08U</t>
  </si>
  <si>
    <t>F.01U</t>
  </si>
  <si>
    <t>F.02U</t>
  </si>
  <si>
    <t>F.03U</t>
  </si>
  <si>
    <t>F.04U</t>
  </si>
  <si>
    <t>A.TU</t>
  </si>
  <si>
    <t>B.TU</t>
  </si>
  <si>
    <t>C.TU</t>
  </si>
  <si>
    <t>D.TU</t>
  </si>
  <si>
    <t>E.TU</t>
  </si>
  <si>
    <t>F.TU</t>
  </si>
  <si>
    <t>T.TU</t>
  </si>
  <si>
    <t>Porter's Five Forces</t>
  </si>
  <si>
    <t>Severity</t>
  </si>
  <si>
    <t>Competitive Rivalry</t>
  </si>
  <si>
    <t xml:space="preserve"> Suppliers Power</t>
  </si>
  <si>
    <t>Buyers Power</t>
  </si>
  <si>
    <t>Threat of New Entrants</t>
  </si>
  <si>
    <t>Threat of Substitutes</t>
  </si>
  <si>
    <t>Supplier Power</t>
  </si>
  <si>
    <t>Buyer Power</t>
  </si>
  <si>
    <t>Severity Value (1-5)</t>
  </si>
  <si>
    <t>Threat  of Substitutes</t>
  </si>
  <si>
    <t>Financial Statement</t>
  </si>
  <si>
    <t>Income Statement</t>
  </si>
  <si>
    <t>USD</t>
  </si>
  <si>
    <t>Sales/Revenue</t>
  </si>
  <si>
    <t>Other revenue sources</t>
  </si>
  <si>
    <t>Total operating revenue</t>
  </si>
  <si>
    <t>Cost of goods sold</t>
  </si>
  <si>
    <t>Gross profit</t>
  </si>
  <si>
    <t>Operating Expenses</t>
  </si>
  <si>
    <t>Storage, transport and marketing</t>
  </si>
  <si>
    <t>Equipment and maintanance</t>
  </si>
  <si>
    <t>Advertising</t>
  </si>
  <si>
    <t>Wages and Salaries</t>
  </si>
  <si>
    <t>Office supplies</t>
  </si>
  <si>
    <t>Depreciation</t>
  </si>
  <si>
    <t>Interest expense</t>
  </si>
  <si>
    <t>Total Overhead</t>
  </si>
  <si>
    <t>Operating Income</t>
  </si>
  <si>
    <t>Loan interest</t>
  </si>
  <si>
    <t>Earning before Taxes</t>
  </si>
  <si>
    <t>Income taxes</t>
  </si>
  <si>
    <t>Retained Earnings</t>
  </si>
  <si>
    <t>Net Earning</t>
  </si>
  <si>
    <t>Balance Sheet</t>
  </si>
  <si>
    <t>Current Asset</t>
  </si>
  <si>
    <t>Cash</t>
  </si>
  <si>
    <t>Inventory</t>
  </si>
  <si>
    <t>Account Receivable</t>
  </si>
  <si>
    <t>Pre-paid expense</t>
  </si>
  <si>
    <t>Investments</t>
  </si>
  <si>
    <t>Fixed Assets</t>
  </si>
  <si>
    <t>Land and building</t>
  </si>
  <si>
    <t>Property, plant &amp; equipment</t>
  </si>
  <si>
    <t>Intangible Assests</t>
  </si>
  <si>
    <t>Total Assest</t>
  </si>
  <si>
    <t>Current Liabilities</t>
  </si>
  <si>
    <t>Accounts payable</t>
  </si>
  <si>
    <t>Interest payable</t>
  </si>
  <si>
    <t>Taxes payable</t>
  </si>
  <si>
    <t>Accrued wages</t>
  </si>
  <si>
    <t>Long-term debt</t>
  </si>
  <si>
    <t>Total Liabilities</t>
  </si>
  <si>
    <t>Owner's Equity</t>
  </si>
  <si>
    <t>Retained earnings</t>
  </si>
  <si>
    <t>Total shareholder's equity</t>
  </si>
  <si>
    <t>1,631049,</t>
  </si>
  <si>
    <t>Total liability &amp; stockholder's equity</t>
  </si>
  <si>
    <t>Cash Flow Statement</t>
  </si>
  <si>
    <t>Net income</t>
  </si>
  <si>
    <t>Cash on operating activties</t>
  </si>
  <si>
    <t>Depreciation on fixed assets</t>
  </si>
  <si>
    <t>Increase/decrease in current assets  &amp; Liabilities</t>
  </si>
  <si>
    <t xml:space="preserve"> &amp; Labilities</t>
  </si>
  <si>
    <t>Account receivables</t>
  </si>
  <si>
    <t>Pre-paid expenses</t>
  </si>
  <si>
    <t>Account payable</t>
  </si>
  <si>
    <t>Net cash from operating activities</t>
  </si>
  <si>
    <t>Cash from investing activities</t>
  </si>
  <si>
    <t>Sale of Equipment</t>
  </si>
  <si>
    <t>Purchase of property/equipment</t>
  </si>
  <si>
    <t>Net cash for investing activites</t>
  </si>
  <si>
    <t>Cash from financing activities</t>
  </si>
  <si>
    <t>Proceeds from capital contributed</t>
  </si>
  <si>
    <t>Payments of dividend</t>
  </si>
  <si>
    <t>Increase in long-term debt</t>
  </si>
  <si>
    <t>Payment of loan</t>
  </si>
  <si>
    <t>Net cash from financing activities</t>
  </si>
  <si>
    <t xml:space="preserve">Total Cash Flow </t>
  </si>
  <si>
    <t>Vertical Analysis</t>
  </si>
  <si>
    <t>Operating expenses</t>
  </si>
  <si>
    <t>Wages and salaries</t>
  </si>
  <si>
    <t>office supplies</t>
  </si>
  <si>
    <t>Total overhead</t>
  </si>
  <si>
    <t>Operating income</t>
  </si>
  <si>
    <t>Earning before taxes</t>
  </si>
  <si>
    <t xml:space="preserve">Cash </t>
  </si>
  <si>
    <t>Account receivable</t>
  </si>
  <si>
    <t>Prepaid expense</t>
  </si>
  <si>
    <t>Property, plant and equipment</t>
  </si>
  <si>
    <t>Intangible Assets</t>
  </si>
  <si>
    <t>Total Assets</t>
  </si>
  <si>
    <t xml:space="preserve">Current liabilities </t>
  </si>
  <si>
    <t>Accrued Wages</t>
  </si>
  <si>
    <t>Long term debt</t>
  </si>
  <si>
    <t>Total shareholders, equity</t>
  </si>
  <si>
    <t>Total liabilities and stock</t>
  </si>
  <si>
    <t>Trend Analysis</t>
  </si>
  <si>
    <t>Start here! Easy link up</t>
  </si>
  <si>
    <t>Storage,transport and marketing</t>
  </si>
  <si>
    <t xml:space="preserve">Wages and salaries </t>
  </si>
  <si>
    <t>Interest Expense</t>
  </si>
  <si>
    <t>Earning beforetaxes</t>
  </si>
  <si>
    <t>Investment</t>
  </si>
  <si>
    <t xml:space="preserve">Fixed Assets </t>
  </si>
  <si>
    <t>Property,plant and equipment</t>
  </si>
  <si>
    <t>Intangible assets</t>
  </si>
  <si>
    <t>Current liabilities</t>
  </si>
  <si>
    <t>Accounts payable </t>
  </si>
  <si>
    <t xml:space="preserve">Taxes payable </t>
  </si>
  <si>
    <t>ongterm debt</t>
  </si>
  <si>
    <t>Total liabilities</t>
  </si>
  <si>
    <t xml:space="preserve">Retained Earnings </t>
  </si>
  <si>
    <t>Total shareholders' Equity</t>
  </si>
  <si>
    <t>Total liability and stockholders' Equity</t>
  </si>
  <si>
    <t>Cash on operating activities</t>
  </si>
  <si>
    <t>Increase/decrease in current assets and liabilities</t>
  </si>
  <si>
    <t>Change in acccounts receivable</t>
  </si>
  <si>
    <t>Change in inventory</t>
  </si>
  <si>
    <t>Prepaid expenses</t>
  </si>
  <si>
    <t>Change in accounts payable</t>
  </si>
  <si>
    <t>Purchase of property/Equipment</t>
  </si>
  <si>
    <t>Net cash from investing activities</t>
  </si>
  <si>
    <t>Proceeds from capitalcontributed</t>
  </si>
  <si>
    <t>Payment of dividend</t>
  </si>
  <si>
    <t>Increase in longterm debt</t>
  </si>
  <si>
    <t>Payment of  loan</t>
  </si>
  <si>
    <t>Total cashflow</t>
  </si>
  <si>
    <t>Financial Ratios</t>
  </si>
  <si>
    <t>RATIOS</t>
  </si>
  <si>
    <t>FORMULAR</t>
  </si>
  <si>
    <t>VALUE</t>
  </si>
  <si>
    <t>Profitability Ratios</t>
  </si>
  <si>
    <t xml:space="preserve">Return on Assets </t>
  </si>
  <si>
    <t>Profit before taxes/ Total Asset</t>
  </si>
  <si>
    <t>Return on Equity</t>
  </si>
  <si>
    <t>Net income/Shareholder's Equity</t>
  </si>
  <si>
    <t>Return on capital</t>
  </si>
  <si>
    <t>(Net income - Dividends)/(Debt + Equity)</t>
  </si>
  <si>
    <t>Return on capital employed</t>
  </si>
  <si>
    <t>Net operating profit/(Total assets - Current liabilities)</t>
  </si>
  <si>
    <t>Cash flow return on investment</t>
  </si>
  <si>
    <t>Cash flow/ Market value of capital employed</t>
  </si>
  <si>
    <t>Efficiency ratio</t>
  </si>
  <si>
    <t>Non-interest expense/ revenue</t>
  </si>
  <si>
    <t>Gross profit margin</t>
  </si>
  <si>
    <t>Gross income/Sales</t>
  </si>
  <si>
    <t>Operating profit margin</t>
  </si>
  <si>
    <t>Operating income/ Sales</t>
  </si>
  <si>
    <t>Net profit margin</t>
  </si>
  <si>
    <t>Net income/ Sales</t>
  </si>
  <si>
    <t>Liquidity Ratios</t>
  </si>
  <si>
    <t>Current Ratio</t>
  </si>
  <si>
    <t>Current assets/Current liabilities</t>
  </si>
  <si>
    <t>Quick Ratio</t>
  </si>
  <si>
    <t>(Current assets-Inventory)/ Current liabilities</t>
  </si>
  <si>
    <t>Net working capital to sales ratio</t>
  </si>
  <si>
    <t>(Current assets - Current liabilities)/ Sales</t>
  </si>
  <si>
    <t>Net Operating cycle</t>
  </si>
  <si>
    <t>Accounts receivable days+ Inventory days - Accounts payable days</t>
  </si>
  <si>
    <t>49 Days</t>
  </si>
  <si>
    <t>Operating cycle</t>
  </si>
  <si>
    <t>Inventory days + Account receivable days</t>
  </si>
  <si>
    <t>Activitiy Ratios</t>
  </si>
  <si>
    <t>Inventory turnover</t>
  </si>
  <si>
    <t>Cost of goods sold/ Inventory</t>
  </si>
  <si>
    <t>19x</t>
  </si>
  <si>
    <t>Accounts Receivable Turnover Ratio</t>
  </si>
  <si>
    <t>Sales on credit/Accounts receivable</t>
  </si>
  <si>
    <t>Inventory Days on Hand</t>
  </si>
  <si>
    <t>Inventory/Average day's cost of goods sold</t>
  </si>
  <si>
    <t>19 Days</t>
  </si>
  <si>
    <t xml:space="preserve">Accounts Receivable Days </t>
  </si>
  <si>
    <t>365days/Account receivable turnover ratio</t>
  </si>
  <si>
    <t>0 Days</t>
  </si>
  <si>
    <t>Account Payable Turnover Ratio</t>
  </si>
  <si>
    <t>Cost of Goods sold/Inventory</t>
  </si>
  <si>
    <t>12x</t>
  </si>
  <si>
    <t>Accounts Payable Days on Hand</t>
  </si>
  <si>
    <t>365days/ Accounts payable turnover ratio</t>
  </si>
  <si>
    <t>30 Days</t>
  </si>
  <si>
    <t>Total asset turnover</t>
  </si>
  <si>
    <t>Sales/Total assets</t>
  </si>
  <si>
    <t>Fixed asset turnover</t>
  </si>
  <si>
    <t>Sales/Fixed assets</t>
  </si>
  <si>
    <t>Financial Leverage ratios</t>
  </si>
  <si>
    <t>Total debt to asset ratio</t>
  </si>
  <si>
    <t>Total debt/ Total assets</t>
  </si>
  <si>
    <t>Long-term debt to assets ratio</t>
  </si>
  <si>
    <t>Long-term debt/ Total assets</t>
  </si>
  <si>
    <t>Total debt to equity ratio</t>
  </si>
  <si>
    <t>Total debts/ Total shareholders' equity</t>
  </si>
  <si>
    <t>Equity to debt</t>
  </si>
  <si>
    <t>Market Value of Equity/ Total Liabilities</t>
  </si>
  <si>
    <t>Coverage Financial Leverage ratios</t>
  </si>
  <si>
    <t>Times -interest-coverage ration</t>
  </si>
  <si>
    <t>Earnings before interest and taxes/ Interest</t>
  </si>
  <si>
    <t>Fixed-chareg coverage ratio</t>
  </si>
  <si>
    <t>(Earnings before interest and taxes + Lease payment) / (Interest + Lease payment)</t>
  </si>
  <si>
    <t>Shareholder ratios</t>
  </si>
  <si>
    <t>Earnings per share</t>
  </si>
  <si>
    <t>Net income available to shareholders/ Number of shares outstanding</t>
  </si>
  <si>
    <t>Price-earning ratio</t>
  </si>
  <si>
    <t>Market price per share/ Earnings per share</t>
  </si>
  <si>
    <t>Dividend payout ratio</t>
  </si>
  <si>
    <t>Dividends/Earnings</t>
  </si>
  <si>
    <t>Retention ratio</t>
  </si>
  <si>
    <t>(Earnings - Dividend)/ Earnings</t>
  </si>
  <si>
    <t>Dividend yield</t>
  </si>
  <si>
    <t>Dividends per share/ Market per share</t>
  </si>
  <si>
    <t>Retained Earnings to Total Assets</t>
  </si>
  <si>
    <t>Retained earnings/ Total assets</t>
  </si>
  <si>
    <t>Solvency Ratios</t>
  </si>
  <si>
    <t>Working Capital</t>
  </si>
  <si>
    <t>Total current asset - Total current liabilities</t>
  </si>
  <si>
    <t>Net Sales to Working Capital</t>
  </si>
  <si>
    <t>Net sales/ Net working capital</t>
  </si>
  <si>
    <t>Other Ratios</t>
  </si>
  <si>
    <t>Working capital to Total Assets</t>
  </si>
  <si>
    <t>Working capital/Total assets</t>
  </si>
  <si>
    <t>Operating leverage</t>
  </si>
  <si>
    <t>Contribution margin/ Fixed costs</t>
  </si>
  <si>
    <t>Fincnacial leverage</t>
  </si>
  <si>
    <t>Total capital employed/Shareholder's equity</t>
  </si>
  <si>
    <t>Total leverage</t>
  </si>
  <si>
    <t>Operating leverage X Financial leverage</t>
  </si>
  <si>
    <t>Z-Score</t>
  </si>
  <si>
    <t>Weighting Factor</t>
  </si>
  <si>
    <t>Return on Assets</t>
  </si>
  <si>
    <t>Sales to Total Assets</t>
  </si>
  <si>
    <t>Equity to Debt</t>
  </si>
  <si>
    <t>Working Capital to Total Assets</t>
  </si>
  <si>
    <t>Product Profitability &amp; Cost</t>
  </si>
  <si>
    <t>Organizational Profitabiliity</t>
  </si>
  <si>
    <t>Beaverages</t>
  </si>
  <si>
    <t>Dried Fruit</t>
  </si>
  <si>
    <t>Farm sales</t>
  </si>
  <si>
    <t>Sales</t>
  </si>
  <si>
    <t>Cost of good sold</t>
  </si>
  <si>
    <t>Gross Margins</t>
  </si>
  <si>
    <t>Total expenses</t>
  </si>
  <si>
    <t>Staffing</t>
  </si>
  <si>
    <t>184,50</t>
  </si>
  <si>
    <t>Administrative</t>
  </si>
  <si>
    <t>Extension services</t>
  </si>
  <si>
    <t>Factory maintance</t>
  </si>
  <si>
    <t>Procurement</t>
  </si>
  <si>
    <t>Production supplies</t>
  </si>
  <si>
    <t>Staff welfare</t>
  </si>
  <si>
    <t>Vehicle repairs</t>
  </si>
  <si>
    <t>Net profit</t>
  </si>
  <si>
    <t>% of cost over gross margin</t>
  </si>
  <si>
    <t>% of net profit over gross margin</t>
  </si>
  <si>
    <t>Total cost</t>
  </si>
  <si>
    <t>Industry Profitablity</t>
  </si>
  <si>
    <t>Cost of Good sold</t>
  </si>
  <si>
    <t>Total Expense</t>
  </si>
  <si>
    <t>Total profit</t>
  </si>
  <si>
    <t>% profit of industry</t>
  </si>
  <si>
    <t>Profitability vrs Expense</t>
  </si>
  <si>
    <t>Gross Margin</t>
  </si>
  <si>
    <t>Total expense</t>
  </si>
  <si>
    <t>Net Profit</t>
  </si>
  <si>
    <t>Organization Profit vrs Industry Profit</t>
  </si>
  <si>
    <t>Industry Profit</t>
  </si>
  <si>
    <t>Organization Profit</t>
  </si>
  <si>
    <t>Industry Profit composition vrs Organizatinal Profit composition</t>
  </si>
  <si>
    <t>Industry</t>
  </si>
  <si>
    <t>Organization</t>
  </si>
  <si>
    <t>Industry versus Organizational Cost per Product</t>
  </si>
  <si>
    <t>Relative Market Share &amp; Return on Assets</t>
  </si>
  <si>
    <t>Enterprise/Rivals</t>
  </si>
  <si>
    <t>Relative Market Share</t>
  </si>
  <si>
    <t>Return On Assets</t>
  </si>
  <si>
    <t>High</t>
  </si>
  <si>
    <t>Low</t>
  </si>
  <si>
    <t>Weak</t>
  </si>
  <si>
    <t>Strong</t>
  </si>
  <si>
    <t>Segment Needs and Performance</t>
  </si>
  <si>
    <t>Industry Customer Needs</t>
  </si>
  <si>
    <t>5 Key Customer Needs</t>
  </si>
  <si>
    <t>Customer 1</t>
  </si>
  <si>
    <t>Customer 2</t>
  </si>
  <si>
    <t>Customer 3</t>
  </si>
  <si>
    <t>Customer 4</t>
  </si>
  <si>
    <t>Customer 5</t>
  </si>
  <si>
    <t>Customer 6</t>
  </si>
  <si>
    <t>Customer 7</t>
  </si>
  <si>
    <t>Customer 8</t>
  </si>
  <si>
    <t>Customer 9</t>
  </si>
  <si>
    <t>Customer 10</t>
  </si>
  <si>
    <t>Customer 11</t>
  </si>
  <si>
    <t>Customer 12</t>
  </si>
  <si>
    <t>Average</t>
  </si>
  <si>
    <t>Customer Need Rank</t>
  </si>
  <si>
    <t xml:space="preserve">Affordability </t>
  </si>
  <si>
    <t xml:space="preserve">Packaging </t>
  </si>
  <si>
    <t>Healthy</t>
  </si>
  <si>
    <t>Price</t>
  </si>
  <si>
    <t>Accessible and constant supply</t>
  </si>
  <si>
    <t>Certification</t>
  </si>
  <si>
    <t xml:space="preserve">Quality </t>
  </si>
  <si>
    <t>Organizaiton's Ability to Meet Customer Needs</t>
  </si>
  <si>
    <t> </t>
  </si>
  <si>
    <t>Customer Needs</t>
  </si>
  <si>
    <t>Priority</t>
  </si>
  <si>
    <t>Enterprise</t>
  </si>
  <si>
    <t xml:space="preserve">Britinia </t>
  </si>
  <si>
    <t xml:space="preserve">BIOUganda </t>
  </si>
  <si>
    <t>Carbonate drinks(soda companies)</t>
  </si>
  <si>
    <t>Rival</t>
  </si>
  <si>
    <t xml:space="preserve">Rival </t>
  </si>
  <si>
    <t>Risk Assessment</t>
  </si>
  <si>
    <t>Issues</t>
  </si>
  <si>
    <t>Issue</t>
  </si>
  <si>
    <t>Category</t>
  </si>
  <si>
    <t>In-charge</t>
  </si>
  <si>
    <t>Action</t>
  </si>
  <si>
    <t>Status</t>
  </si>
  <si>
    <t>Losing organic farmers- Uganda passed the GMO bill this year where by farmers can increase crop productivity with the use of GMO pesticides, crop vareties etc</t>
  </si>
  <si>
    <t>Operational</t>
  </si>
  <si>
    <t>Government</t>
  </si>
  <si>
    <t>More trainings, incentives and inspections  to retain the organic farmers</t>
  </si>
  <si>
    <t>On going- it is being resolved</t>
  </si>
  <si>
    <t>Product quality risk- It takes three months to produce three tonnes, Jakana would produce 10kgs per day. They are  not certain about how long goods take in transit hence products reach with a low quality</t>
  </si>
  <si>
    <t>Production Manager</t>
  </si>
  <si>
    <t>Purchased more effecient dryers that are able to produce 30kg per day to speed up production and bought more fridges to store the produce and hired a quality control officer</t>
  </si>
  <si>
    <t xml:space="preserve">Wastage due to poor managment </t>
  </si>
  <si>
    <t xml:space="preserve">Plans are under way to keep track of records of products made on a particular day, monitored and sold off before they go bad </t>
  </si>
  <si>
    <t>Low production capacity due to high expenditures in relation to the available cash flow</t>
  </si>
  <si>
    <t xml:space="preserve">Looking for finance with low interest rates and grants, down payments </t>
  </si>
  <si>
    <t>Financial</t>
  </si>
  <si>
    <t>Strategic</t>
  </si>
  <si>
    <t>Technical</t>
  </si>
  <si>
    <t>Risk</t>
  </si>
  <si>
    <t>Legal/Compliance</t>
  </si>
  <si>
    <t xml:space="preserve">Severity </t>
  </si>
  <si>
    <t>Political/Economic</t>
  </si>
  <si>
    <t>Probability</t>
  </si>
  <si>
    <t>Indicator</t>
  </si>
  <si>
    <t>Likely Action</t>
  </si>
  <si>
    <t>Outbreak of fires which could lead to considerable losses</t>
  </si>
  <si>
    <t>Attaining an insurance cover for the Enterprise</t>
  </si>
  <si>
    <t>Threat of political instability, Jakana is located in a city center hence putting it at a high risk in a fate of n instability</t>
  </si>
  <si>
    <t>Securing premises in event of polical strife, this could be through insurance</t>
  </si>
  <si>
    <t>Instability in the currency</t>
  </si>
  <si>
    <t>Keeping track of financial markets and adjusting accordingly to reduce losses that come with uninformed decisions</t>
  </si>
  <si>
    <t xml:space="preserve">Increase in prices of inputs and new entrants due to unregulated business activities </t>
  </si>
  <si>
    <t xml:space="preserve">Signing contracts with farmers, continued production of high quality products and looking for a variety of suppliers </t>
  </si>
  <si>
    <t>Machinery breakdown</t>
  </si>
  <si>
    <t>Importing good quality and efficient equipment such as dryers, fridges</t>
  </si>
  <si>
    <t>The delay to pass the Organic policy has lead to self claim of fresh products being reffered to as organic, high costs of farmer training and threat of subsititutes</t>
  </si>
  <si>
    <t>Lobbying Government to pass the By forming organic Associations under the Uganada National Organic Movemement ( NOGAMU)</t>
  </si>
  <si>
    <t>Accidents, and delays due to poor transport systems</t>
  </si>
  <si>
    <t>Lobbying Government to upgrade roads, checking weather forecasts before making trips to collect raw materials</t>
  </si>
  <si>
    <t>Value Chain Analysis</t>
  </si>
  <si>
    <t>Activities in Value Chain</t>
  </si>
  <si>
    <t>Average Cost of Operation</t>
  </si>
  <si>
    <t xml:space="preserve">Average Revenue </t>
  </si>
  <si>
    <t>Profit/Margin</t>
  </si>
  <si>
    <t>Competition/ Rivalry in Market</t>
  </si>
  <si>
    <t>Market Size</t>
  </si>
  <si>
    <t>Main competitor</t>
  </si>
  <si>
    <t>Barriers to Entry</t>
  </si>
  <si>
    <t>Raw material</t>
  </si>
  <si>
    <t>Processing/manufacturing</t>
  </si>
  <si>
    <t>Equipment leasing</t>
  </si>
  <si>
    <t>Export</t>
  </si>
  <si>
    <t>Packaging</t>
  </si>
  <si>
    <t>Marketing</t>
  </si>
  <si>
    <t>Distribution &amp; Delivery</t>
  </si>
  <si>
    <t>Retailing</t>
  </si>
  <si>
    <t>Innovation Grid</t>
  </si>
  <si>
    <t>Market/Customer</t>
  </si>
  <si>
    <t>Existing</t>
  </si>
  <si>
    <t>Product</t>
  </si>
  <si>
    <t>New</t>
  </si>
  <si>
    <t>Additional analysis tools</t>
  </si>
  <si>
    <t>Your findings and analysis may lead you to conduct further and other types of analysis. Here is a selection of the tools and templates we can offer. As well as the tools and documents below, we recommend you use the search all learning resources function in College and contact your Mentor for support in the key areas.</t>
  </si>
  <si>
    <t xml:space="preserve">Organisation &amp; Staff </t>
  </si>
  <si>
    <t xml:space="preserve">Environmental &amp; Social </t>
  </si>
  <si>
    <t>Additional Docs for Analysis</t>
  </si>
  <si>
    <t>Organisational and Management Structure</t>
  </si>
  <si>
    <t>Balanced Scorecard</t>
  </si>
  <si>
    <t>Marketing Mix</t>
  </si>
  <si>
    <t>Breakeven Analysis</t>
  </si>
  <si>
    <t>Porters Five Forces</t>
  </si>
  <si>
    <t>Cash Flow Projection</t>
  </si>
  <si>
    <t>Production Process Map</t>
  </si>
  <si>
    <t>Market Segmentation</t>
  </si>
  <si>
    <t>Cash Flow Statement (simple)</t>
  </si>
  <si>
    <t>Market Share</t>
  </si>
  <si>
    <t>Cash Flow Statement (advanced)</t>
  </si>
  <si>
    <t>Ansoff Matrix</t>
  </si>
  <si>
    <t>Profit and Loss Statement</t>
  </si>
  <si>
    <t>BCG Growth-Share Matrix</t>
  </si>
  <si>
    <t>Additional Information</t>
  </si>
  <si>
    <t>Setting Targets and KPIs</t>
  </si>
  <si>
    <t>Business Plan Template</t>
  </si>
  <si>
    <t>Tools and Techniques for Process Improvement</t>
  </si>
  <si>
    <t>Branding</t>
  </si>
  <si>
    <t>Accounts Management and Bookkeeping</t>
  </si>
  <si>
    <t>Business Plan Essentials</t>
  </si>
  <si>
    <t>Financial Accounts Formulas</t>
  </si>
  <si>
    <t>Deciding Whetherh to Grow</t>
  </si>
  <si>
    <t>Market Research Techniques</t>
  </si>
  <si>
    <t>Using Family and Friends to Fund Your Business</t>
  </si>
  <si>
    <t>Strategic Planning</t>
  </si>
  <si>
    <t>Marketing on a Budget</t>
  </si>
  <si>
    <t>Basic Bookkeeping</t>
  </si>
  <si>
    <t>Starting Up - Commong Mistakes and How to Avoid Them</t>
  </si>
  <si>
    <t>Pricing Stragegy</t>
  </si>
  <si>
    <t>Finance Glossary</t>
  </si>
  <si>
    <t>Prduct Life Cycle</t>
  </si>
  <si>
    <t>Sales Challenges</t>
  </si>
  <si>
    <t>Selling</t>
  </si>
  <si>
    <t>Social Media</t>
  </si>
  <si>
    <t>Website Design</t>
  </si>
  <si>
    <t>Marketplace Credit Rating Matrix VI</t>
  </si>
  <si>
    <t>TRENDS OVER 3 YEARS</t>
  </si>
  <si>
    <t>Improving</t>
  </si>
  <si>
    <t>Stable</t>
  </si>
  <si>
    <t>Declining</t>
  </si>
  <si>
    <t>n/a [see notes]</t>
  </si>
  <si>
    <t>TOTAL REVENUES</t>
  </si>
  <si>
    <t>REVENUES % CONCENTRATION</t>
  </si>
  <si>
    <t>GROSS MARGIN</t>
  </si>
  <si>
    <t>NET MARGIN</t>
  </si>
  <si>
    <t>ASSETS EMPLOYED</t>
  </si>
  <si>
    <t>CURRENT RATIO [General Liquidity]</t>
  </si>
  <si>
    <t>OWNER’S EQUITY</t>
  </si>
  <si>
    <t>DEBT TO EQUITY RATIO</t>
  </si>
  <si>
    <t>CASH GENERATED FROM OPERATIONS</t>
  </si>
  <si>
    <t>OTHER TREND MEASUREMENTS</t>
  </si>
  <si>
    <t>Over 5 years</t>
  </si>
  <si>
    <t>Over 3 years</t>
  </si>
  <si>
    <t>1 year</t>
  </si>
  <si>
    <t>Unavailable</t>
  </si>
  <si>
    <t>GOOD REPAYMENT RECORD</t>
  </si>
  <si>
    <t>ORGANISED FINANCIALS  AVAILABLE</t>
  </si>
  <si>
    <t>AUDITED FINANCIALS  AVAILABLE</t>
  </si>
  <si>
    <t>ABSOLUTE  MEASURES</t>
  </si>
  <si>
    <t>More Than USD2ML</t>
  </si>
  <si>
    <t>USD500K – USD2ML</t>
  </si>
  <si>
    <t>USD100K – USD499K</t>
  </si>
  <si>
    <t>USD50K – USD99K</t>
  </si>
  <si>
    <t>Annual Revenues</t>
  </si>
  <si>
    <t>Total Assets Employed</t>
  </si>
  <si>
    <t>Owners / X-Co Supported G’tees Available</t>
  </si>
  <si>
    <t>RECORDS / ENVIRON [NON-FINANCIAL]</t>
  </si>
  <si>
    <t>Over 7 years</t>
  </si>
  <si>
    <t>Over 4 years</t>
  </si>
  <si>
    <t>Over 2 years</t>
  </si>
  <si>
    <t>Start-Up [see notes]</t>
  </si>
  <si>
    <t>Business Longevity</t>
  </si>
  <si>
    <t>Organisational Structure &amp; Policies</t>
  </si>
  <si>
    <t>Business Sector Stability</t>
  </si>
  <si>
    <t>Increasing Employment Trend</t>
  </si>
  <si>
    <t>TOTAL</t>
  </si>
  <si>
    <t>Marketplace Star Rating VI</t>
  </si>
  <si>
    <t>Fully Engaged</t>
  </si>
  <si>
    <t>Mainly Engaged  [70% +]</t>
  </si>
  <si>
    <t>Partially Engaged [less than 70%]</t>
  </si>
  <si>
    <t>Financial Information Provision Comprehensiveness</t>
  </si>
  <si>
    <t>*****</t>
  </si>
  <si>
    <t>***</t>
  </si>
  <si>
    <t>**</t>
  </si>
  <si>
    <t>Accuracy</t>
  </si>
  <si>
    <t>*</t>
  </si>
  <si>
    <t>Timeliness</t>
  </si>
  <si>
    <t>Responsive to Questions</t>
  </si>
  <si>
    <t>Business Owners Engagement</t>
  </si>
  <si>
    <t>Commitment to Marketplace Communications Effectiveness</t>
  </si>
  <si>
    <r>
      <t xml:space="preserve">Marketplace Star Ratings </t>
    </r>
    <r>
      <rPr>
        <b/>
        <sz val="11"/>
        <color theme="1"/>
        <rFont val="Calibri"/>
        <family val="2"/>
        <scheme val="minor"/>
      </rPr>
      <t>30*</t>
    </r>
    <r>
      <rPr>
        <sz val="11"/>
        <color theme="1"/>
        <rFont val="Calibri"/>
        <family val="2"/>
        <scheme val="minor"/>
      </rPr>
      <t xml:space="preserve"> maximum to </t>
    </r>
    <r>
      <rPr>
        <b/>
        <sz val="11"/>
        <color theme="1"/>
        <rFont val="Calibri"/>
        <family val="2"/>
        <scheme val="minor"/>
      </rPr>
      <t>7*</t>
    </r>
    <r>
      <rPr>
        <sz val="11"/>
        <color theme="1"/>
        <rFont val="Calibri"/>
        <family val="2"/>
        <scheme val="minor"/>
      </rPr>
      <t xml:space="preserve"> minimum</t>
    </r>
  </si>
  <si>
    <t>To be considered along with the Credit Rating Score to help support and calibrate the composite rating view.</t>
  </si>
  <si>
    <t>But also...</t>
  </si>
  <si>
    <t>An improving trend on Star Rating ought to encourage both initial and ongoing engagement in Marketplace processes to the benefit of all participants.</t>
  </si>
  <si>
    <t>P/L</t>
  </si>
  <si>
    <t>Revenue</t>
  </si>
  <si>
    <t>COGS</t>
  </si>
  <si>
    <t>Overhead expenses</t>
  </si>
  <si>
    <t>EBIT</t>
  </si>
  <si>
    <t>Taxes</t>
  </si>
  <si>
    <t>Expenses</t>
  </si>
  <si>
    <t>JUSTIFICATION</t>
  </si>
  <si>
    <t>Relevant information justifying the score</t>
  </si>
  <si>
    <t>Data room documentation from which evidence drawn, or other source</t>
  </si>
  <si>
    <t>First Score</t>
  </si>
  <si>
    <t>Updated Score</t>
  </si>
  <si>
    <t>Max Score Available</t>
  </si>
  <si>
    <t>1-5</t>
  </si>
  <si>
    <t>1=Nascent (Little or none)</t>
  </si>
  <si>
    <t>2=Emerging (Some, but basic)</t>
  </si>
  <si>
    <t>3=Expanding (Established, but developing)</t>
  </si>
  <si>
    <t>4=Mature (Fully fledged and strong)</t>
  </si>
  <si>
    <t>Filled automatically</t>
  </si>
  <si>
    <t>RECOMMENDATION(S)</t>
  </si>
  <si>
    <t>TARGETED STAKEHOLDER(S) FOR RECOMMENDATIONS</t>
  </si>
  <si>
    <t>e.g. Management &amp; Leadership module/tool, technical intervention</t>
  </si>
  <si>
    <t>First Diagnostic Score (Baseline)</t>
  </si>
  <si>
    <t>Second Diagnostic Score (Post Interventions)</t>
  </si>
  <si>
    <t>REFERENCE</t>
  </si>
  <si>
    <t>ENTERPRISE ASSESSMENT FORM</t>
  </si>
  <si>
    <t>Procurement &amp; Processing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</si>
</sst>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
  </numFmts>
  <fonts count="78" x14ac:knownFonts="1">
    <font>
      <sz val="11"/>
      <color theme="1"/>
      <name val="Calibri"/>
      <family val="2"/>
      <scheme val="minor"/>
    </font>
    <font>
      <b/>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color theme="1"/>
      <name val="Arial"/>
      <family val="2"/>
    </font>
    <font>
      <sz val="11"/>
      <color theme="1"/>
      <name val="Arial"/>
      <family val="2"/>
    </font>
    <font>
      <sz val="11"/>
      <name val="Arial"/>
      <family val="2"/>
    </font>
    <font>
      <sz val="11"/>
      <color theme="1"/>
      <name val="Verdana"/>
      <family val="2"/>
    </font>
    <font>
      <sz val="14"/>
      <color rgb="FF0E6F88"/>
      <name val="Rockwell"/>
      <family val="1"/>
    </font>
    <font>
      <sz val="14"/>
      <color theme="0"/>
      <name val="Rockwell"/>
      <family val="1"/>
    </font>
    <font>
      <sz val="10"/>
      <color theme="0"/>
      <name val="Arial"/>
      <family val="2"/>
    </font>
    <font>
      <sz val="11"/>
      <color theme="1" tint="0.34998626667073579"/>
      <name val="Verdana"/>
      <family val="2"/>
    </font>
    <font>
      <sz val="11"/>
      <color theme="1" tint="0.249977111117893"/>
      <name val="Verdana"/>
      <family val="2"/>
    </font>
    <font>
      <b/>
      <sz val="13"/>
      <color theme="0"/>
      <name val="Arial"/>
      <family val="2"/>
    </font>
    <font>
      <b/>
      <sz val="11"/>
      <color theme="0"/>
      <name val="Arial"/>
      <family val="2"/>
    </font>
    <font>
      <b/>
      <sz val="22"/>
      <color rgb="FF00AAD3"/>
      <name val="Rockwell"/>
      <family val="1"/>
    </font>
    <font>
      <b/>
      <sz val="11"/>
      <color theme="1"/>
      <name val="Verdana"/>
      <family val="2"/>
    </font>
    <font>
      <sz val="10.5"/>
      <color rgb="FF595959"/>
      <name val="Verdana"/>
      <family val="2"/>
    </font>
    <font>
      <b/>
      <sz val="11"/>
      <color theme="1" tint="0.34998626667073579"/>
      <name val="Verdana"/>
      <family val="2"/>
    </font>
    <font>
      <sz val="12"/>
      <color theme="1" tint="0.249977111117893"/>
      <name val="Verdana"/>
      <family val="2"/>
    </font>
    <font>
      <b/>
      <sz val="11"/>
      <color theme="1" tint="0.249977111117893"/>
      <name val="Verdana"/>
      <family val="2"/>
    </font>
    <font>
      <sz val="11"/>
      <color theme="1" tint="0.249977111117893"/>
      <name val="Calibri"/>
      <family val="2"/>
      <scheme val="minor"/>
    </font>
    <font>
      <sz val="16"/>
      <color theme="0"/>
      <name val="Rockwell"/>
      <family val="1"/>
    </font>
    <font>
      <sz val="11"/>
      <color theme="0"/>
      <name val="Calibri"/>
      <family val="2"/>
      <scheme val="minor"/>
    </font>
    <font>
      <sz val="14"/>
      <color rgb="FF595959"/>
      <name val="Verdana"/>
      <family val="2"/>
    </font>
    <font>
      <sz val="10"/>
      <color theme="1"/>
      <name val="Verdana"/>
      <family val="2"/>
    </font>
    <font>
      <sz val="10"/>
      <color theme="1"/>
      <name val="Calibri"/>
      <family val="2"/>
      <scheme val="minor"/>
    </font>
    <font>
      <sz val="10"/>
      <color theme="1" tint="0.249977111117893"/>
      <name val="Verdana"/>
      <family val="2"/>
    </font>
    <font>
      <sz val="10"/>
      <color theme="1" tint="0.34998626667073579"/>
      <name val="Verdana"/>
      <family val="2"/>
    </font>
    <font>
      <sz val="16"/>
      <color theme="0"/>
      <name val="Giorgio Sans Bold"/>
    </font>
    <font>
      <b/>
      <sz val="20"/>
      <color rgb="FF0083A9"/>
      <name val="Rockwell"/>
      <family val="1"/>
    </font>
    <font>
      <sz val="11"/>
      <color theme="1"/>
      <name val="Calibri"/>
      <family val="2"/>
      <scheme val="minor"/>
    </font>
    <font>
      <sz val="12"/>
      <color theme="1"/>
      <name val="Rockwell"/>
      <family val="1"/>
    </font>
    <font>
      <b/>
      <sz val="12"/>
      <color theme="0"/>
      <name val="Rockwell"/>
      <family val="1"/>
    </font>
    <font>
      <b/>
      <sz val="12"/>
      <color theme="1"/>
      <name val="Rockwell"/>
      <family val="1"/>
    </font>
    <font>
      <b/>
      <sz val="14"/>
      <color theme="0"/>
      <name val="Rockwell"/>
      <family val="1"/>
    </font>
    <font>
      <b/>
      <sz val="14"/>
      <color rgb="FFFFFFFF"/>
      <name val="Rockwell"/>
      <family val="1"/>
    </font>
    <font>
      <sz val="11"/>
      <color theme="1"/>
      <name val="Rockwell"/>
      <family val="1"/>
    </font>
    <font>
      <b/>
      <sz val="11"/>
      <color theme="1"/>
      <name val="Rockwell"/>
      <family val="1"/>
    </font>
    <font>
      <sz val="14"/>
      <color theme="1"/>
      <name val="Rockwell"/>
      <family val="1"/>
    </font>
    <font>
      <b/>
      <sz val="18"/>
      <color rgb="FF00AAD3"/>
      <name val="Rockwell"/>
      <family val="1"/>
    </font>
    <font>
      <sz val="16"/>
      <color theme="1"/>
      <name val="Rockwell"/>
      <family val="1"/>
    </font>
    <font>
      <sz val="22"/>
      <color rgb="FF00AAD3"/>
      <name val="Rockwell"/>
      <family val="1"/>
    </font>
    <font>
      <b/>
      <sz val="11"/>
      <color theme="0"/>
      <name val="Calibri"/>
      <family val="2"/>
      <scheme val="minor"/>
    </font>
    <font>
      <b/>
      <sz val="11"/>
      <color theme="0"/>
      <name val="Rockwell"/>
      <family val="1"/>
    </font>
    <font>
      <sz val="11"/>
      <color rgb="FF000000"/>
      <name val="Rockwell"/>
      <family val="1"/>
    </font>
    <font>
      <b/>
      <i/>
      <sz val="12"/>
      <color theme="0"/>
      <name val="Rockwell"/>
      <family val="1"/>
    </font>
    <font>
      <sz val="12"/>
      <color theme="0"/>
      <name val="Rockwell"/>
      <family val="1"/>
    </font>
    <font>
      <b/>
      <sz val="22"/>
      <color theme="0"/>
      <name val="Rockwell"/>
      <family val="1"/>
    </font>
    <font>
      <b/>
      <sz val="16"/>
      <color theme="1"/>
      <name val="Rockwell Extra Bold"/>
      <family val="1"/>
    </font>
    <font>
      <sz val="22"/>
      <color rgb="FF00AAD3"/>
      <name val="Rockwell Extra Bold"/>
      <family val="1"/>
    </font>
    <font>
      <b/>
      <sz val="14"/>
      <color theme="1"/>
      <name val="Calibri"/>
      <family val="2"/>
      <scheme val="minor"/>
    </font>
    <font>
      <b/>
      <sz val="16"/>
      <color theme="1"/>
      <name val="Calibri"/>
      <family val="2"/>
      <scheme val="minor"/>
    </font>
    <font>
      <b/>
      <sz val="12"/>
      <color rgb="FFFFFFFF"/>
      <name val="Rockwell"/>
      <family val="1"/>
    </font>
    <font>
      <b/>
      <sz val="14"/>
      <name val="Arial"/>
      <family val="2"/>
    </font>
    <font>
      <b/>
      <sz val="22"/>
      <name val="Arial"/>
      <family val="2"/>
    </font>
    <font>
      <b/>
      <sz val="12"/>
      <name val="Arial"/>
      <family val="2"/>
    </font>
    <font>
      <sz val="12"/>
      <name val="Arial"/>
      <family val="2"/>
    </font>
    <font>
      <sz val="12"/>
      <color theme="1"/>
      <name val="Arial"/>
      <family val="2"/>
    </font>
    <font>
      <b/>
      <sz val="10"/>
      <name val="Arial"/>
      <family val="2"/>
    </font>
    <font>
      <sz val="14"/>
      <name val="Arial"/>
      <family val="2"/>
    </font>
    <font>
      <sz val="16"/>
      <color theme="1" tint="0.249977111117893"/>
      <name val="Verdana"/>
      <family val="2"/>
    </font>
    <font>
      <sz val="10"/>
      <color indexed="10"/>
      <name val="Arial"/>
      <family val="2"/>
    </font>
    <font>
      <sz val="8"/>
      <name val="Arial"/>
      <family val="2"/>
    </font>
    <font>
      <sz val="8"/>
      <color theme="1"/>
      <name val="Arial"/>
      <family val="2"/>
    </font>
    <font>
      <sz val="12"/>
      <color theme="0"/>
      <name val="Verdana"/>
      <family val="2"/>
    </font>
    <font>
      <sz val="18"/>
      <color theme="0"/>
      <name val="Rockwell"/>
      <family val="1"/>
    </font>
    <font>
      <sz val="14"/>
      <color theme="1"/>
      <name val="Verdana"/>
      <family val="2"/>
    </font>
    <font>
      <sz val="14"/>
      <color theme="1"/>
      <name val="Verdana"/>
      <family val="2"/>
    </font>
    <font>
      <sz val="14"/>
      <color theme="0"/>
      <name val="Verdana"/>
      <family val="2"/>
    </font>
    <font>
      <sz val="10"/>
      <color theme="1"/>
      <name val="Verdana"/>
      <family val="2"/>
    </font>
    <font>
      <sz val="12"/>
      <color theme="1"/>
      <name val="Verdana"/>
      <family val="2"/>
    </font>
    <font>
      <b/>
      <sz val="12"/>
      <color theme="1"/>
      <name val="Rockwell"/>
      <family val="1"/>
    </font>
    <font>
      <sz val="12"/>
      <color theme="1"/>
      <name val="Rockwell"/>
      <family val="1"/>
    </font>
    <font>
      <b/>
      <sz val="11"/>
      <color theme="1"/>
      <name val="Rockwell"/>
      <family val="1"/>
    </font>
    <font>
      <sz val="9"/>
      <color indexed="81"/>
      <name val="Tahoma"/>
      <family val="2"/>
    </font>
    <font>
      <b/>
      <sz val="9"/>
      <color indexed="81"/>
      <name val="Tahoma"/>
      <family val="2"/>
    </font>
  </fonts>
  <fills count="4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rgb="FF0E6F88"/>
        <bgColor indexed="64"/>
      </patternFill>
    </fill>
    <fill>
      <patternFill patternType="solid">
        <fgColor rgb="FF00B0F0"/>
        <bgColor indexed="64"/>
      </patternFill>
    </fill>
    <fill>
      <patternFill patternType="solid">
        <fgColor rgb="FFE5243B"/>
        <bgColor indexed="64"/>
      </patternFill>
    </fill>
    <fill>
      <patternFill patternType="solid">
        <fgColor rgb="FFDDA63A"/>
        <bgColor indexed="64"/>
      </patternFill>
    </fill>
    <fill>
      <patternFill patternType="solid">
        <fgColor rgb="FF4C9F38"/>
        <bgColor indexed="64"/>
      </patternFill>
    </fill>
    <fill>
      <patternFill patternType="solid">
        <fgColor rgb="FFC5192D"/>
        <bgColor indexed="64"/>
      </patternFill>
    </fill>
    <fill>
      <patternFill patternType="solid">
        <fgColor rgb="FFFF3A21"/>
        <bgColor indexed="64"/>
      </patternFill>
    </fill>
    <fill>
      <patternFill patternType="solid">
        <fgColor rgb="FF26BDE2"/>
        <bgColor indexed="64"/>
      </patternFill>
    </fill>
    <fill>
      <patternFill patternType="solid">
        <fgColor rgb="FFFCC30B"/>
        <bgColor indexed="64"/>
      </patternFill>
    </fill>
    <fill>
      <patternFill patternType="solid">
        <fgColor rgb="FFA21942"/>
        <bgColor indexed="64"/>
      </patternFill>
    </fill>
    <fill>
      <patternFill patternType="solid">
        <fgColor rgb="FFFD6925"/>
        <bgColor indexed="64"/>
      </patternFill>
    </fill>
    <fill>
      <patternFill patternType="solid">
        <fgColor rgb="FFDD1367"/>
        <bgColor indexed="64"/>
      </patternFill>
    </fill>
    <fill>
      <patternFill patternType="solid">
        <fgColor rgb="FFFD9D24"/>
        <bgColor indexed="64"/>
      </patternFill>
    </fill>
    <fill>
      <patternFill patternType="solid">
        <fgColor rgb="FFBF8B2E"/>
        <bgColor indexed="64"/>
      </patternFill>
    </fill>
    <fill>
      <patternFill patternType="solid">
        <fgColor rgb="FF3F7E44"/>
        <bgColor indexed="64"/>
      </patternFill>
    </fill>
    <fill>
      <patternFill patternType="solid">
        <fgColor rgb="FF0A97D9"/>
        <bgColor indexed="64"/>
      </patternFill>
    </fill>
    <fill>
      <patternFill patternType="solid">
        <fgColor rgb="FF56C02B"/>
        <bgColor indexed="64"/>
      </patternFill>
    </fill>
    <fill>
      <patternFill patternType="solid">
        <fgColor rgb="FF00689D"/>
        <bgColor indexed="64"/>
      </patternFill>
    </fill>
    <fill>
      <patternFill patternType="solid">
        <fgColor rgb="FF19486A"/>
        <bgColor indexed="64"/>
      </patternFill>
    </fill>
    <fill>
      <patternFill patternType="solid">
        <fgColor rgb="FF92CDDC"/>
        <bgColor indexed="64"/>
      </patternFill>
    </fill>
    <fill>
      <patternFill patternType="solid">
        <fgColor rgb="FFB1A0C7"/>
        <bgColor indexed="64"/>
      </patternFill>
    </fill>
    <fill>
      <patternFill patternType="solid">
        <fgColor rgb="FFBFBFBF"/>
        <bgColor indexed="64"/>
      </patternFill>
    </fill>
    <fill>
      <patternFill patternType="solid">
        <fgColor rgb="FF0E6F88"/>
        <bgColor rgb="FF000000"/>
      </patternFill>
    </fill>
    <fill>
      <patternFill patternType="solid">
        <fgColor theme="9" tint="-0.249977111117893"/>
        <bgColor indexed="64"/>
      </patternFill>
    </fill>
    <fill>
      <patternFill patternType="solid">
        <fgColor rgb="FFFF0000"/>
        <bgColor indexed="64"/>
      </patternFill>
    </fill>
    <fill>
      <patternFill patternType="solid">
        <fgColor rgb="FF7030A0"/>
        <bgColor indexed="64"/>
      </patternFill>
    </fill>
    <fill>
      <patternFill patternType="solid">
        <fgColor rgb="FFF2F2F2"/>
        <bgColor indexed="64"/>
      </patternFill>
    </fill>
    <fill>
      <patternFill patternType="solid">
        <fgColor indexed="15"/>
        <bgColor indexed="35"/>
      </patternFill>
    </fill>
    <fill>
      <patternFill patternType="solid">
        <fgColor indexed="22"/>
        <bgColor indexed="31"/>
      </patternFill>
    </fill>
    <fill>
      <patternFill patternType="solid">
        <fgColor indexed="43"/>
        <bgColor indexed="26"/>
      </patternFill>
    </fill>
    <fill>
      <patternFill patternType="solid">
        <fgColor indexed="11"/>
        <bgColor indexed="64"/>
      </patternFill>
    </fill>
    <fill>
      <patternFill patternType="solid">
        <fgColor indexed="51"/>
        <bgColor indexed="64"/>
      </patternFill>
    </fill>
    <fill>
      <patternFill patternType="solid">
        <fgColor indexed="10"/>
        <bgColor indexed="64"/>
      </patternFill>
    </fill>
    <fill>
      <patternFill patternType="solid">
        <fgColor indexed="10"/>
        <bgColor indexed="60"/>
      </patternFill>
    </fill>
    <fill>
      <patternFill patternType="solid">
        <fgColor indexed="12"/>
        <bgColor indexed="39"/>
      </patternFill>
    </fill>
    <fill>
      <patternFill patternType="solid">
        <fgColor indexed="17"/>
        <bgColor indexed="21"/>
      </patternFill>
    </fill>
    <fill>
      <patternFill patternType="solid">
        <fgColor indexed="13"/>
        <bgColor indexed="34"/>
      </patternFill>
    </fill>
  </fills>
  <borders count="9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diagonal/>
    </border>
    <border>
      <left style="medium">
        <color theme="1" tint="0.34998626667073579"/>
      </left>
      <right style="thin">
        <color auto="1"/>
      </right>
      <top style="medium">
        <color theme="1" tint="0.34998626667073579"/>
      </top>
      <bottom style="thin">
        <color auto="1"/>
      </bottom>
      <diagonal/>
    </border>
    <border>
      <left style="thin">
        <color auto="1"/>
      </left>
      <right style="medium">
        <color theme="1" tint="0.34998626667073579"/>
      </right>
      <top style="medium">
        <color theme="1" tint="0.34998626667073579"/>
      </top>
      <bottom style="thin">
        <color auto="1"/>
      </bottom>
      <diagonal/>
    </border>
    <border>
      <left style="medium">
        <color theme="1" tint="0.34998626667073579"/>
      </left>
      <right style="thin">
        <color auto="1"/>
      </right>
      <top style="thin">
        <color auto="1"/>
      </top>
      <bottom style="thin">
        <color auto="1"/>
      </bottom>
      <diagonal/>
    </border>
    <border>
      <left style="thin">
        <color auto="1"/>
      </left>
      <right style="medium">
        <color theme="1" tint="0.34998626667073579"/>
      </right>
      <top style="thin">
        <color auto="1"/>
      </top>
      <bottom style="thin">
        <color auto="1"/>
      </bottom>
      <diagonal/>
    </border>
    <border>
      <left style="thin">
        <color auto="1"/>
      </left>
      <right style="medium">
        <color theme="1" tint="0.34998626667073579"/>
      </right>
      <top/>
      <bottom style="thin">
        <color auto="1"/>
      </bottom>
      <diagonal/>
    </border>
    <border>
      <left style="medium">
        <color theme="1" tint="0.34998626667073579"/>
      </left>
      <right style="thin">
        <color auto="1"/>
      </right>
      <top style="thin">
        <color auto="1"/>
      </top>
      <bottom style="medium">
        <color theme="1" tint="0.34998626667073579"/>
      </bottom>
      <diagonal/>
    </border>
    <border>
      <left style="thin">
        <color auto="1"/>
      </left>
      <right style="medium">
        <color theme="1" tint="0.34998626667073579"/>
      </right>
      <top style="thin">
        <color auto="1"/>
      </top>
      <bottom style="medium">
        <color theme="1" tint="0.34998626667073579"/>
      </bottom>
      <diagonal/>
    </border>
    <border>
      <left style="medium">
        <color theme="1" tint="0.34998626667073579"/>
      </left>
      <right/>
      <top style="medium">
        <color theme="1" tint="0.34998626667073579"/>
      </top>
      <bottom style="medium">
        <color theme="1" tint="0.34998626667073579"/>
      </bottom>
      <diagonal/>
    </border>
    <border>
      <left/>
      <right/>
      <top style="medium">
        <color theme="1" tint="0.34998626667073579"/>
      </top>
      <bottom style="medium">
        <color theme="1" tint="0.34998626667073579"/>
      </bottom>
      <diagonal/>
    </border>
    <border>
      <left/>
      <right style="medium">
        <color theme="1" tint="0.34998626667073579"/>
      </right>
      <top style="medium">
        <color theme="1" tint="0.34998626667073579"/>
      </top>
      <bottom style="medium">
        <color theme="1" tint="0.34998626667073579"/>
      </bottom>
      <diagonal/>
    </border>
    <border>
      <left style="medium">
        <color theme="1" tint="0.34998626667073579"/>
      </left>
      <right style="medium">
        <color theme="1" tint="0.34998626667073579"/>
      </right>
      <top style="medium">
        <color theme="1" tint="0.34998626667073579"/>
      </top>
      <bottom style="thin">
        <color auto="1"/>
      </bottom>
      <diagonal/>
    </border>
    <border>
      <left style="medium">
        <color theme="1" tint="0.34998626667073579"/>
      </left>
      <right style="medium">
        <color theme="1" tint="0.34998626667073579"/>
      </right>
      <top/>
      <bottom style="medium">
        <color theme="1" tint="0.34998626667073579"/>
      </bottom>
      <diagonal/>
    </border>
    <border>
      <left style="thin">
        <color auto="1"/>
      </left>
      <right style="thin">
        <color auto="1"/>
      </right>
      <top style="medium">
        <color theme="1" tint="0.34998626667073579"/>
      </top>
      <bottom style="thin">
        <color auto="1"/>
      </bottom>
      <diagonal/>
    </border>
    <border>
      <left style="thin">
        <color auto="1"/>
      </left>
      <right style="thin">
        <color auto="1"/>
      </right>
      <top style="thin">
        <color auto="1"/>
      </top>
      <bottom style="medium">
        <color theme="1" tint="0.34998626667073579"/>
      </bottom>
      <diagonal/>
    </border>
    <border>
      <left/>
      <right/>
      <top/>
      <bottom style="medium">
        <color theme="1" tint="0.34998626667073579"/>
      </bottom>
      <diagonal/>
    </border>
    <border>
      <left style="medium">
        <color theme="1" tint="0.34998626667073579"/>
      </left>
      <right style="medium">
        <color theme="1" tint="0.34998626667073579"/>
      </right>
      <top/>
      <bottom/>
      <diagonal/>
    </border>
    <border>
      <left style="medium">
        <color theme="1" tint="0.34998626667073579"/>
      </left>
      <right/>
      <top style="medium">
        <color theme="1" tint="0.34998626667073579"/>
      </top>
      <bottom/>
      <diagonal/>
    </border>
    <border>
      <left/>
      <right style="medium">
        <color theme="1" tint="0.34998626667073579"/>
      </right>
      <top style="medium">
        <color theme="1" tint="0.34998626667073579"/>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style="medium">
        <color theme="1" tint="0.34998626667073579"/>
      </right>
      <top/>
      <bottom style="medium">
        <color theme="1" tint="0.34998626667073579"/>
      </bottom>
      <diagonal/>
    </border>
    <border>
      <left style="medium">
        <color theme="1" tint="0.34998626667073579"/>
      </left>
      <right style="medium">
        <color theme="1" tint="0.34998626667073579"/>
      </right>
      <top style="medium">
        <color theme="1" tint="0.34998626667073579"/>
      </top>
      <bottom/>
      <diagonal/>
    </border>
    <border>
      <left/>
      <right/>
      <top style="medium">
        <color theme="1" tint="0.34998626667073579"/>
      </top>
      <bottom/>
      <diagonal/>
    </border>
    <border>
      <left style="medium">
        <color theme="1" tint="0.34998626667073579"/>
      </left>
      <right style="thin">
        <color auto="1"/>
      </right>
      <top style="medium">
        <color theme="1" tint="0.34998626667073579"/>
      </top>
      <bottom style="medium">
        <color theme="1" tint="0.34998626667073579"/>
      </bottom>
      <diagonal/>
    </border>
    <border>
      <left style="thin">
        <color auto="1"/>
      </left>
      <right style="thin">
        <color auto="1"/>
      </right>
      <top style="medium">
        <color theme="1" tint="0.34998626667073579"/>
      </top>
      <bottom style="medium">
        <color theme="1" tint="0.34998626667073579"/>
      </bottom>
      <diagonal/>
    </border>
    <border>
      <left style="medium">
        <color theme="1" tint="0.34998626667073579"/>
      </left>
      <right style="thin">
        <color auto="1"/>
      </right>
      <top/>
      <bottom style="thin">
        <color auto="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medium">
        <color auto="1"/>
      </left>
      <right style="medium">
        <color auto="1"/>
      </right>
      <top style="medium">
        <color auto="1"/>
      </top>
      <bottom style="medium">
        <color auto="1"/>
      </bottom>
      <diagonal/>
    </border>
    <border>
      <left/>
      <right style="thin">
        <color auto="1"/>
      </right>
      <top/>
      <bottom/>
      <diagonal/>
    </border>
    <border>
      <left style="thin">
        <color auto="1"/>
      </left>
      <right style="thin">
        <color auto="1"/>
      </right>
      <top style="thin">
        <color auto="1"/>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theme="1" tint="0.34998626667073579"/>
      </top>
      <bottom style="medium">
        <color theme="1" tint="0.34998626667073579"/>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theme="1" tint="0.34998626667073579"/>
      </bottom>
      <diagonal/>
    </border>
    <border>
      <left style="medium">
        <color theme="1" tint="0.34998626667073579"/>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hair">
        <color indexed="8"/>
      </bottom>
      <diagonal/>
    </border>
    <border>
      <left style="hair">
        <color indexed="8"/>
      </left>
      <right/>
      <top/>
      <bottom/>
      <diagonal/>
    </border>
    <border>
      <left style="hair">
        <color indexed="8"/>
      </left>
      <right style="medium">
        <color auto="1"/>
      </right>
      <top/>
      <bottom/>
      <diagonal/>
    </border>
    <border>
      <left style="medium">
        <color auto="1"/>
      </left>
      <right style="medium">
        <color auto="1"/>
      </right>
      <top style="medium">
        <color auto="1"/>
      </top>
      <bottom style="hair">
        <color indexed="8"/>
      </bottom>
      <diagonal/>
    </border>
    <border>
      <left style="medium">
        <color auto="1"/>
      </left>
      <right/>
      <top style="hair">
        <color indexed="8"/>
      </top>
      <bottom style="hair">
        <color indexed="8"/>
      </bottom>
      <diagonal/>
    </border>
    <border>
      <left style="medium">
        <color auto="1"/>
      </left>
      <right style="hair">
        <color indexed="8"/>
      </right>
      <top style="medium">
        <color auto="1"/>
      </top>
      <bottom/>
      <diagonal/>
    </border>
    <border>
      <left style="hair">
        <color indexed="8"/>
      </left>
      <right style="hair">
        <color indexed="8"/>
      </right>
      <top style="medium">
        <color auto="1"/>
      </top>
      <bottom/>
      <diagonal/>
    </border>
    <border>
      <left style="hair">
        <color indexed="8"/>
      </left>
      <right style="medium">
        <color auto="1"/>
      </right>
      <top style="medium">
        <color auto="1"/>
      </top>
      <bottom/>
      <diagonal/>
    </border>
    <border>
      <left style="medium">
        <color auto="1"/>
      </left>
      <right style="medium">
        <color auto="1"/>
      </right>
      <top style="hair">
        <color indexed="8"/>
      </top>
      <bottom style="hair">
        <color indexed="8"/>
      </bottom>
      <diagonal/>
    </border>
    <border>
      <left style="medium">
        <color auto="1"/>
      </left>
      <right/>
      <top style="hair">
        <color indexed="8"/>
      </top>
      <bottom/>
      <diagonal/>
    </border>
    <border>
      <left style="medium">
        <color auto="1"/>
      </left>
      <right style="medium">
        <color auto="1"/>
      </right>
      <top style="hair">
        <color indexed="8"/>
      </top>
      <bottom style="medium">
        <color auto="1"/>
      </bottom>
      <diagonal/>
    </border>
    <border>
      <left style="medium">
        <color auto="1"/>
      </left>
      <right style="hair">
        <color indexed="8"/>
      </right>
      <top/>
      <bottom style="medium">
        <color auto="1"/>
      </bottom>
      <diagonal/>
    </border>
    <border>
      <left style="hair">
        <color indexed="8"/>
      </left>
      <right style="hair">
        <color indexed="8"/>
      </right>
      <top/>
      <bottom style="medium">
        <color auto="1"/>
      </bottom>
      <diagonal/>
    </border>
    <border>
      <left style="hair">
        <color indexed="8"/>
      </left>
      <right/>
      <top/>
      <bottom style="medium">
        <color auto="1"/>
      </bottom>
      <diagonal/>
    </border>
    <border>
      <left style="medium">
        <color auto="1"/>
      </left>
      <right style="hair">
        <color indexed="8"/>
      </right>
      <top style="medium">
        <color auto="1"/>
      </top>
      <bottom style="medium">
        <color auto="1"/>
      </bottom>
      <diagonal/>
    </border>
    <border>
      <left style="hair">
        <color indexed="8"/>
      </left>
      <right style="hair">
        <color indexed="8"/>
      </right>
      <top style="medium">
        <color auto="1"/>
      </top>
      <bottom style="medium">
        <color auto="1"/>
      </bottom>
      <diagonal/>
    </border>
    <border>
      <left style="hair">
        <color indexed="8"/>
      </left>
      <right style="medium">
        <color auto="1"/>
      </right>
      <top style="medium">
        <color auto="1"/>
      </top>
      <bottom style="medium">
        <color auto="1"/>
      </bottom>
      <diagonal/>
    </border>
    <border>
      <left style="medium">
        <color auto="1"/>
      </left>
      <right style="medium">
        <color auto="1"/>
      </right>
      <top/>
      <bottom/>
      <diagonal/>
    </border>
    <border>
      <left/>
      <right style="thin">
        <color auto="1"/>
      </right>
      <top style="thin">
        <color auto="1"/>
      </top>
      <bottom style="thin">
        <color auto="1"/>
      </bottom>
      <diagonal/>
    </border>
    <border>
      <left style="thin">
        <color indexed="8"/>
      </left>
      <right/>
      <top style="thin">
        <color indexed="8"/>
      </top>
      <bottom/>
      <diagonal/>
    </border>
    <border>
      <left style="dotted">
        <color indexed="8"/>
      </left>
      <right style="dotted">
        <color indexed="8"/>
      </right>
      <top style="dotted">
        <color indexed="8"/>
      </top>
      <bottom/>
      <diagonal/>
    </border>
    <border>
      <left style="dotted">
        <color indexed="8"/>
      </left>
      <right style="dotted">
        <color indexed="8"/>
      </right>
      <top/>
      <bottom/>
      <diagonal/>
    </border>
    <border>
      <left style="dotted">
        <color indexed="8"/>
      </left>
      <right style="dotted">
        <color indexed="8"/>
      </right>
      <top/>
      <bottom style="dotted">
        <color indexed="8"/>
      </bottom>
      <diagonal/>
    </border>
    <border>
      <left/>
      <right/>
      <top style="thin">
        <color auto="1"/>
      </top>
      <bottom style="thin">
        <color auto="1"/>
      </bottom>
      <diagonal/>
    </border>
    <border>
      <left/>
      <right style="thin">
        <color indexed="8"/>
      </right>
      <top style="thin">
        <color auto="1"/>
      </top>
      <bottom style="thin">
        <color auto="1"/>
      </bottom>
      <diagonal/>
    </border>
    <border>
      <left style="thin">
        <color indexed="8"/>
      </left>
      <right/>
      <top/>
      <bottom style="thin">
        <color indexed="8"/>
      </bottom>
      <diagonal/>
    </border>
  </borders>
  <cellStyleXfs count="69">
    <xf numFmtId="0" fontId="0" fillId="0" borderId="0"/>
    <xf numFmtId="0" fontId="2" fillId="0" borderId="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3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6">
    <xf numFmtId="0" fontId="0" fillId="0" borderId="0" xfId="0"/>
    <xf numFmtId="0" fontId="0" fillId="2" borderId="0" xfId="0" applyFill="1"/>
    <xf numFmtId="0" fontId="0" fillId="2" borderId="0" xfId="0" applyFill="1" applyBorder="1"/>
    <xf numFmtId="0" fontId="0" fillId="2" borderId="0" xfId="0" applyFont="1" applyFill="1"/>
    <xf numFmtId="0" fontId="0" fillId="0" borderId="0" xfId="0" applyAlignment="1">
      <alignment wrapText="1"/>
    </xf>
    <xf numFmtId="0" fontId="0" fillId="0" borderId="0" xfId="0" applyFont="1"/>
    <xf numFmtId="0" fontId="7" fillId="2" borderId="0" xfId="0" applyFont="1" applyFill="1" applyBorder="1" applyAlignment="1">
      <alignment vertical="center" wrapText="1"/>
    </xf>
    <xf numFmtId="0" fontId="6" fillId="2" borderId="0" xfId="0" applyFont="1" applyFill="1" applyBorder="1" applyAlignment="1">
      <alignment horizontal="justify" vertical="center" wrapText="1"/>
    </xf>
    <xf numFmtId="0" fontId="6" fillId="2" borderId="0" xfId="0" applyFont="1" applyFill="1" applyBorder="1" applyAlignment="1">
      <alignment vertical="center"/>
    </xf>
    <xf numFmtId="0" fontId="6" fillId="2" borderId="0" xfId="0" applyFont="1" applyFill="1" applyBorder="1"/>
    <xf numFmtId="0" fontId="0" fillId="2" borderId="0" xfId="0" applyFill="1" applyBorder="1" applyAlignment="1">
      <alignment horizontal="left" vertical="top"/>
    </xf>
    <xf numFmtId="0" fontId="1" fillId="2" borderId="0" xfId="0" applyFont="1" applyFill="1"/>
    <xf numFmtId="0" fontId="1" fillId="0" borderId="0" xfId="0" applyFont="1"/>
    <xf numFmtId="0" fontId="0" fillId="2" borderId="0" xfId="0" applyFill="1" applyAlignment="1">
      <alignment wrapText="1"/>
    </xf>
    <xf numFmtId="0" fontId="0" fillId="0" borderId="5" xfId="0" applyBorder="1"/>
    <xf numFmtId="0" fontId="16" fillId="0" borderId="0" xfId="0" applyFont="1"/>
    <xf numFmtId="0" fontId="16" fillId="2" borderId="0" xfId="0" applyFont="1" applyFill="1"/>
    <xf numFmtId="0" fontId="8" fillId="2" borderId="0" xfId="0" applyFont="1" applyFill="1" applyAlignment="1">
      <alignment vertical="center" wrapText="1"/>
    </xf>
    <xf numFmtId="0" fontId="17" fillId="2" borderId="0" xfId="0" applyFont="1" applyFill="1" applyAlignment="1">
      <alignment vertical="center" wrapText="1"/>
    </xf>
    <xf numFmtId="0" fontId="10" fillId="8" borderId="22" xfId="0" applyFont="1" applyFill="1" applyBorder="1" applyAlignment="1">
      <alignment vertical="center" wrapText="1"/>
    </xf>
    <xf numFmtId="0" fontId="11" fillId="8" borderId="23" xfId="0" applyFont="1" applyFill="1" applyBorder="1" applyAlignment="1">
      <alignment vertical="center" wrapText="1"/>
    </xf>
    <xf numFmtId="0" fontId="10" fillId="8" borderId="22" xfId="0" applyFont="1" applyFill="1" applyBorder="1" applyAlignment="1">
      <alignment vertical="center"/>
    </xf>
    <xf numFmtId="0" fontId="14" fillId="8" borderId="23" xfId="0" applyFont="1" applyFill="1" applyBorder="1" applyAlignment="1">
      <alignment vertical="center" wrapText="1"/>
    </xf>
    <xf numFmtId="0" fontId="15" fillId="8" borderId="23" xfId="0" applyFont="1" applyFill="1" applyBorder="1" applyAlignment="1">
      <alignment vertical="center" wrapText="1"/>
    </xf>
    <xf numFmtId="0" fontId="0" fillId="2" borderId="4" xfId="0" applyFill="1" applyBorder="1"/>
    <xf numFmtId="0" fontId="0" fillId="2" borderId="5" xfId="0" applyFill="1" applyBorder="1"/>
    <xf numFmtId="0" fontId="0" fillId="2" borderId="2" xfId="0" applyFill="1" applyBorder="1"/>
    <xf numFmtId="0" fontId="12" fillId="0" borderId="28" xfId="0" applyFont="1" applyBorder="1" applyAlignment="1">
      <alignment vertical="center" wrapText="1"/>
    </xf>
    <xf numFmtId="0" fontId="12" fillId="0" borderId="21" xfId="0" applyFont="1" applyBorder="1" applyAlignment="1">
      <alignment vertical="center" wrapText="1"/>
    </xf>
    <xf numFmtId="0" fontId="12" fillId="0" borderId="17" xfId="0" applyFont="1" applyBorder="1" applyAlignment="1">
      <alignment vertical="center" wrapText="1"/>
    </xf>
    <xf numFmtId="0" fontId="18" fillId="2" borderId="0" xfId="0" applyFont="1" applyFill="1" applyAlignment="1">
      <alignment horizontal="justify" vertical="center"/>
    </xf>
    <xf numFmtId="0" fontId="20" fillId="3" borderId="16" xfId="0" applyFont="1" applyFill="1" applyBorder="1" applyAlignment="1">
      <alignment horizontal="center" vertical="center" wrapText="1"/>
    </xf>
    <xf numFmtId="0" fontId="21" fillId="0" borderId="21" xfId="0" applyFont="1" applyBorder="1" applyAlignment="1">
      <alignment vertical="center" wrapText="1"/>
    </xf>
    <xf numFmtId="0" fontId="13" fillId="0" borderId="21" xfId="0" applyFont="1" applyBorder="1" applyAlignment="1">
      <alignment vertical="center" wrapText="1"/>
    </xf>
    <xf numFmtId="0" fontId="13" fillId="2" borderId="21" xfId="0" applyFont="1" applyFill="1" applyBorder="1" applyAlignment="1">
      <alignment vertical="center" wrapText="1"/>
    </xf>
    <xf numFmtId="0" fontId="13" fillId="0" borderId="17" xfId="0" applyFont="1" applyBorder="1" applyAlignment="1">
      <alignment vertical="center" wrapText="1"/>
    </xf>
    <xf numFmtId="0" fontId="20" fillId="4" borderId="16" xfId="0" applyFont="1" applyFill="1" applyBorder="1" applyAlignment="1">
      <alignment horizontal="center" vertical="center" wrapText="1"/>
    </xf>
    <xf numFmtId="0" fontId="22" fillId="2" borderId="0" xfId="0" applyFont="1" applyFill="1"/>
    <xf numFmtId="0" fontId="20" fillId="5" borderId="16" xfId="0" applyFont="1" applyFill="1" applyBorder="1" applyAlignment="1">
      <alignment horizontal="center" vertical="center" wrapText="1"/>
    </xf>
    <xf numFmtId="0" fontId="20" fillId="7" borderId="16" xfId="0" applyFont="1" applyFill="1" applyBorder="1" applyAlignment="1">
      <alignment horizontal="center" vertical="center" wrapText="1"/>
    </xf>
    <xf numFmtId="0" fontId="20" fillId="6" borderId="16" xfId="0" applyFont="1" applyFill="1" applyBorder="1" applyAlignment="1">
      <alignment horizontal="center" vertical="center" wrapText="1"/>
    </xf>
    <xf numFmtId="0" fontId="21" fillId="2" borderId="0" xfId="0" applyFont="1" applyFill="1" applyAlignment="1">
      <alignment vertical="center" wrapText="1"/>
    </xf>
    <xf numFmtId="0" fontId="13" fillId="2" borderId="0" xfId="0" applyFont="1" applyFill="1" applyAlignment="1">
      <alignment vertical="center" wrapText="1"/>
    </xf>
    <xf numFmtId="0" fontId="13" fillId="0" borderId="17" xfId="0" applyFont="1" applyFill="1" applyBorder="1" applyAlignment="1">
      <alignment vertical="center" wrapText="1"/>
    </xf>
    <xf numFmtId="0" fontId="13" fillId="0" borderId="21" xfId="0" applyFont="1" applyFill="1" applyBorder="1" applyAlignment="1">
      <alignment vertical="center" wrapText="1"/>
    </xf>
    <xf numFmtId="0" fontId="16" fillId="2" borderId="0" xfId="0" applyFont="1" applyFill="1" applyAlignment="1">
      <alignment vertical="center"/>
    </xf>
    <xf numFmtId="0" fontId="20" fillId="9" borderId="16" xfId="0" applyFont="1" applyFill="1" applyBorder="1" applyAlignment="1">
      <alignment horizontal="center" vertical="center" wrapText="1"/>
    </xf>
    <xf numFmtId="0" fontId="20" fillId="2" borderId="0" xfId="0" applyFont="1" applyFill="1" applyBorder="1" applyAlignment="1">
      <alignment vertical="center" wrapText="1"/>
    </xf>
    <xf numFmtId="0" fontId="13" fillId="2" borderId="0" xfId="0" applyFont="1" applyFill="1" applyBorder="1" applyAlignment="1">
      <alignment vertical="center" wrapText="1"/>
    </xf>
    <xf numFmtId="0" fontId="20" fillId="2" borderId="0" xfId="0" applyFont="1" applyFill="1" applyBorder="1" applyAlignment="1">
      <alignment horizontal="left" vertical="center" wrapText="1"/>
    </xf>
    <xf numFmtId="0" fontId="8" fillId="0" borderId="0" xfId="0" applyFont="1" applyFill="1" applyBorder="1" applyAlignment="1">
      <alignment horizontal="left" vertical="center"/>
    </xf>
    <xf numFmtId="0" fontId="20" fillId="2" borderId="14" xfId="0" applyFont="1" applyFill="1" applyBorder="1" applyAlignment="1">
      <alignment vertical="center" wrapText="1"/>
    </xf>
    <xf numFmtId="0" fontId="10" fillId="8" borderId="22" xfId="0" applyFont="1" applyFill="1" applyBorder="1" applyAlignment="1">
      <alignment horizontal="left" vertical="center" wrapText="1"/>
    </xf>
    <xf numFmtId="0" fontId="24" fillId="2" borderId="0" xfId="0" applyFont="1" applyFill="1"/>
    <xf numFmtId="0" fontId="24" fillId="8" borderId="23" xfId="0" applyFont="1" applyFill="1" applyBorder="1"/>
    <xf numFmtId="0" fontId="9" fillId="2" borderId="0" xfId="0" applyFont="1" applyFill="1" applyAlignment="1">
      <alignment vertical="center"/>
    </xf>
    <xf numFmtId="0" fontId="25" fillId="2" borderId="0" xfId="0" applyFont="1" applyFill="1" applyAlignment="1">
      <alignment vertical="center"/>
    </xf>
    <xf numFmtId="0" fontId="26" fillId="0" borderId="32" xfId="0" applyFont="1" applyBorder="1" applyAlignment="1">
      <alignment vertical="center" wrapText="1"/>
    </xf>
    <xf numFmtId="0" fontId="26" fillId="0" borderId="3" xfId="0" applyFont="1" applyBorder="1" applyAlignment="1">
      <alignment vertical="center" wrapText="1"/>
    </xf>
    <xf numFmtId="0" fontId="26" fillId="0" borderId="10" xfId="0" applyFont="1" applyBorder="1" applyAlignment="1">
      <alignment vertical="center" wrapText="1"/>
    </xf>
    <xf numFmtId="0" fontId="26" fillId="0" borderId="8" xfId="0" applyFont="1" applyBorder="1" applyAlignment="1">
      <alignment vertical="center" wrapText="1"/>
    </xf>
    <xf numFmtId="0" fontId="26" fillId="0" borderId="1" xfId="0" applyFont="1" applyBorder="1" applyAlignment="1">
      <alignment vertical="center" wrapText="1"/>
    </xf>
    <xf numFmtId="0" fontId="26" fillId="0" borderId="9" xfId="0" applyFont="1" applyBorder="1" applyAlignment="1">
      <alignment vertical="center" wrapText="1"/>
    </xf>
    <xf numFmtId="0" fontId="27" fillId="2" borderId="8" xfId="0" applyFont="1" applyFill="1" applyBorder="1"/>
    <xf numFmtId="0" fontId="27" fillId="2" borderId="1" xfId="0" applyFont="1" applyFill="1" applyBorder="1"/>
    <xf numFmtId="0" fontId="27" fillId="2" borderId="9" xfId="0" applyFont="1" applyFill="1" applyBorder="1"/>
    <xf numFmtId="0" fontId="27" fillId="2" borderId="11" xfId="0" applyFont="1" applyFill="1" applyBorder="1"/>
    <xf numFmtId="0" fontId="27" fillId="2" borderId="19" xfId="0" applyFont="1" applyFill="1" applyBorder="1"/>
    <xf numFmtId="0" fontId="27" fillId="2" borderId="12" xfId="0" applyFont="1" applyFill="1" applyBorder="1"/>
    <xf numFmtId="0" fontId="28" fillId="0" borderId="26" xfId="0" applyFont="1" applyFill="1" applyBorder="1" applyAlignment="1">
      <alignment vertical="center" wrapText="1"/>
    </xf>
    <xf numFmtId="0" fontId="28" fillId="0" borderId="27" xfId="0" applyFont="1" applyBorder="1" applyAlignment="1">
      <alignment vertical="center" wrapText="1"/>
    </xf>
    <xf numFmtId="0" fontId="28" fillId="0" borderId="24" xfId="0" applyFont="1" applyFill="1" applyBorder="1" applyAlignment="1">
      <alignment vertical="center" wrapText="1"/>
    </xf>
    <xf numFmtId="0" fontId="28" fillId="0" borderId="25" xfId="0" applyFont="1" applyBorder="1" applyAlignment="1">
      <alignment vertical="center" wrapText="1"/>
    </xf>
    <xf numFmtId="0" fontId="28" fillId="0" borderId="24" xfId="0" applyFont="1" applyFill="1" applyBorder="1" applyAlignment="1">
      <alignment horizontal="left" vertical="center" wrapText="1"/>
    </xf>
    <xf numFmtId="0" fontId="28" fillId="0" borderId="25" xfId="0" applyFont="1" applyBorder="1" applyAlignment="1">
      <alignment horizontal="left" vertical="center" wrapText="1"/>
    </xf>
    <xf numFmtId="0" fontId="10" fillId="8" borderId="6" xfId="0" applyFont="1" applyFill="1" applyBorder="1" applyAlignment="1">
      <alignment horizontal="center" vertical="center" wrapText="1"/>
    </xf>
    <xf numFmtId="0" fontId="10" fillId="8" borderId="18"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28" fillId="0" borderId="24" xfId="0" applyFont="1" applyBorder="1" applyAlignment="1">
      <alignment horizontal="left" vertical="center" wrapText="1"/>
    </xf>
    <xf numFmtId="0" fontId="28" fillId="0" borderId="26" xfId="0" applyFont="1" applyBorder="1" applyAlignment="1">
      <alignment horizontal="left" vertical="center" wrapText="1"/>
    </xf>
    <xf numFmtId="0" fontId="28" fillId="0" borderId="27" xfId="0" applyFont="1" applyBorder="1" applyAlignment="1">
      <alignment horizontal="left" vertical="center" wrapText="1"/>
    </xf>
    <xf numFmtId="0" fontId="10" fillId="8" borderId="30"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29" fillId="0" borderId="24" xfId="0" applyFont="1" applyBorder="1" applyAlignment="1">
      <alignment vertical="center" wrapText="1"/>
    </xf>
    <xf numFmtId="0" fontId="29" fillId="0" borderId="25" xfId="0" applyFont="1" applyBorder="1" applyAlignment="1">
      <alignment vertical="center" wrapText="1"/>
    </xf>
    <xf numFmtId="0" fontId="29" fillId="0" borderId="24" xfId="0" applyFont="1" applyFill="1" applyBorder="1" applyAlignment="1">
      <alignment vertical="center" wrapText="1"/>
    </xf>
    <xf numFmtId="0" fontId="29" fillId="0" borderId="25" xfId="0" applyFont="1" applyFill="1" applyBorder="1" applyAlignment="1">
      <alignment horizontal="justify" vertical="center" wrapText="1"/>
    </xf>
    <xf numFmtId="0" fontId="29" fillId="0" borderId="26" xfId="0" applyFont="1" applyBorder="1" applyAlignment="1">
      <alignment vertical="center" wrapText="1"/>
    </xf>
    <xf numFmtId="0" fontId="29" fillId="0" borderId="27" xfId="0" applyFont="1" applyBorder="1" applyAlignment="1">
      <alignment vertical="center" wrapText="1"/>
    </xf>
    <xf numFmtId="0" fontId="29" fillId="0" borderId="25" xfId="0" applyFont="1" applyBorder="1" applyAlignment="1">
      <alignment vertical="center"/>
    </xf>
    <xf numFmtId="0" fontId="29" fillId="0" borderId="26" xfId="0" applyFont="1" applyFill="1" applyBorder="1" applyAlignment="1">
      <alignment vertical="center" wrapText="1"/>
    </xf>
    <xf numFmtId="0" fontId="29" fillId="0" borderId="25" xfId="0" applyFont="1" applyBorder="1" applyAlignment="1">
      <alignment horizontal="justify" vertical="center"/>
    </xf>
    <xf numFmtId="0" fontId="28" fillId="0" borderId="22" xfId="0" applyFont="1" applyFill="1" applyBorder="1" applyAlignment="1">
      <alignment horizontal="left" vertical="center" wrapText="1"/>
    </xf>
    <xf numFmtId="0" fontId="28" fillId="0" borderId="25" xfId="0" applyFont="1" applyFill="1" applyBorder="1" applyAlignment="1">
      <alignment horizontal="center" vertical="center" wrapText="1"/>
    </xf>
    <xf numFmtId="0" fontId="28" fillId="0" borderId="26" xfId="0" applyFont="1" applyFill="1" applyBorder="1" applyAlignment="1">
      <alignment horizontal="left" vertical="center" wrapText="1"/>
    </xf>
    <xf numFmtId="0" fontId="28" fillId="0" borderId="27" xfId="0" applyFont="1" applyFill="1" applyBorder="1" applyAlignment="1">
      <alignment horizontal="center" vertical="center" wrapText="1"/>
    </xf>
    <xf numFmtId="164" fontId="29" fillId="0" borderId="27" xfId="0" applyNumberFormat="1" applyFont="1" applyBorder="1" applyAlignment="1">
      <alignment vertical="center"/>
    </xf>
    <xf numFmtId="164" fontId="29" fillId="0" borderId="27" xfId="0" applyNumberFormat="1" applyFont="1" applyBorder="1" applyAlignment="1">
      <alignment vertical="center" wrapText="1"/>
    </xf>
    <xf numFmtId="164" fontId="29" fillId="0" borderId="25" xfId="0" applyNumberFormat="1" applyFont="1" applyBorder="1" applyAlignment="1">
      <alignment vertical="center"/>
    </xf>
    <xf numFmtId="4" fontId="29" fillId="0" borderId="25" xfId="0" applyNumberFormat="1" applyFont="1" applyBorder="1" applyAlignment="1">
      <alignment vertical="center"/>
    </xf>
    <xf numFmtId="0" fontId="0" fillId="0" borderId="0" xfId="0"/>
    <xf numFmtId="0" fontId="30" fillId="10" borderId="0" xfId="0" applyFont="1" applyFill="1" applyAlignment="1">
      <alignment horizontal="left" vertical="center"/>
    </xf>
    <xf numFmtId="0" fontId="30" fillId="11" borderId="0" xfId="0" applyFont="1" applyFill="1" applyAlignment="1">
      <alignment horizontal="left" vertical="center"/>
    </xf>
    <xf numFmtId="0" fontId="30" fillId="12" borderId="0" xfId="0" applyFont="1" applyFill="1" applyAlignment="1">
      <alignment horizontal="left" vertical="center"/>
    </xf>
    <xf numFmtId="0" fontId="30" fillId="13" borderId="0" xfId="0" applyFont="1" applyFill="1" applyAlignment="1">
      <alignment horizontal="left" vertical="center"/>
    </xf>
    <xf numFmtId="0" fontId="30" fillId="14" borderId="0" xfId="0" applyFont="1" applyFill="1" applyAlignment="1">
      <alignment horizontal="left" vertical="center"/>
    </xf>
    <xf numFmtId="0" fontId="30" fillId="15" borderId="0" xfId="0" applyFont="1" applyFill="1" applyAlignment="1">
      <alignment horizontal="left" vertical="center"/>
    </xf>
    <xf numFmtId="0" fontId="30" fillId="16" borderId="0" xfId="0" applyFont="1" applyFill="1" applyAlignment="1">
      <alignment horizontal="left" vertical="center"/>
    </xf>
    <xf numFmtId="0" fontId="30" fillId="17" borderId="0" xfId="0" applyFont="1" applyFill="1" applyAlignment="1">
      <alignment horizontal="left" vertical="center"/>
    </xf>
    <xf numFmtId="0" fontId="30" fillId="18" borderId="0" xfId="0" applyFont="1" applyFill="1" applyAlignment="1">
      <alignment horizontal="left" vertical="center"/>
    </xf>
    <xf numFmtId="0" fontId="30" fillId="19" borderId="0" xfId="0" applyFont="1" applyFill="1" applyAlignment="1">
      <alignment horizontal="left" vertical="center"/>
    </xf>
    <xf numFmtId="0" fontId="30" fillId="20" borderId="0" xfId="0" applyFont="1" applyFill="1" applyAlignment="1">
      <alignment horizontal="left" vertical="center"/>
    </xf>
    <xf numFmtId="0" fontId="30" fillId="21" borderId="0" xfId="0" applyFont="1" applyFill="1" applyAlignment="1">
      <alignment horizontal="left" vertical="center"/>
    </xf>
    <xf numFmtId="0" fontId="30" fillId="22" borderId="0" xfId="0" applyFont="1" applyFill="1" applyAlignment="1">
      <alignment horizontal="left" vertical="center"/>
    </xf>
    <xf numFmtId="0" fontId="30" fillId="23" borderId="0" xfId="0" applyFont="1" applyFill="1" applyAlignment="1">
      <alignment horizontal="left" vertical="center"/>
    </xf>
    <xf numFmtId="0" fontId="30" fillId="24" borderId="0" xfId="0" applyFont="1" applyFill="1" applyAlignment="1">
      <alignment horizontal="left" vertical="center"/>
    </xf>
    <xf numFmtId="0" fontId="30" fillId="25" borderId="0" xfId="0" applyFont="1" applyFill="1" applyAlignment="1">
      <alignment horizontal="left" vertical="center"/>
    </xf>
    <xf numFmtId="0" fontId="30" fillId="26" borderId="0" xfId="0" applyFont="1" applyFill="1" applyAlignment="1">
      <alignment horizontal="left" vertical="center"/>
    </xf>
    <xf numFmtId="0" fontId="26" fillId="0" borderId="0" xfId="0" applyFont="1" applyAlignment="1">
      <alignment horizontal="left" vertical="center" wrapText="1"/>
    </xf>
    <xf numFmtId="1" fontId="0" fillId="0" borderId="0" xfId="0" applyNumberFormat="1"/>
    <xf numFmtId="0" fontId="0" fillId="0" borderId="0" xfId="0"/>
    <xf numFmtId="0" fontId="26" fillId="3" borderId="33" xfId="0" applyFont="1" applyFill="1" applyBorder="1" applyAlignment="1">
      <alignment horizontal="center" vertical="center" wrapText="1"/>
    </xf>
    <xf numFmtId="0" fontId="26" fillId="4" borderId="33"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26" fillId="6" borderId="33" xfId="0" applyFont="1" applyFill="1" applyBorder="1" applyAlignment="1">
      <alignment horizontal="center" vertical="center" wrapText="1"/>
    </xf>
    <xf numFmtId="0" fontId="26" fillId="3" borderId="34" xfId="0" applyFont="1" applyFill="1" applyBorder="1" applyAlignment="1">
      <alignment horizontal="center" vertical="center" wrapText="1"/>
    </xf>
    <xf numFmtId="0" fontId="26" fillId="0" borderId="33" xfId="0" applyFont="1" applyFill="1" applyBorder="1" applyAlignment="1">
      <alignment horizontal="center" vertical="center" wrapText="1"/>
    </xf>
    <xf numFmtId="0" fontId="26" fillId="3" borderId="1"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5" borderId="1" xfId="0" applyFont="1" applyFill="1" applyBorder="1" applyAlignment="1">
      <alignment horizontal="center" vertical="center" wrapText="1"/>
    </xf>
    <xf numFmtId="0" fontId="26" fillId="27" borderId="1" xfId="0" applyFont="1" applyFill="1" applyBorder="1" applyAlignment="1">
      <alignment horizontal="center" vertical="center" wrapText="1"/>
    </xf>
    <xf numFmtId="0" fontId="26" fillId="28" borderId="1" xfId="0" applyFont="1" applyFill="1" applyBorder="1" applyAlignment="1">
      <alignment horizontal="center" vertical="center" wrapText="1"/>
    </xf>
    <xf numFmtId="0" fontId="26" fillId="29" borderId="1" xfId="0" applyFont="1" applyFill="1" applyBorder="1" applyAlignment="1">
      <alignment horizontal="center" vertical="center" wrapText="1"/>
    </xf>
    <xf numFmtId="0" fontId="0" fillId="0" borderId="0" xfId="0" applyAlignment="1">
      <alignment horizontal="center" vertical="center"/>
    </xf>
    <xf numFmtId="0" fontId="33" fillId="0" borderId="0" xfId="0" applyFont="1"/>
    <xf numFmtId="0" fontId="33" fillId="0" borderId="0" xfId="0" applyFont="1" applyAlignment="1">
      <alignment horizontal="center"/>
    </xf>
    <xf numFmtId="0" fontId="33" fillId="0" borderId="0" xfId="0" applyFont="1" applyBorder="1" applyAlignment="1">
      <alignment wrapText="1"/>
    </xf>
    <xf numFmtId="0" fontId="35" fillId="0" borderId="0" xfId="0" applyFont="1"/>
    <xf numFmtId="0" fontId="36" fillId="8" borderId="0" xfId="0" applyFont="1" applyFill="1" applyAlignment="1">
      <alignment horizontal="center"/>
    </xf>
    <xf numFmtId="0" fontId="37" fillId="30" borderId="0" xfId="0" applyFont="1" applyFill="1" applyAlignment="1">
      <alignment horizontal="center"/>
    </xf>
    <xf numFmtId="0" fontId="36" fillId="0" borderId="0" xfId="0" applyFont="1" applyFill="1" applyAlignment="1">
      <alignment horizontal="center"/>
    </xf>
    <xf numFmtId="0" fontId="35" fillId="0" borderId="0" xfId="0" applyFont="1" applyAlignment="1">
      <alignment horizontal="left"/>
    </xf>
    <xf numFmtId="0" fontId="35" fillId="0" borderId="0" xfId="0" applyFont="1" applyAlignment="1">
      <alignment horizontal="center"/>
    </xf>
    <xf numFmtId="0" fontId="38" fillId="0" borderId="0" xfId="0" applyFont="1"/>
    <xf numFmtId="0" fontId="39" fillId="0" borderId="0" xfId="0" applyFont="1"/>
    <xf numFmtId="0" fontId="10" fillId="8" borderId="0" xfId="0" applyFont="1" applyFill="1"/>
    <xf numFmtId="0" fontId="40" fillId="0" borderId="0" xfId="0" applyFont="1"/>
    <xf numFmtId="0" fontId="40" fillId="5" borderId="0" xfId="0" applyFont="1" applyFill="1"/>
    <xf numFmtId="0" fontId="40" fillId="9" borderId="0" xfId="0" applyFont="1" applyFill="1"/>
    <xf numFmtId="0" fontId="40" fillId="32" borderId="0" xfId="0" applyFont="1" applyFill="1"/>
    <xf numFmtId="0" fontId="40" fillId="33" borderId="0" xfId="0" applyFont="1" applyFill="1"/>
    <xf numFmtId="0" fontId="40" fillId="31" borderId="0" xfId="0" applyFont="1" applyFill="1"/>
    <xf numFmtId="0" fontId="40" fillId="0" borderId="0" xfId="0" applyFont="1" applyAlignment="1">
      <alignment horizontal="center"/>
    </xf>
    <xf numFmtId="0" fontId="33" fillId="0" borderId="1" xfId="0" applyFont="1" applyBorder="1"/>
    <xf numFmtId="0" fontId="38" fillId="0" borderId="0" xfId="0" applyFont="1" applyBorder="1"/>
    <xf numFmtId="0" fontId="33" fillId="0" borderId="0" xfId="0" applyFont="1" applyBorder="1"/>
    <xf numFmtId="0" fontId="33" fillId="0" borderId="0" xfId="0" applyFont="1" applyAlignment="1">
      <alignment horizontal="right"/>
    </xf>
    <xf numFmtId="0" fontId="41" fillId="0" borderId="0" xfId="0" applyFont="1" applyFill="1"/>
    <xf numFmtId="0" fontId="34" fillId="8" borderId="1" xfId="0" applyFont="1" applyFill="1" applyBorder="1"/>
    <xf numFmtId="49" fontId="33" fillId="0" borderId="1" xfId="0" applyNumberFormat="1" applyFont="1" applyBorder="1"/>
    <xf numFmtId="0" fontId="33" fillId="0" borderId="0" xfId="0" applyFont="1" applyProtection="1">
      <protection hidden="1"/>
    </xf>
    <xf numFmtId="0" fontId="34" fillId="0" borderId="0" xfId="0" applyFont="1" applyFill="1" applyBorder="1"/>
    <xf numFmtId="0" fontId="33" fillId="4" borderId="1" xfId="0" applyFont="1" applyFill="1" applyBorder="1"/>
    <xf numFmtId="0" fontId="35" fillId="4" borderId="1" xfId="0" applyFont="1" applyFill="1" applyBorder="1"/>
    <xf numFmtId="0" fontId="33" fillId="32" borderId="1" xfId="0" applyFont="1" applyFill="1" applyBorder="1"/>
    <xf numFmtId="0" fontId="35" fillId="5" borderId="1" xfId="0" applyFont="1" applyFill="1" applyBorder="1"/>
    <xf numFmtId="0" fontId="42" fillId="0" borderId="0" xfId="0" applyFont="1"/>
    <xf numFmtId="0" fontId="34" fillId="0" borderId="1" xfId="0" applyFont="1" applyBorder="1"/>
    <xf numFmtId="0" fontId="33" fillId="0" borderId="0" xfId="0" applyFont="1" applyAlignment="1">
      <alignment horizontal="left" indent="1"/>
    </xf>
    <xf numFmtId="0" fontId="43" fillId="0" borderId="0" xfId="0" applyFont="1"/>
    <xf numFmtId="9" fontId="0" fillId="0" borderId="0" xfId="48" applyFont="1"/>
    <xf numFmtId="0" fontId="44" fillId="8" borderId="0" xfId="0" applyFont="1" applyFill="1"/>
    <xf numFmtId="0" fontId="45" fillId="8" borderId="0" xfId="0" applyFont="1" applyFill="1"/>
    <xf numFmtId="0" fontId="38" fillId="0" borderId="0" xfId="0" applyFont="1" applyAlignment="1">
      <alignment wrapText="1"/>
    </xf>
    <xf numFmtId="0" fontId="38" fillId="0" borderId="0" xfId="0" applyFont="1" applyFill="1"/>
    <xf numFmtId="0" fontId="46" fillId="0" borderId="0" xfId="0" applyFont="1"/>
    <xf numFmtId="0" fontId="47" fillId="8" borderId="0" xfId="0" applyFont="1" applyFill="1" applyAlignment="1">
      <alignment horizontal="center" vertical="center"/>
    </xf>
    <xf numFmtId="0" fontId="47" fillId="8" borderId="0" xfId="0" applyFont="1" applyFill="1" applyAlignment="1">
      <alignment horizontal="center" vertical="center" wrapText="1"/>
    </xf>
    <xf numFmtId="0" fontId="47" fillId="0" borderId="0" xfId="0" applyFont="1" applyFill="1" applyAlignment="1">
      <alignment horizontal="center" vertical="center"/>
    </xf>
    <xf numFmtId="0" fontId="47" fillId="0" borderId="0" xfId="0" applyFont="1" applyFill="1" applyAlignment="1">
      <alignment horizontal="center" vertical="center" wrapText="1"/>
    </xf>
    <xf numFmtId="0" fontId="33" fillId="0" borderId="0" xfId="0" applyFont="1" applyFill="1"/>
    <xf numFmtId="0" fontId="34" fillId="8" borderId="0" xfId="0" applyFont="1" applyFill="1"/>
    <xf numFmtId="0" fontId="33" fillId="0" borderId="0" xfId="0" applyFont="1" applyAlignment="1">
      <alignment wrapText="1"/>
    </xf>
    <xf numFmtId="0" fontId="34" fillId="8" borderId="0" xfId="0" applyFont="1" applyFill="1" applyAlignment="1">
      <alignment horizontal="left"/>
    </xf>
    <xf numFmtId="9" fontId="33" fillId="0" borderId="0" xfId="0" applyNumberFormat="1" applyFont="1"/>
    <xf numFmtId="9" fontId="33" fillId="0" borderId="0" xfId="48" applyFont="1"/>
    <xf numFmtId="0" fontId="48" fillId="8" borderId="0" xfId="0" applyFont="1" applyFill="1"/>
    <xf numFmtId="0" fontId="33" fillId="0" borderId="0" xfId="48" applyNumberFormat="1" applyFont="1"/>
    <xf numFmtId="0" fontId="38" fillId="0" borderId="1" xfId="0" applyFont="1" applyBorder="1"/>
    <xf numFmtId="0" fontId="39" fillId="0" borderId="1" xfId="0" applyFont="1" applyBorder="1"/>
    <xf numFmtId="0" fontId="38" fillId="0" borderId="1" xfId="0" applyFont="1" applyBorder="1" applyAlignment="1">
      <alignment horizontal="left" indent="1"/>
    </xf>
    <xf numFmtId="0" fontId="38" fillId="0" borderId="1" xfId="0" applyFont="1" applyBorder="1" applyAlignment="1">
      <alignment horizontal="left" indent="2"/>
    </xf>
    <xf numFmtId="0" fontId="38" fillId="0" borderId="1" xfId="0" applyFont="1" applyBorder="1" applyAlignment="1">
      <alignment horizontal="right"/>
    </xf>
    <xf numFmtId="0" fontId="45" fillId="0" borderId="0" xfId="0" applyFont="1" applyFill="1"/>
    <xf numFmtId="0" fontId="38" fillId="0" borderId="37" xfId="0" applyFont="1" applyBorder="1" applyAlignment="1">
      <alignment horizontal="right"/>
    </xf>
    <xf numFmtId="0" fontId="0" fillId="0" borderId="1" xfId="0" applyBorder="1"/>
    <xf numFmtId="9" fontId="0" fillId="0" borderId="1" xfId="48" applyFont="1" applyBorder="1"/>
    <xf numFmtId="0" fontId="0" fillId="0" borderId="0" xfId="0" applyBorder="1"/>
    <xf numFmtId="9" fontId="0" fillId="0" borderId="0" xfId="48" applyFont="1" applyBorder="1"/>
    <xf numFmtId="0" fontId="0" fillId="0" borderId="1" xfId="48" applyNumberFormat="1" applyFont="1" applyBorder="1"/>
    <xf numFmtId="0" fontId="0" fillId="0" borderId="0" xfId="0" applyNumberFormat="1"/>
    <xf numFmtId="0" fontId="0" fillId="0" borderId="1" xfId="48" applyNumberFormat="1" applyFont="1" applyBorder="1" applyAlignment="1">
      <alignment horizontal="right"/>
    </xf>
    <xf numFmtId="0" fontId="0" fillId="0" borderId="1" xfId="0" applyBorder="1" applyAlignment="1">
      <alignment horizontal="right"/>
    </xf>
    <xf numFmtId="0" fontId="33" fillId="0" borderId="1" xfId="0" applyFont="1" applyBorder="1" applyAlignment="1">
      <alignment horizontal="right"/>
    </xf>
    <xf numFmtId="0" fontId="33" fillId="0" borderId="1" xfId="0" applyFont="1" applyBorder="1" applyAlignment="1">
      <alignment horizontal="left" indent="1"/>
    </xf>
    <xf numFmtId="0" fontId="33" fillId="0" borderId="1" xfId="0" applyFont="1" applyBorder="1" applyAlignment="1">
      <alignment wrapText="1"/>
    </xf>
    <xf numFmtId="0" fontId="35" fillId="0" borderId="1" xfId="0" applyFont="1" applyBorder="1" applyAlignment="1">
      <alignment horizontal="left" indent="1"/>
    </xf>
    <xf numFmtId="0" fontId="47" fillId="8" borderId="0" xfId="0" applyFont="1" applyFill="1"/>
    <xf numFmtId="0" fontId="33" fillId="0" borderId="1" xfId="0" applyFont="1" applyBorder="1" applyAlignment="1">
      <alignment vertical="center" wrapText="1"/>
    </xf>
    <xf numFmtId="0" fontId="50" fillId="0" borderId="0" xfId="0" applyFont="1" applyAlignment="1">
      <alignment horizontal="center" vertical="center"/>
    </xf>
    <xf numFmtId="0" fontId="51" fillId="0" borderId="0" xfId="0" applyFont="1"/>
    <xf numFmtId="0" fontId="0" fillId="0" borderId="4" xfId="0" applyBorder="1"/>
    <xf numFmtId="0" fontId="0" fillId="0" borderId="38" xfId="0" applyBorder="1"/>
    <xf numFmtId="0" fontId="1" fillId="0" borderId="0" xfId="0" applyFont="1" applyBorder="1" applyAlignment="1">
      <alignment vertical="center" wrapText="1"/>
    </xf>
    <xf numFmtId="0" fontId="16" fillId="0" borderId="0" xfId="0" applyFont="1" applyFill="1" applyBorder="1" applyAlignment="1">
      <alignment vertical="center"/>
    </xf>
    <xf numFmtId="0" fontId="53" fillId="0" borderId="46" xfId="0" applyFont="1" applyBorder="1" applyAlignment="1">
      <alignment horizontal="center" vertical="center" wrapText="1"/>
    </xf>
    <xf numFmtId="0" fontId="52" fillId="0" borderId="0" xfId="0" applyFont="1" applyFill="1" applyBorder="1" applyAlignment="1">
      <alignment vertical="center"/>
    </xf>
    <xf numFmtId="0" fontId="1" fillId="0" borderId="49" xfId="0" applyFont="1" applyBorder="1" applyAlignment="1">
      <alignment vertical="center" wrapText="1"/>
    </xf>
    <xf numFmtId="0" fontId="0" fillId="0" borderId="35" xfId="0" applyBorder="1" applyAlignment="1">
      <alignment vertical="center" wrapText="1"/>
    </xf>
    <xf numFmtId="0" fontId="1" fillId="0" borderId="50" xfId="0" applyFont="1" applyBorder="1" applyAlignment="1">
      <alignment vertical="center" wrapText="1"/>
    </xf>
    <xf numFmtId="0" fontId="10" fillId="8" borderId="51" xfId="0" applyFont="1" applyFill="1" applyBorder="1" applyAlignment="1">
      <alignment horizontal="center" vertical="center" wrapText="1"/>
    </xf>
    <xf numFmtId="0" fontId="26" fillId="0" borderId="52" xfId="0" applyFont="1" applyBorder="1" applyAlignment="1">
      <alignment vertical="center" wrapText="1"/>
    </xf>
    <xf numFmtId="0" fontId="26" fillId="0" borderId="53" xfId="0" applyFont="1" applyBorder="1" applyAlignment="1">
      <alignment vertical="center" wrapText="1"/>
    </xf>
    <xf numFmtId="0" fontId="27" fillId="2" borderId="0" xfId="0" applyFont="1" applyFill="1" applyBorder="1"/>
    <xf numFmtId="0" fontId="0" fillId="0" borderId="0" xfId="0" applyFill="1" applyBorder="1"/>
    <xf numFmtId="0" fontId="27" fillId="2" borderId="4" xfId="0" applyFont="1" applyFill="1" applyBorder="1"/>
    <xf numFmtId="0" fontId="16" fillId="0" borderId="0" xfId="0" applyFont="1" applyFill="1"/>
    <xf numFmtId="0" fontId="0" fillId="0" borderId="0" xfId="0" applyFill="1"/>
    <xf numFmtId="0" fontId="34" fillId="0" borderId="1" xfId="0" applyFont="1" applyFill="1" applyBorder="1"/>
    <xf numFmtId="0" fontId="33" fillId="0" borderId="1" xfId="0" applyFont="1" applyFill="1" applyBorder="1"/>
    <xf numFmtId="0" fontId="33" fillId="0" borderId="37" xfId="0" applyFont="1" applyBorder="1"/>
    <xf numFmtId="0" fontId="33" fillId="0" borderId="37" xfId="0" applyFont="1" applyFill="1" applyBorder="1"/>
    <xf numFmtId="0" fontId="34" fillId="8" borderId="3" xfId="0" applyFont="1" applyFill="1" applyBorder="1"/>
    <xf numFmtId="0" fontId="33" fillId="0" borderId="0" xfId="0" applyFont="1" applyFill="1" applyBorder="1"/>
    <xf numFmtId="0" fontId="33" fillId="0" borderId="4" xfId="0" applyFont="1" applyBorder="1"/>
    <xf numFmtId="0" fontId="33" fillId="0" borderId="4" xfId="0" applyFont="1" applyFill="1" applyBorder="1"/>
    <xf numFmtId="0" fontId="54" fillId="30" borderId="1" xfId="0" applyFont="1" applyFill="1" applyBorder="1"/>
    <xf numFmtId="0" fontId="0" fillId="0" borderId="5" xfId="0" applyFill="1" applyBorder="1"/>
    <xf numFmtId="0" fontId="48" fillId="8" borderId="1" xfId="0" applyFont="1" applyFill="1" applyBorder="1" applyAlignment="1">
      <alignment horizontal="center" wrapText="1"/>
    </xf>
    <xf numFmtId="0" fontId="55" fillId="0" borderId="0" xfId="2" applyFont="1" applyFill="1" applyBorder="1" applyAlignment="1">
      <alignment horizontal="center" vertical="center" wrapText="1"/>
    </xf>
    <xf numFmtId="0" fontId="56" fillId="0" borderId="0" xfId="2" applyFont="1" applyBorder="1" applyAlignment="1"/>
    <xf numFmtId="0" fontId="0" fillId="0" borderId="0" xfId="2" applyFont="1" applyBorder="1" applyAlignment="1"/>
    <xf numFmtId="0" fontId="0" fillId="0" borderId="0" xfId="2" applyFont="1" applyBorder="1" applyAlignment="1">
      <alignment wrapText="1"/>
    </xf>
    <xf numFmtId="0" fontId="0" fillId="0" borderId="0" xfId="2" applyFont="1" applyBorder="1" applyAlignment="1">
      <alignment horizontal="left" wrapText="1"/>
    </xf>
    <xf numFmtId="0" fontId="0" fillId="0" borderId="0" xfId="2" applyFont="1" applyFill="1" applyBorder="1" applyAlignment="1">
      <alignment wrapText="1"/>
    </xf>
    <xf numFmtId="0" fontId="57" fillId="0" borderId="0" xfId="2" applyFont="1" applyFill="1" applyAlignment="1">
      <alignment horizontal="center" vertical="center" wrapText="1"/>
    </xf>
    <xf numFmtId="0" fontId="57" fillId="0" borderId="0" xfId="2" applyFont="1" applyFill="1" applyBorder="1" applyAlignment="1">
      <alignment horizontal="left" vertical="top" wrapText="1"/>
    </xf>
    <xf numFmtId="0" fontId="57" fillId="0" borderId="0" xfId="2" applyFont="1" applyFill="1" applyBorder="1" applyAlignment="1">
      <alignment wrapText="1"/>
    </xf>
    <xf numFmtId="0" fontId="57" fillId="0" borderId="0" xfId="2" applyFont="1" applyFill="1" applyBorder="1" applyAlignment="1">
      <alignment horizontal="center" wrapText="1"/>
    </xf>
    <xf numFmtId="0" fontId="57" fillId="35" borderId="58" xfId="2" applyFont="1" applyFill="1" applyBorder="1" applyAlignment="1">
      <alignment horizontal="center" vertical="center" wrapText="1"/>
    </xf>
    <xf numFmtId="0" fontId="57" fillId="35" borderId="59" xfId="2" applyFont="1" applyFill="1" applyBorder="1" applyAlignment="1">
      <alignment horizontal="center" vertical="center" wrapText="1"/>
    </xf>
    <xf numFmtId="0" fontId="57" fillId="0" borderId="56" xfId="2" applyFont="1" applyFill="1" applyBorder="1" applyAlignment="1">
      <alignment horizontal="center" vertical="center" wrapText="1"/>
    </xf>
    <xf numFmtId="0" fontId="58" fillId="37" borderId="56" xfId="2" applyFont="1" applyFill="1" applyBorder="1" applyAlignment="1">
      <alignment wrapText="1"/>
    </xf>
    <xf numFmtId="0" fontId="58" fillId="0" borderId="0" xfId="2" applyFont="1" applyFill="1" applyBorder="1" applyAlignment="1">
      <alignment vertical="top" wrapText="1"/>
    </xf>
    <xf numFmtId="0" fontId="58" fillId="0" borderId="0" xfId="2" applyFont="1" applyFill="1" applyBorder="1" applyAlignment="1">
      <alignment wrapText="1"/>
    </xf>
    <xf numFmtId="0" fontId="58" fillId="0" borderId="1" xfId="1" applyFont="1" applyFill="1" applyBorder="1" applyAlignment="1">
      <alignment horizontal="center" vertical="center" wrapText="1"/>
    </xf>
    <xf numFmtId="0" fontId="59" fillId="0" borderId="1" xfId="1" applyFont="1" applyFill="1" applyBorder="1" applyAlignment="1">
      <alignment horizontal="center" vertical="center" wrapText="1"/>
    </xf>
    <xf numFmtId="0" fontId="61" fillId="0" borderId="0" xfId="2" applyFont="1" applyBorder="1" applyAlignment="1">
      <alignment horizontal="center" vertical="center" wrapText="1"/>
    </xf>
    <xf numFmtId="0" fontId="55" fillId="0" borderId="0" xfId="2" applyFont="1" applyFill="1" applyAlignment="1">
      <alignment horizontal="center" vertical="center" wrapText="1"/>
    </xf>
    <xf numFmtId="0" fontId="57" fillId="0" borderId="0" xfId="2" applyFont="1" applyFill="1" applyAlignment="1">
      <alignment horizontal="left" vertical="top" wrapText="1"/>
    </xf>
    <xf numFmtId="0" fontId="0" fillId="0" borderId="0" xfId="2" applyFont="1" applyAlignment="1">
      <alignment wrapText="1"/>
    </xf>
    <xf numFmtId="0" fontId="0" fillId="0" borderId="0" xfId="2" applyFont="1" applyAlignment="1">
      <alignment horizontal="left" wrapText="1"/>
    </xf>
    <xf numFmtId="0" fontId="61" fillId="0" borderId="61" xfId="2" applyFont="1" applyBorder="1" applyAlignment="1">
      <alignment horizontal="center" vertical="center" wrapText="1"/>
    </xf>
    <xf numFmtId="0" fontId="61" fillId="0" borderId="56" xfId="2" applyFont="1" applyBorder="1" applyAlignment="1">
      <alignment horizontal="center" vertical="center" wrapText="1"/>
    </xf>
    <xf numFmtId="0" fontId="32" fillId="0" borderId="0" xfId="65"/>
    <xf numFmtId="0" fontId="32" fillId="2" borderId="0" xfId="65" applyFill="1"/>
    <xf numFmtId="0" fontId="32" fillId="0" borderId="0" xfId="65" applyAlignment="1">
      <alignment horizontal="center" vertical="center"/>
    </xf>
    <xf numFmtId="0" fontId="32" fillId="2" borderId="0" xfId="65" applyFill="1" applyAlignment="1">
      <alignment horizontal="center" vertical="center"/>
    </xf>
    <xf numFmtId="0" fontId="13" fillId="2" borderId="0" xfId="65" applyFont="1" applyFill="1" applyAlignment="1">
      <alignment horizontal="center" vertical="center"/>
    </xf>
    <xf numFmtId="1" fontId="32" fillId="2" borderId="0" xfId="65" applyNumberFormat="1" applyFill="1"/>
    <xf numFmtId="1" fontId="13" fillId="0" borderId="17" xfId="65" applyNumberFormat="1" applyFont="1" applyFill="1" applyBorder="1" applyAlignment="1">
      <alignment horizontal="center" vertical="center"/>
    </xf>
    <xf numFmtId="1" fontId="13" fillId="0" borderId="0" xfId="65" applyNumberFormat="1" applyFont="1" applyFill="1" applyBorder="1" applyAlignment="1">
      <alignment horizontal="center" vertical="center"/>
    </xf>
    <xf numFmtId="0" fontId="20" fillId="2" borderId="0" xfId="65" applyFont="1" applyFill="1" applyAlignment="1">
      <alignment horizontal="center" vertical="center"/>
    </xf>
    <xf numFmtId="0" fontId="20" fillId="0" borderId="0" xfId="65" applyFont="1" applyAlignment="1">
      <alignment horizontal="center" vertical="center"/>
    </xf>
    <xf numFmtId="0" fontId="32" fillId="0" borderId="0" xfId="65" applyAlignment="1">
      <alignment wrapText="1"/>
    </xf>
    <xf numFmtId="0" fontId="32" fillId="2" borderId="0" xfId="65" applyFill="1" applyAlignment="1">
      <alignment wrapText="1"/>
    </xf>
    <xf numFmtId="0" fontId="32" fillId="0" borderId="0" xfId="65" applyFont="1"/>
    <xf numFmtId="0" fontId="32" fillId="2" borderId="0" xfId="65" applyFont="1" applyFill="1"/>
    <xf numFmtId="0" fontId="16" fillId="2" borderId="0" xfId="65" applyFont="1" applyFill="1" applyAlignment="1">
      <alignment horizontal="center" vertical="center"/>
    </xf>
    <xf numFmtId="0" fontId="16" fillId="2" borderId="0" xfId="65" applyFont="1" applyFill="1" applyAlignment="1">
      <alignment horizontal="center" vertical="center" wrapText="1"/>
    </xf>
    <xf numFmtId="0" fontId="1" fillId="2" borderId="0" xfId="65" applyFont="1" applyFill="1"/>
    <xf numFmtId="0" fontId="2" fillId="0" borderId="0" xfId="1"/>
    <xf numFmtId="0" fontId="2" fillId="39" borderId="1" xfId="1" applyFill="1" applyBorder="1"/>
    <xf numFmtId="0" fontId="2" fillId="38" borderId="1" xfId="1" applyFill="1" applyBorder="1"/>
    <xf numFmtId="0" fontId="2" fillId="0" borderId="1" xfId="1" applyBorder="1"/>
    <xf numFmtId="0" fontId="2" fillId="0" borderId="53" xfId="1" applyBorder="1"/>
    <xf numFmtId="0" fontId="2" fillId="40" borderId="1" xfId="1" applyFill="1" applyBorder="1"/>
    <xf numFmtId="0" fontId="2" fillId="0" borderId="0" xfId="1" applyFont="1" applyAlignment="1">
      <alignment horizontal="center" vertical="top" textRotation="90"/>
    </xf>
    <xf numFmtId="0" fontId="2" fillId="0" borderId="0" xfId="1" applyAlignment="1"/>
    <xf numFmtId="0" fontId="2" fillId="0" borderId="0" xfId="2"/>
    <xf numFmtId="0" fontId="63" fillId="0" borderId="0" xfId="2" applyFont="1" applyFill="1"/>
    <xf numFmtId="0" fontId="63" fillId="0" borderId="56" xfId="2" applyFont="1" applyFill="1" applyBorder="1"/>
    <xf numFmtId="0" fontId="64" fillId="0" borderId="0" xfId="2" applyFont="1" applyFill="1"/>
    <xf numFmtId="0" fontId="63" fillId="41" borderId="56" xfId="2" applyFont="1" applyFill="1" applyBorder="1"/>
    <xf numFmtId="0" fontId="64" fillId="0" borderId="0" xfId="2" applyFont="1"/>
    <xf numFmtId="0" fontId="0" fillId="0" borderId="0" xfId="2" applyFont="1" applyFill="1"/>
    <xf numFmtId="0" fontId="2" fillId="0" borderId="0" xfId="2" applyFill="1"/>
    <xf numFmtId="0" fontId="2" fillId="42" borderId="56" xfId="2" applyFill="1" applyBorder="1"/>
    <xf numFmtId="0" fontId="2" fillId="43" borderId="56" xfId="2" applyFill="1" applyBorder="1"/>
    <xf numFmtId="0" fontId="0" fillId="0" borderId="0" xfId="2" applyFont="1"/>
    <xf numFmtId="0" fontId="2" fillId="44" borderId="56" xfId="2" applyFill="1" applyBorder="1"/>
    <xf numFmtId="0" fontId="2" fillId="41" borderId="56" xfId="2" applyFill="1" applyBorder="1"/>
    <xf numFmtId="0" fontId="60" fillId="0" borderId="0" xfId="2" applyFont="1"/>
    <xf numFmtId="0" fontId="13" fillId="0" borderId="17" xfId="65" applyNumberFormat="1" applyFont="1" applyFill="1" applyBorder="1" applyAlignment="1">
      <alignment horizontal="center" vertical="center"/>
    </xf>
    <xf numFmtId="0" fontId="32" fillId="2" borderId="0" xfId="65" applyNumberFormat="1" applyFont="1" applyFill="1"/>
    <xf numFmtId="0" fontId="32" fillId="2" borderId="0" xfId="65" applyNumberFormat="1" applyFill="1"/>
    <xf numFmtId="0" fontId="13" fillId="2" borderId="0" xfId="65" applyNumberFormat="1" applyFont="1" applyFill="1" applyAlignment="1">
      <alignment horizontal="center" vertical="center"/>
    </xf>
    <xf numFmtId="0" fontId="20" fillId="2" borderId="0" xfId="65" applyNumberFormat="1" applyFont="1" applyFill="1" applyAlignment="1">
      <alignment horizontal="center" vertical="center"/>
    </xf>
    <xf numFmtId="0" fontId="32" fillId="2" borderId="0" xfId="65" applyNumberFormat="1" applyFill="1" applyAlignment="1">
      <alignment wrapText="1"/>
    </xf>
    <xf numFmtId="0" fontId="13" fillId="0" borderId="0" xfId="65" applyNumberFormat="1" applyFont="1" applyFill="1" applyBorder="1" applyAlignment="1">
      <alignment horizontal="center" vertical="center"/>
    </xf>
    <xf numFmtId="0" fontId="13" fillId="0" borderId="0" xfId="65" applyNumberFormat="1" applyFont="1" applyAlignment="1">
      <alignment horizontal="center" vertical="center"/>
    </xf>
    <xf numFmtId="0" fontId="20" fillId="0" borderId="0" xfId="65" applyNumberFormat="1" applyFont="1" applyAlignment="1">
      <alignment horizontal="center" vertical="center"/>
    </xf>
    <xf numFmtId="0" fontId="2" fillId="0" borderId="83" xfId="1" applyBorder="1"/>
    <xf numFmtId="0" fontId="2" fillId="0" borderId="0" xfId="1" applyBorder="1"/>
    <xf numFmtId="0" fontId="2" fillId="0" borderId="0" xfId="1" applyFill="1" applyBorder="1"/>
    <xf numFmtId="0" fontId="2" fillId="0" borderId="0" xfId="1" applyFill="1"/>
    <xf numFmtId="0" fontId="2" fillId="0" borderId="1" xfId="1" applyFill="1" applyBorder="1"/>
    <xf numFmtId="0" fontId="65" fillId="0" borderId="0" xfId="2" applyFont="1" applyFill="1"/>
    <xf numFmtId="0" fontId="65" fillId="0" borderId="0" xfId="2" applyFont="1"/>
    <xf numFmtId="0" fontId="57" fillId="0" borderId="58" xfId="2" applyFont="1" applyFill="1" applyBorder="1" applyAlignment="1">
      <alignment horizontal="center" vertical="center" wrapText="1"/>
    </xf>
    <xf numFmtId="0" fontId="57" fillId="0" borderId="1" xfId="2" applyFont="1" applyFill="1" applyBorder="1" applyAlignment="1">
      <alignment horizontal="center" vertical="center" wrapText="1"/>
    </xf>
    <xf numFmtId="0" fontId="58" fillId="0" borderId="1" xfId="2" applyFont="1" applyFill="1" applyBorder="1" applyAlignment="1">
      <alignment horizontal="center" vertical="center" wrapText="1"/>
    </xf>
    <xf numFmtId="0" fontId="58" fillId="36" borderId="1" xfId="2" applyFont="1" applyFill="1" applyBorder="1" applyAlignment="1">
      <alignment horizontal="center" vertical="center" wrapText="1"/>
    </xf>
    <xf numFmtId="0" fontId="63" fillId="0" borderId="0" xfId="2" applyFont="1" applyFill="1" applyBorder="1"/>
    <xf numFmtId="0" fontId="61" fillId="0" borderId="0" xfId="2" applyFont="1" applyFill="1" applyBorder="1" applyAlignment="1">
      <alignment horizontal="center" vertical="center" wrapText="1"/>
    </xf>
    <xf numFmtId="0" fontId="60" fillId="0" borderId="0" xfId="2" applyFont="1" applyFill="1" applyBorder="1" applyAlignment="1">
      <alignment horizontal="right" wrapText="1"/>
    </xf>
    <xf numFmtId="13" fontId="55" fillId="0" borderId="0" xfId="2" applyNumberFormat="1" applyFont="1" applyFill="1" applyBorder="1" applyAlignment="1">
      <alignment horizontal="center" vertical="center" wrapText="1"/>
    </xf>
    <xf numFmtId="0" fontId="66" fillId="8" borderId="16" xfId="65" applyFont="1" applyFill="1" applyBorder="1" applyAlignment="1">
      <alignment horizontal="center" vertical="center" wrapText="1"/>
    </xf>
    <xf numFmtId="0" fontId="66" fillId="8" borderId="16" xfId="65" applyNumberFormat="1" applyFont="1" applyFill="1" applyBorder="1" applyAlignment="1">
      <alignment horizontal="center" vertical="center" wrapText="1"/>
    </xf>
    <xf numFmtId="0" fontId="67" fillId="8" borderId="16" xfId="65" applyFont="1" applyFill="1" applyBorder="1" applyAlignment="1">
      <alignment horizontal="center" vertical="center" wrapText="1"/>
    </xf>
    <xf numFmtId="0" fontId="67" fillId="8" borderId="16" xfId="65" applyNumberFormat="1" applyFont="1" applyFill="1" applyBorder="1" applyAlignment="1">
      <alignment horizontal="center" vertical="center" wrapText="1"/>
    </xf>
    <xf numFmtId="1" fontId="62" fillId="2" borderId="0" xfId="65" applyNumberFormat="1" applyFont="1" applyFill="1" applyBorder="1" applyAlignment="1">
      <alignment horizontal="center" vertical="center"/>
    </xf>
    <xf numFmtId="1" fontId="62" fillId="2" borderId="12" xfId="65" applyNumberFormat="1" applyFont="1" applyFill="1" applyBorder="1" applyAlignment="1">
      <alignment horizontal="center" vertical="center"/>
    </xf>
    <xf numFmtId="1" fontId="62" fillId="2" borderId="1" xfId="65" applyNumberFormat="1" applyFont="1" applyFill="1" applyBorder="1" applyAlignment="1">
      <alignment horizontal="center" vertical="center"/>
    </xf>
    <xf numFmtId="165" fontId="32" fillId="2" borderId="0" xfId="65" applyNumberFormat="1" applyFill="1"/>
    <xf numFmtId="0" fontId="58" fillId="8" borderId="0" xfId="2" applyFont="1" applyFill="1" applyBorder="1" applyAlignment="1">
      <alignment vertical="top" wrapText="1"/>
    </xf>
    <xf numFmtId="0" fontId="58" fillId="8" borderId="0" xfId="2" applyFont="1" applyFill="1" applyBorder="1" applyAlignment="1">
      <alignment wrapText="1"/>
    </xf>
    <xf numFmtId="0" fontId="58" fillId="32" borderId="0" xfId="2" applyFont="1" applyFill="1" applyBorder="1" applyAlignment="1">
      <alignment wrapText="1"/>
    </xf>
    <xf numFmtId="0" fontId="58" fillId="32" borderId="0" xfId="2" applyFont="1" applyFill="1" applyBorder="1" applyAlignment="1">
      <alignment vertical="top" wrapText="1"/>
    </xf>
    <xf numFmtId="0" fontId="57" fillId="32" borderId="0" xfId="2" applyFont="1" applyFill="1" applyBorder="1" applyAlignment="1">
      <alignment wrapText="1"/>
    </xf>
    <xf numFmtId="0" fontId="57" fillId="8" borderId="0" xfId="2" applyFont="1" applyFill="1" applyBorder="1" applyAlignment="1">
      <alignment wrapText="1"/>
    </xf>
    <xf numFmtId="0" fontId="26" fillId="0" borderId="1" xfId="0" applyFont="1" applyBorder="1" applyAlignment="1">
      <alignment wrapText="1"/>
    </xf>
    <xf numFmtId="0" fontId="26" fillId="0" borderId="1" xfId="0" applyFont="1" applyBorder="1"/>
    <xf numFmtId="0" fontId="68" fillId="0" borderId="32" xfId="0" applyFont="1" applyBorder="1" applyAlignment="1">
      <alignment vertical="center" wrapText="1"/>
    </xf>
    <xf numFmtId="0" fontId="68" fillId="0" borderId="3" xfId="0" applyFont="1" applyBorder="1" applyAlignment="1">
      <alignment vertical="center" wrapText="1"/>
    </xf>
    <xf numFmtId="0" fontId="68" fillId="0" borderId="52" xfId="0" applyFont="1" applyBorder="1" applyAlignment="1">
      <alignment vertical="center" wrapText="1"/>
    </xf>
    <xf numFmtId="0" fontId="68" fillId="0" borderId="8" xfId="0" applyFont="1" applyBorder="1" applyAlignment="1">
      <alignment vertical="center" wrapText="1"/>
    </xf>
    <xf numFmtId="0" fontId="68" fillId="0" borderId="1" xfId="0" applyFont="1" applyBorder="1" applyAlignment="1">
      <alignment vertical="center" wrapText="1"/>
    </xf>
    <xf numFmtId="0" fontId="68" fillId="0" borderId="53" xfId="0" applyFont="1" applyBorder="1" applyAlignment="1">
      <alignment vertical="center" wrapText="1"/>
    </xf>
    <xf numFmtId="0" fontId="69" fillId="2" borderId="1" xfId="0" applyFont="1" applyFill="1" applyBorder="1"/>
    <xf numFmtId="0" fontId="69" fillId="2" borderId="8" xfId="0" applyFont="1" applyFill="1" applyBorder="1"/>
    <xf numFmtId="0" fontId="69" fillId="2" borderId="53" xfId="0" applyFont="1" applyFill="1" applyBorder="1"/>
    <xf numFmtId="0" fontId="69" fillId="2" borderId="11" xfId="0" applyFont="1" applyFill="1" applyBorder="1"/>
    <xf numFmtId="0" fontId="69" fillId="2" borderId="19" xfId="0" applyFont="1" applyFill="1" applyBorder="1"/>
    <xf numFmtId="0" fontId="69" fillId="2" borderId="54" xfId="0" applyFont="1" applyFill="1" applyBorder="1"/>
    <xf numFmtId="0" fontId="69" fillId="2" borderId="0" xfId="0" applyFont="1" applyFill="1" applyBorder="1"/>
    <xf numFmtId="0" fontId="69" fillId="2" borderId="0" xfId="0" applyFont="1" applyFill="1"/>
    <xf numFmtId="0" fontId="70" fillId="8" borderId="30" xfId="0" applyFont="1" applyFill="1" applyBorder="1" applyAlignment="1">
      <alignment horizontal="center" vertical="center" wrapText="1"/>
    </xf>
    <xf numFmtId="0" fontId="70" fillId="8" borderId="31" xfId="0" applyFont="1" applyFill="1" applyBorder="1" applyAlignment="1">
      <alignment horizontal="center" vertical="center" wrapText="1"/>
    </xf>
    <xf numFmtId="0" fontId="70" fillId="8" borderId="51" xfId="0" applyFont="1" applyFill="1" applyBorder="1" applyAlignment="1">
      <alignment horizontal="center" vertical="center" wrapText="1"/>
    </xf>
    <xf numFmtId="0" fontId="70" fillId="0" borderId="5" xfId="0" applyFont="1" applyFill="1" applyBorder="1" applyAlignment="1">
      <alignment horizontal="center" vertical="center" wrapText="1"/>
    </xf>
    <xf numFmtId="0" fontId="69" fillId="0" borderId="0" xfId="0" applyFont="1" applyFill="1" applyBorder="1"/>
    <xf numFmtId="0" fontId="69" fillId="0" borderId="32" xfId="0" applyFont="1" applyBorder="1" applyAlignment="1">
      <alignment vertical="center" wrapText="1"/>
    </xf>
    <xf numFmtId="0" fontId="69" fillId="0" borderId="3" xfId="0" applyFont="1" applyBorder="1" applyAlignment="1">
      <alignment vertical="center" wrapText="1"/>
    </xf>
    <xf numFmtId="0" fontId="69" fillId="0" borderId="52" xfId="0" applyFont="1" applyBorder="1" applyAlignment="1">
      <alignment vertical="center" wrapText="1"/>
    </xf>
    <xf numFmtId="0" fontId="69" fillId="0" borderId="5" xfId="0" applyFont="1" applyFill="1" applyBorder="1" applyAlignment="1">
      <alignment vertical="center" wrapText="1"/>
    </xf>
    <xf numFmtId="0" fontId="69" fillId="0" borderId="0" xfId="0" applyFont="1" applyFill="1" applyBorder="1" applyAlignment="1">
      <alignment vertical="center" wrapText="1"/>
    </xf>
    <xf numFmtId="0" fontId="69" fillId="0" borderId="8" xfId="0" applyFont="1" applyBorder="1" applyAlignment="1">
      <alignment vertical="center" wrapText="1"/>
    </xf>
    <xf numFmtId="0" fontId="69" fillId="0" borderId="1" xfId="0" applyFont="1" applyBorder="1" applyAlignment="1">
      <alignment vertical="center" wrapText="1"/>
    </xf>
    <xf numFmtId="0" fontId="69" fillId="0" borderId="53" xfId="0" applyFont="1" applyBorder="1" applyAlignment="1">
      <alignment vertical="center" wrapText="1"/>
    </xf>
    <xf numFmtId="0" fontId="69" fillId="0" borderId="5" xfId="0" applyFont="1" applyFill="1" applyBorder="1"/>
    <xf numFmtId="0" fontId="69" fillId="2" borderId="1" xfId="0" applyFont="1" applyFill="1" applyBorder="1" applyAlignment="1">
      <alignment wrapText="1"/>
    </xf>
    <xf numFmtId="3" fontId="26" fillId="0" borderId="1" xfId="0" applyNumberFormat="1" applyFont="1" applyBorder="1" applyAlignment="1">
      <alignment vertical="center" wrapText="1"/>
    </xf>
    <xf numFmtId="0" fontId="71" fillId="2" borderId="8" xfId="0" applyFont="1" applyFill="1" applyBorder="1"/>
    <xf numFmtId="0" fontId="71" fillId="2" borderId="1" xfId="0" applyFont="1" applyFill="1" applyBorder="1"/>
    <xf numFmtId="0" fontId="71" fillId="2" borderId="53" xfId="0" applyFont="1" applyFill="1" applyBorder="1"/>
    <xf numFmtId="0" fontId="71" fillId="2" borderId="55" xfId="0" applyFont="1" applyFill="1" applyBorder="1"/>
    <xf numFmtId="0" fontId="71" fillId="2" borderId="37" xfId="0" applyFont="1" applyFill="1" applyBorder="1"/>
    <xf numFmtId="0" fontId="71" fillId="2" borderId="2" xfId="0" applyFont="1" applyFill="1" applyBorder="1"/>
    <xf numFmtId="0" fontId="1" fillId="0" borderId="1" xfId="0" applyFont="1" applyBorder="1"/>
    <xf numFmtId="0" fontId="35" fillId="0" borderId="1" xfId="0" applyFont="1" applyBorder="1"/>
    <xf numFmtId="3" fontId="38" fillId="0" borderId="1" xfId="0" applyNumberFormat="1" applyFont="1" applyBorder="1"/>
    <xf numFmtId="3" fontId="38" fillId="0" borderId="1" xfId="0" applyNumberFormat="1" applyFont="1" applyBorder="1" applyAlignment="1">
      <alignment horizontal="right"/>
    </xf>
    <xf numFmtId="9" fontId="33" fillId="0" borderId="1" xfId="0" applyNumberFormat="1" applyFont="1" applyBorder="1"/>
    <xf numFmtId="3" fontId="58" fillId="37" borderId="56" xfId="2" applyNumberFormat="1" applyFont="1" applyFill="1" applyBorder="1" applyAlignment="1">
      <alignment wrapText="1"/>
    </xf>
    <xf numFmtId="3" fontId="33" fillId="0" borderId="0" xfId="0" applyNumberFormat="1" applyFont="1"/>
    <xf numFmtId="49" fontId="33" fillId="0" borderId="1" xfId="0" applyNumberFormat="1" applyFont="1" applyBorder="1" applyAlignment="1">
      <alignment wrapText="1"/>
    </xf>
    <xf numFmtId="0" fontId="42" fillId="0" borderId="0" xfId="0" applyFont="1" applyBorder="1" applyAlignment="1">
      <alignment horizontal="center" vertical="center" textRotation="90"/>
    </xf>
    <xf numFmtId="0" fontId="35" fillId="5" borderId="0" xfId="0" applyFont="1" applyFill="1" applyBorder="1"/>
    <xf numFmtId="0" fontId="35" fillId="4" borderId="0" xfId="0" applyFont="1" applyFill="1" applyBorder="1"/>
    <xf numFmtId="0" fontId="33" fillId="0" borderId="1" xfId="0" applyFont="1" applyBorder="1" applyAlignment="1"/>
    <xf numFmtId="0" fontId="3" fillId="0" borderId="25" xfId="68" applyBorder="1" applyAlignment="1">
      <alignment vertical="center" wrapText="1"/>
    </xf>
    <xf numFmtId="0" fontId="72" fillId="0" borderId="1" xfId="0" applyFont="1" applyBorder="1"/>
    <xf numFmtId="0" fontId="72" fillId="0" borderId="1" xfId="0" applyFont="1" applyFill="1" applyBorder="1"/>
    <xf numFmtId="0" fontId="66" fillId="0" borderId="1" xfId="0" applyFont="1" applyFill="1" applyBorder="1"/>
    <xf numFmtId="0" fontId="3" fillId="2" borderId="0" xfId="68" applyFill="1"/>
    <xf numFmtId="0" fontId="72" fillId="0" borderId="1" xfId="0" applyFont="1" applyFill="1" applyBorder="1" applyAlignment="1">
      <alignment wrapText="1"/>
    </xf>
    <xf numFmtId="0" fontId="73" fillId="0" borderId="1" xfId="0" applyFont="1" applyBorder="1"/>
    <xf numFmtId="0" fontId="74" fillId="0" borderId="1" xfId="0" applyFont="1" applyBorder="1"/>
    <xf numFmtId="0" fontId="75" fillId="0" borderId="1" xfId="0" applyFont="1" applyBorder="1"/>
    <xf numFmtId="10" fontId="33" fillId="0" borderId="1" xfId="0" applyNumberFormat="1" applyFont="1" applyBorder="1"/>
    <xf numFmtId="3" fontId="33" fillId="0" borderId="1" xfId="0" applyNumberFormat="1" applyFont="1" applyBorder="1"/>
    <xf numFmtId="0" fontId="33" fillId="0" borderId="0" xfId="0" applyFont="1" applyAlignment="1">
      <alignment horizontal="right" wrapText="1"/>
    </xf>
    <xf numFmtId="0" fontId="5" fillId="2" borderId="0" xfId="0" applyFont="1" applyFill="1" applyBorder="1" applyAlignment="1">
      <alignment vertical="center" wrapText="1"/>
    </xf>
    <xf numFmtId="0" fontId="57" fillId="0" borderId="0" xfId="2" applyFont="1" applyFill="1" applyBorder="1" applyAlignment="1">
      <alignment horizontal="center" vertical="center" wrapText="1"/>
    </xf>
    <xf numFmtId="0" fontId="34" fillId="8" borderId="0" xfId="0" applyFont="1" applyFill="1" applyAlignment="1">
      <alignment horizontal="center"/>
    </xf>
    <xf numFmtId="0" fontId="42" fillId="0" borderId="36" xfId="0" applyFont="1" applyBorder="1" applyAlignment="1">
      <alignment horizontal="center" vertical="center" textRotation="90"/>
    </xf>
    <xf numFmtId="0" fontId="0" fillId="0" borderId="0" xfId="0" applyBorder="1" applyAlignment="1">
      <alignment vertical="center" wrapText="1"/>
    </xf>
    <xf numFmtId="0" fontId="0" fillId="0" borderId="47" xfId="0" applyBorder="1" applyAlignment="1">
      <alignment vertical="center" wrapText="1"/>
    </xf>
    <xf numFmtId="0" fontId="57" fillId="0" borderId="0" xfId="2" applyFont="1" applyFill="1" applyBorder="1" applyAlignment="1">
      <alignment horizontal="center" vertical="center" wrapText="1"/>
    </xf>
    <xf numFmtId="0" fontId="59" fillId="2" borderId="53" xfId="1" applyFont="1" applyFill="1" applyBorder="1" applyAlignment="1">
      <alignment horizontal="center" vertical="center" wrapText="1"/>
    </xf>
    <xf numFmtId="0" fontId="34" fillId="8" borderId="36" xfId="0" applyFont="1" applyFill="1" applyBorder="1" applyAlignment="1"/>
    <xf numFmtId="0" fontId="34" fillId="8" borderId="37" xfId="0" applyFont="1" applyFill="1" applyBorder="1" applyAlignment="1"/>
    <xf numFmtId="0" fontId="33" fillId="0" borderId="35" xfId="0" applyFont="1" applyBorder="1" applyAlignment="1">
      <alignment vertical="top" wrapText="1"/>
    </xf>
    <xf numFmtId="49" fontId="10" fillId="8" borderId="0" xfId="0" applyNumberFormat="1" applyFont="1" applyFill="1" applyAlignment="1">
      <alignment horizontal="center"/>
    </xf>
    <xf numFmtId="0" fontId="58" fillId="37" borderId="1" xfId="2" applyFont="1" applyFill="1" applyBorder="1" applyAlignment="1">
      <alignment horizontal="center" vertical="center" wrapText="1"/>
    </xf>
    <xf numFmtId="0" fontId="58" fillId="0" borderId="85" xfId="2" applyFont="1" applyFill="1" applyBorder="1" applyAlignment="1">
      <alignment horizontal="center" vertical="center" wrapText="1"/>
    </xf>
    <xf numFmtId="0" fontId="58" fillId="0" borderId="86" xfId="2" applyFont="1" applyFill="1" applyBorder="1" applyAlignment="1">
      <alignment horizontal="center" vertical="center" wrapText="1"/>
    </xf>
    <xf numFmtId="0" fontId="58" fillId="0" borderId="87" xfId="2" applyFont="1" applyFill="1" applyBorder="1" applyAlignment="1">
      <alignment horizontal="center" vertical="center" wrapText="1"/>
    </xf>
    <xf numFmtId="0" fontId="58" fillId="0" borderId="0" xfId="2" applyFont="1" applyFill="1" applyBorder="1" applyAlignment="1">
      <alignment vertical="center"/>
    </xf>
    <xf numFmtId="0" fontId="58" fillId="0" borderId="56" xfId="2" applyFont="1" applyFill="1" applyBorder="1" applyAlignment="1">
      <alignment horizontal="center" vertical="center" wrapText="1"/>
    </xf>
    <xf numFmtId="0" fontId="58" fillId="0" borderId="57" xfId="2" applyFont="1" applyFill="1" applyBorder="1" applyAlignment="1">
      <alignment horizontal="center" vertical="center" wrapText="1"/>
    </xf>
    <xf numFmtId="0" fontId="58" fillId="0" borderId="58" xfId="2" applyFont="1" applyFill="1" applyBorder="1" applyAlignment="1">
      <alignment horizontal="center" vertical="center" wrapText="1"/>
    </xf>
    <xf numFmtId="0" fontId="58" fillId="0" borderId="84" xfId="2" applyFont="1" applyFill="1" applyBorder="1" applyAlignment="1">
      <alignment horizontal="center" vertical="center" wrapText="1"/>
    </xf>
    <xf numFmtId="0" fontId="58" fillId="0" borderId="53" xfId="2" applyFont="1" applyFill="1" applyBorder="1" applyAlignment="1">
      <alignment horizontal="center" vertical="center" wrapText="1"/>
    </xf>
    <xf numFmtId="0" fontId="57" fillId="35" borderId="60" xfId="2" applyFont="1" applyFill="1" applyBorder="1" applyAlignment="1">
      <alignment horizontal="center" vertical="center" wrapText="1"/>
    </xf>
    <xf numFmtId="0" fontId="57" fillId="35" borderId="53" xfId="2" applyFont="1" applyFill="1" applyBorder="1" applyAlignment="1">
      <alignment vertical="center"/>
    </xf>
    <xf numFmtId="0" fontId="57" fillId="35" borderId="88" xfId="2" applyFont="1" applyFill="1" applyBorder="1" applyAlignment="1">
      <alignment vertical="center"/>
    </xf>
    <xf numFmtId="0" fontId="57" fillId="35" borderId="89" xfId="2" applyFont="1" applyFill="1" applyBorder="1" applyAlignment="1">
      <alignment vertical="center"/>
    </xf>
    <xf numFmtId="0" fontId="5" fillId="2" borderId="0" xfId="0" applyFont="1" applyFill="1" applyBorder="1" applyAlignment="1">
      <alignment vertical="center" wrapText="1"/>
    </xf>
    <xf numFmtId="0" fontId="57" fillId="0" borderId="0" xfId="2" applyFont="1" applyFill="1" applyBorder="1" applyAlignment="1">
      <alignment horizontal="center" vertical="center" wrapText="1"/>
    </xf>
    <xf numFmtId="0" fontId="58" fillId="0" borderId="0" xfId="2" applyFont="1" applyFill="1" applyBorder="1" applyAlignment="1">
      <alignment vertical="center"/>
    </xf>
    <xf numFmtId="0" fontId="2" fillId="0" borderId="44" xfId="1" applyBorder="1" applyAlignment="1">
      <alignment horizontal="center" vertical="center"/>
    </xf>
    <xf numFmtId="0" fontId="2" fillId="0" borderId="45" xfId="1" applyBorder="1" applyAlignment="1">
      <alignment horizontal="center" vertical="center"/>
    </xf>
    <xf numFmtId="0" fontId="2" fillId="0" borderId="46" xfId="1" applyBorder="1" applyAlignment="1">
      <alignment horizontal="center" vertical="center"/>
    </xf>
    <xf numFmtId="0" fontId="2" fillId="38" borderId="82" xfId="1" applyFill="1" applyBorder="1" applyAlignment="1">
      <alignment horizontal="center" vertical="center"/>
    </xf>
    <xf numFmtId="0" fontId="2" fillId="0" borderId="48" xfId="1" applyFont="1" applyFill="1" applyBorder="1" applyAlignment="1">
      <alignment vertical="center" wrapText="1"/>
    </xf>
    <xf numFmtId="0" fontId="2" fillId="0" borderId="82" xfId="1" applyFont="1" applyFill="1" applyBorder="1" applyAlignment="1">
      <alignment vertical="center" wrapText="1"/>
    </xf>
    <xf numFmtId="0" fontId="2" fillId="0" borderId="47" xfId="1" applyFont="1" applyFill="1" applyBorder="1" applyAlignment="1">
      <alignment vertical="center" wrapText="1"/>
    </xf>
    <xf numFmtId="0" fontId="2" fillId="0" borderId="82" xfId="1" applyFill="1" applyBorder="1" applyAlignment="1">
      <alignment horizontal="center"/>
    </xf>
    <xf numFmtId="0" fontId="2" fillId="0" borderId="39" xfId="1" applyBorder="1" applyAlignment="1">
      <alignment horizontal="center"/>
    </xf>
    <xf numFmtId="0" fontId="2" fillId="0" borderId="42" xfId="1" applyBorder="1" applyAlignment="1">
      <alignment horizontal="center"/>
    </xf>
    <xf numFmtId="0" fontId="2" fillId="0" borderId="41" xfId="1" applyBorder="1" applyAlignment="1">
      <alignment horizontal="center"/>
    </xf>
    <xf numFmtId="0" fontId="2" fillId="0" borderId="43" xfId="1" applyBorder="1" applyAlignment="1">
      <alignment horizontal="center"/>
    </xf>
    <xf numFmtId="0" fontId="2" fillId="0" borderId="68" xfId="1" applyFont="1" applyFill="1" applyBorder="1" applyAlignment="1">
      <alignment vertical="center"/>
    </xf>
    <xf numFmtId="0" fontId="2" fillId="0" borderId="73" xfId="1" applyFont="1" applyFill="1" applyBorder="1" applyAlignment="1">
      <alignment vertical="center"/>
    </xf>
    <xf numFmtId="0" fontId="2" fillId="0" borderId="75" xfId="1" applyFont="1" applyFill="1" applyBorder="1" applyAlignment="1">
      <alignment vertical="center"/>
    </xf>
    <xf numFmtId="0" fontId="2" fillId="38" borderId="44" xfId="1" applyFill="1" applyBorder="1" applyAlignment="1">
      <alignment horizontal="center" vertical="center"/>
    </xf>
    <xf numFmtId="0" fontId="2" fillId="38" borderId="45" xfId="1" applyFill="1" applyBorder="1" applyAlignment="1">
      <alignment horizontal="center" vertical="center"/>
    </xf>
    <xf numFmtId="0" fontId="2" fillId="38" borderId="46" xfId="1" applyFill="1" applyBorder="1" applyAlignment="1">
      <alignment horizontal="center" vertical="center"/>
    </xf>
    <xf numFmtId="0" fontId="2" fillId="0" borderId="44" xfId="1" applyFill="1" applyBorder="1" applyAlignment="1">
      <alignment horizontal="center" vertical="center"/>
    </xf>
    <xf numFmtId="0" fontId="2" fillId="0" borderId="45" xfId="1" applyFill="1" applyBorder="1" applyAlignment="1">
      <alignment horizontal="center" vertical="center"/>
    </xf>
    <xf numFmtId="0" fontId="2" fillId="0" borderId="46" xfId="1" applyFill="1" applyBorder="1" applyAlignment="1">
      <alignment horizontal="center" vertical="center"/>
    </xf>
    <xf numFmtId="0" fontId="2" fillId="0" borderId="76" xfId="1" applyFont="1" applyFill="1" applyBorder="1" applyAlignment="1">
      <alignment vertical="center"/>
    </xf>
    <xf numFmtId="0" fontId="2" fillId="0" borderId="77" xfId="1" applyFont="1" applyFill="1" applyBorder="1" applyAlignment="1">
      <alignment vertical="center"/>
    </xf>
    <xf numFmtId="0" fontId="2" fillId="0" borderId="78" xfId="1" applyFont="1" applyFill="1" applyBorder="1" applyAlignment="1">
      <alignment vertical="center"/>
    </xf>
    <xf numFmtId="0" fontId="2" fillId="0" borderId="79" xfId="1" applyFont="1" applyFill="1" applyBorder="1" applyAlignment="1">
      <alignment vertical="center" wrapText="1"/>
    </xf>
    <xf numFmtId="0" fontId="2" fillId="0" borderId="80" xfId="1" applyFont="1" applyFill="1" applyBorder="1" applyAlignment="1">
      <alignment vertical="center" wrapText="1"/>
    </xf>
    <xf numFmtId="0" fontId="2" fillId="0" borderId="81" xfId="1" applyFont="1" applyFill="1" applyBorder="1" applyAlignment="1">
      <alignment vertical="center" wrapText="1"/>
    </xf>
    <xf numFmtId="0" fontId="2" fillId="0" borderId="65" xfId="1" applyFont="1" applyFill="1" applyBorder="1" applyAlignment="1">
      <alignment vertical="center"/>
    </xf>
    <xf numFmtId="0" fontId="2" fillId="0" borderId="69" xfId="1" applyFont="1" applyFill="1" applyBorder="1" applyAlignment="1">
      <alignment vertical="center"/>
    </xf>
    <xf numFmtId="0" fontId="2" fillId="0" borderId="74" xfId="1" applyFont="1" applyFill="1" applyBorder="1" applyAlignment="1">
      <alignment vertical="center"/>
    </xf>
    <xf numFmtId="0" fontId="2" fillId="0" borderId="42" xfId="1" applyFont="1" applyFill="1" applyBorder="1" applyAlignment="1"/>
    <xf numFmtId="0" fontId="2" fillId="0" borderId="66" xfId="1" applyFont="1" applyFill="1" applyBorder="1" applyAlignment="1"/>
    <xf numFmtId="0" fontId="2" fillId="0" borderId="67" xfId="1" applyFont="1" applyFill="1" applyBorder="1" applyAlignment="1"/>
    <xf numFmtId="0" fontId="2" fillId="38" borderId="70" xfId="1" applyFont="1" applyFill="1" applyBorder="1" applyAlignment="1"/>
    <xf numFmtId="0" fontId="2" fillId="38" borderId="71" xfId="1" applyFont="1" applyFill="1" applyBorder="1" applyAlignment="1"/>
    <xf numFmtId="0" fontId="2" fillId="38" borderId="72" xfId="1" applyFont="1" applyFill="1" applyBorder="1" applyAlignment="1"/>
    <xf numFmtId="0" fontId="2" fillId="39" borderId="39" xfId="1" applyFont="1" applyFill="1" applyBorder="1" applyAlignment="1">
      <alignment horizontal="center" vertical="center"/>
    </xf>
    <xf numFmtId="0" fontId="2" fillId="39" borderId="41" xfId="1" applyFont="1" applyFill="1" applyBorder="1" applyAlignment="1">
      <alignment horizontal="center" vertical="center"/>
    </xf>
    <xf numFmtId="0" fontId="2" fillId="39" borderId="44" xfId="1" applyFont="1" applyFill="1" applyBorder="1" applyAlignment="1">
      <alignment horizontal="center" vertical="center"/>
    </xf>
    <xf numFmtId="0" fontId="2" fillId="39" borderId="46" xfId="1" applyFont="1" applyFill="1" applyBorder="1" applyAlignment="1">
      <alignment horizontal="center" vertical="center"/>
    </xf>
    <xf numFmtId="0" fontId="2" fillId="0" borderId="0" xfId="1" applyAlignment="1">
      <alignment horizontal="center"/>
    </xf>
    <xf numFmtId="0" fontId="2" fillId="0" borderId="40" xfId="1" applyFont="1" applyBorder="1" applyAlignment="1"/>
    <xf numFmtId="0" fontId="2" fillId="0" borderId="62" xfId="1" applyFont="1" applyFill="1" applyBorder="1" applyAlignment="1">
      <alignment vertical="center"/>
    </xf>
    <xf numFmtId="0" fontId="2" fillId="0" borderId="63" xfId="1" applyFont="1" applyFill="1" applyBorder="1" applyAlignment="1">
      <alignment vertical="center"/>
    </xf>
    <xf numFmtId="0" fontId="2" fillId="0" borderId="64" xfId="1" applyFont="1" applyFill="1" applyBorder="1" applyAlignment="1">
      <alignment vertical="center"/>
    </xf>
    <xf numFmtId="0" fontId="26" fillId="0" borderId="0" xfId="0" applyFont="1" applyAlignment="1">
      <alignment horizontal="center" vertical="center" wrapText="1"/>
    </xf>
    <xf numFmtId="0" fontId="31" fillId="0" borderId="0" xfId="0" applyFont="1" applyAlignment="1">
      <alignment horizontal="left" vertical="center"/>
    </xf>
    <xf numFmtId="0" fontId="23" fillId="8" borderId="13" xfId="0" applyFont="1" applyFill="1" applyBorder="1" applyAlignment="1">
      <alignment horizontal="center" vertical="center"/>
    </xf>
    <xf numFmtId="0" fontId="23" fillId="8" borderId="14" xfId="0" applyFont="1" applyFill="1" applyBorder="1" applyAlignment="1">
      <alignment horizontal="center" vertical="center"/>
    </xf>
    <xf numFmtId="0" fontId="23" fillId="8" borderId="15" xfId="0" applyFont="1" applyFill="1" applyBorder="1" applyAlignment="1">
      <alignment horizontal="center" vertical="center"/>
    </xf>
    <xf numFmtId="0" fontId="26" fillId="2" borderId="22" xfId="0" applyFont="1" applyFill="1" applyBorder="1" applyAlignment="1">
      <alignment horizontal="left" vertical="top" wrapText="1"/>
    </xf>
    <xf numFmtId="0" fontId="26" fillId="2" borderId="29" xfId="0" applyFont="1" applyFill="1" applyBorder="1" applyAlignment="1">
      <alignment horizontal="left" vertical="top"/>
    </xf>
    <xf numFmtId="0" fontId="26" fillId="2" borderId="23" xfId="0" applyFont="1" applyFill="1" applyBorder="1" applyAlignment="1">
      <alignment horizontal="left" vertical="top"/>
    </xf>
    <xf numFmtId="0" fontId="26" fillId="2" borderId="24" xfId="0" applyFont="1" applyFill="1" applyBorder="1" applyAlignment="1">
      <alignment horizontal="left" vertical="top"/>
    </xf>
    <xf numFmtId="0" fontId="26" fillId="2" borderId="0" xfId="0" applyFont="1" applyFill="1" applyBorder="1" applyAlignment="1">
      <alignment horizontal="left" vertical="top"/>
    </xf>
    <xf numFmtId="0" fontId="26" fillId="2" borderId="25" xfId="0" applyFont="1" applyFill="1" applyBorder="1" applyAlignment="1">
      <alignment horizontal="left" vertical="top"/>
    </xf>
    <xf numFmtId="0" fontId="26" fillId="2" borderId="26" xfId="0" applyFont="1" applyFill="1" applyBorder="1" applyAlignment="1">
      <alignment horizontal="left" vertical="top"/>
    </xf>
    <xf numFmtId="0" fontId="26" fillId="2" borderId="20" xfId="0" applyFont="1" applyFill="1" applyBorder="1" applyAlignment="1">
      <alignment horizontal="left" vertical="top"/>
    </xf>
    <xf numFmtId="0" fontId="26" fillId="2" borderId="27" xfId="0" applyFont="1" applyFill="1" applyBorder="1" applyAlignment="1">
      <alignment horizontal="left" vertical="top"/>
    </xf>
    <xf numFmtId="0" fontId="26" fillId="2" borderId="29" xfId="0" applyFont="1" applyFill="1" applyBorder="1" applyAlignment="1">
      <alignment horizontal="left" vertical="top" wrapText="1"/>
    </xf>
    <xf numFmtId="0" fontId="26" fillId="2" borderId="23" xfId="0" applyFont="1" applyFill="1" applyBorder="1" applyAlignment="1">
      <alignment horizontal="left" vertical="top" wrapText="1"/>
    </xf>
    <xf numFmtId="0" fontId="26" fillId="2" borderId="24" xfId="0" applyFont="1" applyFill="1" applyBorder="1" applyAlignment="1">
      <alignment horizontal="left" vertical="top" wrapText="1"/>
    </xf>
    <xf numFmtId="0" fontId="26" fillId="2" borderId="0" xfId="0" applyFont="1" applyFill="1" applyBorder="1" applyAlignment="1">
      <alignment horizontal="left" vertical="top" wrapText="1"/>
    </xf>
    <xf numFmtId="0" fontId="26" fillId="2" borderId="25" xfId="0" applyFont="1" applyFill="1" applyBorder="1" applyAlignment="1">
      <alignment horizontal="left" vertical="top" wrapText="1"/>
    </xf>
    <xf numFmtId="0" fontId="26" fillId="2" borderId="26" xfId="0" applyFont="1" applyFill="1" applyBorder="1" applyAlignment="1">
      <alignment horizontal="left" vertical="top" wrapText="1"/>
    </xf>
    <xf numFmtId="0" fontId="26" fillId="2" borderId="20" xfId="0" applyFont="1" applyFill="1" applyBorder="1" applyAlignment="1">
      <alignment horizontal="left" vertical="top" wrapText="1"/>
    </xf>
    <xf numFmtId="0" fontId="26" fillId="2" borderId="27" xfId="0" applyFont="1" applyFill="1" applyBorder="1" applyAlignment="1">
      <alignment horizontal="left" vertical="top" wrapText="1"/>
    </xf>
    <xf numFmtId="0" fontId="10" fillId="8" borderId="22"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3" xfId="0" applyFont="1" applyFill="1" applyBorder="1" applyAlignment="1">
      <alignment horizontal="center" vertical="center"/>
    </xf>
    <xf numFmtId="0" fontId="10" fillId="8" borderId="13" xfId="0" applyFont="1" applyFill="1" applyBorder="1" applyAlignment="1">
      <alignment horizontal="center" vertical="center"/>
    </xf>
    <xf numFmtId="0" fontId="10" fillId="8" borderId="14" xfId="0" applyFont="1" applyFill="1" applyBorder="1" applyAlignment="1">
      <alignment horizontal="center" vertical="center"/>
    </xf>
    <xf numFmtId="0" fontId="10" fillId="8" borderId="15" xfId="0" applyFont="1" applyFill="1" applyBorder="1" applyAlignment="1">
      <alignment horizontal="center" vertical="center"/>
    </xf>
    <xf numFmtId="0" fontId="34" fillId="8" borderId="1" xfId="0" applyFont="1" applyFill="1" applyBorder="1" applyAlignment="1">
      <alignment horizontal="center"/>
    </xf>
    <xf numFmtId="0" fontId="28" fillId="2" borderId="0" xfId="0" applyFont="1" applyFill="1" applyAlignment="1">
      <alignment horizontal="left"/>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23" fillId="8" borderId="22" xfId="0" applyFont="1" applyFill="1" applyBorder="1" applyAlignment="1">
      <alignment horizontal="center" vertical="center" wrapText="1"/>
    </xf>
    <xf numFmtId="0" fontId="23" fillId="8" borderId="23" xfId="0" applyFont="1" applyFill="1" applyBorder="1" applyAlignment="1">
      <alignment horizontal="center" vertical="center" wrapText="1"/>
    </xf>
    <xf numFmtId="0" fontId="34" fillId="8" borderId="0" xfId="0" applyFont="1" applyFill="1" applyAlignment="1">
      <alignment horizontal="center"/>
    </xf>
    <xf numFmtId="0" fontId="33" fillId="0" borderId="0" xfId="0" applyNumberFormat="1" applyFont="1" applyAlignment="1">
      <alignment horizontal="center" vertical="center"/>
    </xf>
    <xf numFmtId="0" fontId="33" fillId="0" borderId="0" xfId="0" applyFont="1" applyAlignment="1">
      <alignment horizontal="center" vertical="center"/>
    </xf>
    <xf numFmtId="0" fontId="42" fillId="0" borderId="4" xfId="0" applyFont="1" applyBorder="1" applyAlignment="1">
      <alignment horizontal="center" vertical="center"/>
    </xf>
    <xf numFmtId="0" fontId="42" fillId="0" borderId="36" xfId="0" applyFont="1" applyBorder="1" applyAlignment="1">
      <alignment horizontal="center" vertical="center" textRotation="90"/>
    </xf>
    <xf numFmtId="0" fontId="49" fillId="8" borderId="0" xfId="0" applyFont="1" applyFill="1" applyAlignment="1">
      <alignment horizontal="center" vertical="center"/>
    </xf>
    <xf numFmtId="0" fontId="49" fillId="8" borderId="0" xfId="0" applyFont="1" applyFill="1" applyAlignment="1">
      <alignment horizontal="center" vertical="center" textRotation="90"/>
    </xf>
    <xf numFmtId="0" fontId="13" fillId="2" borderId="13" xfId="0" applyFont="1" applyFill="1" applyBorder="1" applyAlignment="1">
      <alignment horizontal="left" vertical="center" wrapText="1"/>
    </xf>
    <xf numFmtId="0" fontId="13" fillId="2" borderId="14" xfId="0" applyFont="1" applyFill="1" applyBorder="1" applyAlignment="1">
      <alignment horizontal="left" vertical="center" wrapText="1"/>
    </xf>
    <xf numFmtId="0" fontId="13" fillId="2" borderId="15" xfId="0" applyFont="1" applyFill="1" applyBorder="1" applyAlignment="1">
      <alignment horizontal="left" vertical="center" wrapText="1"/>
    </xf>
    <xf numFmtId="0" fontId="0" fillId="34" borderId="0" xfId="0" applyFill="1" applyBorder="1" applyAlignment="1">
      <alignment vertical="center" wrapText="1"/>
    </xf>
    <xf numFmtId="0" fontId="0" fillId="0" borderId="42" xfId="0" applyBorder="1" applyAlignment="1">
      <alignment vertical="center" wrapText="1"/>
    </xf>
    <xf numFmtId="0" fontId="0" fillId="0" borderId="0" xfId="0"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0" fillId="0" borderId="45" xfId="0" applyBorder="1" applyAlignment="1">
      <alignment vertical="center" wrapText="1"/>
    </xf>
    <xf numFmtId="0" fontId="0" fillId="0" borderId="46" xfId="0" applyBorder="1" applyAlignment="1">
      <alignment vertical="center" wrapText="1"/>
    </xf>
    <xf numFmtId="0" fontId="0" fillId="0" borderId="39" xfId="0" applyBorder="1" applyAlignment="1">
      <alignment vertical="center" wrapText="1"/>
    </xf>
    <xf numFmtId="0" fontId="0" fillId="0" borderId="40" xfId="0" applyBorder="1" applyAlignment="1">
      <alignment vertical="center" wrapText="1"/>
    </xf>
    <xf numFmtId="0" fontId="0" fillId="0" borderId="41" xfId="0" applyBorder="1" applyAlignment="1">
      <alignment vertical="center" wrapText="1"/>
    </xf>
    <xf numFmtId="0" fontId="53" fillId="0" borderId="48" xfId="0" applyFont="1" applyBorder="1" applyAlignment="1">
      <alignment horizontal="center" vertical="center" wrapText="1"/>
    </xf>
    <xf numFmtId="0" fontId="53" fillId="0" borderId="47" xfId="0" applyFont="1" applyBorder="1" applyAlignment="1">
      <alignment horizontal="center" vertical="center" wrapText="1"/>
    </xf>
    <xf numFmtId="0" fontId="0" fillId="0" borderId="48" xfId="0" applyBorder="1" applyAlignment="1">
      <alignment vertical="center" wrapText="1"/>
    </xf>
    <xf numFmtId="0" fontId="0" fillId="0" borderId="47" xfId="0" applyBorder="1" applyAlignment="1">
      <alignment vertical="center" wrapText="1"/>
    </xf>
    <xf numFmtId="0" fontId="57" fillId="35" borderId="58" xfId="2" applyFont="1" applyFill="1" applyBorder="1" applyAlignment="1">
      <alignment vertical="center" wrapText="1"/>
    </xf>
    <xf numFmtId="0" fontId="57" fillId="35" borderId="84" xfId="2" applyFont="1" applyFill="1" applyBorder="1" applyAlignment="1">
      <alignment vertical="center" wrapText="1"/>
    </xf>
    <xf numFmtId="0" fontId="57" fillId="35" borderId="60" xfId="2" applyFont="1" applyFill="1" applyBorder="1" applyAlignment="1">
      <alignment vertical="center" wrapText="1"/>
    </xf>
    <xf numFmtId="0" fontId="57" fillId="35" borderId="90" xfId="2" applyFont="1" applyFill="1" applyBorder="1" applyAlignment="1">
      <alignment vertical="center" wrapText="1"/>
    </xf>
    <xf numFmtId="0" fontId="59" fillId="0" borderId="56" xfId="0" applyFont="1" applyFill="1" applyBorder="1" applyAlignment="1">
      <alignment horizontal="center" vertical="center" wrapText="1"/>
    </xf>
    <xf numFmtId="0" fontId="57" fillId="0" borderId="8" xfId="2" applyFont="1" applyFill="1" applyBorder="1" applyAlignment="1">
      <alignment horizontal="center" vertical="center" wrapText="1"/>
    </xf>
    <xf numFmtId="0" fontId="57" fillId="0" borderId="1" xfId="1" applyFont="1" applyFill="1" applyBorder="1" applyAlignment="1">
      <alignment horizontal="center" vertical="center" wrapText="1"/>
    </xf>
    <xf numFmtId="0" fontId="57" fillId="0" borderId="11" xfId="2" applyFont="1" applyFill="1" applyBorder="1" applyAlignment="1">
      <alignment horizontal="center" vertical="center" wrapText="1"/>
    </xf>
    <xf numFmtId="0" fontId="57" fillId="0" borderId="56" xfId="1" applyFont="1" applyFill="1" applyBorder="1" applyAlignment="1">
      <alignment horizontal="center" vertical="center" wrapText="1"/>
    </xf>
    <xf numFmtId="0" fontId="58" fillId="0" borderId="56" xfId="0" applyFont="1" applyFill="1" applyBorder="1" applyAlignment="1">
      <alignment horizontal="center" vertical="center" wrapText="1"/>
    </xf>
    <xf numFmtId="0" fontId="59" fillId="0" borderId="56" xfId="0" applyFont="1" applyBorder="1" applyAlignment="1">
      <alignment horizontal="center" vertical="center" wrapText="1"/>
    </xf>
    <xf numFmtId="0" fontId="58" fillId="0" borderId="19" xfId="2" applyFont="1" applyFill="1" applyBorder="1" applyAlignment="1">
      <alignment horizontal="center" vertical="center" wrapText="1"/>
    </xf>
    <xf numFmtId="0" fontId="58" fillId="0" borderId="56" xfId="1" applyFont="1" applyFill="1" applyBorder="1" applyAlignment="1">
      <alignment horizontal="center" vertical="center" wrapText="1"/>
    </xf>
    <xf numFmtId="0" fontId="58" fillId="0" borderId="0" xfId="2" applyFont="1" applyFill="1" applyBorder="1" applyAlignment="1">
      <alignment horizontal="center" vertical="center" wrapText="1"/>
    </xf>
    <xf numFmtId="0" fontId="58" fillId="0" borderId="20" xfId="2" applyFont="1" applyFill="1" applyBorder="1" applyAlignment="1">
      <alignment horizontal="center" vertical="center" wrapText="1"/>
    </xf>
    <xf numFmtId="0" fontId="58" fillId="0" borderId="83" xfId="2" applyFont="1" applyFill="1" applyBorder="1" applyAlignment="1">
      <alignment horizontal="center" vertical="center" wrapText="1"/>
    </xf>
    <xf numFmtId="0" fontId="59" fillId="0" borderId="56" xfId="1" applyFont="1" applyFill="1" applyBorder="1" applyAlignment="1">
      <alignment horizontal="center" vertical="center" wrapText="1"/>
    </xf>
    <xf numFmtId="0" fontId="59" fillId="2" borderId="57" xfId="0" applyFont="1" applyFill="1" applyBorder="1" applyAlignment="1">
      <alignment horizontal="center" vertical="center" wrapText="1"/>
    </xf>
    <xf numFmtId="0" fontId="59" fillId="0" borderId="57" xfId="0" applyFont="1" applyBorder="1" applyAlignment="1">
      <alignment horizontal="center" vertical="center" wrapText="1"/>
    </xf>
    <xf numFmtId="0" fontId="59" fillId="2" borderId="57" xfId="1" applyFont="1" applyFill="1" applyBorder="1" applyAlignment="1">
      <alignment horizontal="center" vertical="center" wrapText="1"/>
    </xf>
    <xf numFmtId="0" fontId="58" fillId="0" borderId="54" xfId="2" applyFont="1" applyFill="1" applyBorder="1" applyAlignment="1">
      <alignment horizontal="center" vertical="center" wrapText="1"/>
    </xf>
  </cellXfs>
  <cellStyles count="69">
    <cellStyle name="Excel Built-in Normal" xfId="2"/>
    <cellStyle name="Followed Hyperlink" xfId="28" builtinId="9" hidden="1"/>
    <cellStyle name="Followed Hyperlink" xfId="60" builtinId="9" hidden="1"/>
    <cellStyle name="Followed Hyperlink" xfId="64" builtinId="9" hidden="1"/>
    <cellStyle name="Followed Hyperlink" xfId="52" builtinId="9" hidden="1"/>
    <cellStyle name="Followed Hyperlink" xfId="32" builtinId="9" hidden="1"/>
    <cellStyle name="Followed Hyperlink" xfId="58" builtinId="9" hidden="1"/>
    <cellStyle name="Followed Hyperlink" xfId="12" builtinId="9" hidden="1"/>
    <cellStyle name="Followed Hyperlink" xfId="54" builtinId="9" hidden="1"/>
    <cellStyle name="Followed Hyperlink" xfId="29" builtinId="9" hidden="1"/>
    <cellStyle name="Followed Hyperlink" xfId="10" builtinId="9" hidden="1"/>
    <cellStyle name="Followed Hyperlink" xfId="42" builtinId="9" hidden="1"/>
    <cellStyle name="Followed Hyperlink" xfId="22" builtinId="9" hidden="1"/>
    <cellStyle name="Followed Hyperlink" xfId="35" builtinId="9" hidden="1"/>
    <cellStyle name="Followed Hyperlink" xfId="24" builtinId="9" hidden="1"/>
    <cellStyle name="Followed Hyperlink" xfId="67" builtinId="9" hidden="1"/>
    <cellStyle name="Followed Hyperlink" xfId="37" builtinId="9" hidden="1"/>
    <cellStyle name="Followed Hyperlink" xfId="30" builtinId="9" hidden="1"/>
    <cellStyle name="Followed Hyperlink" xfId="50" builtinId="9" hidden="1"/>
    <cellStyle name="Followed Hyperlink" xfId="43" builtinId="9" hidden="1"/>
    <cellStyle name="Followed Hyperlink" xfId="31" builtinId="9" hidden="1"/>
    <cellStyle name="Followed Hyperlink" xfId="4" builtinId="9" hidden="1"/>
    <cellStyle name="Followed Hyperlink" xfId="40" builtinId="9" hidden="1"/>
    <cellStyle name="Followed Hyperlink" xfId="47" builtinId="9" hidden="1"/>
    <cellStyle name="Followed Hyperlink" xfId="36" builtinId="9" hidden="1"/>
    <cellStyle name="Followed Hyperlink" xfId="18" builtinId="9" hidden="1"/>
    <cellStyle name="Followed Hyperlink" xfId="41" builtinId="9" hidden="1"/>
    <cellStyle name="Followed Hyperlink" xfId="33" builtinId="9" hidden="1"/>
    <cellStyle name="Followed Hyperlink" xfId="38" builtinId="9" hidden="1"/>
    <cellStyle name="Followed Hyperlink" xfId="56" builtinId="9" hidden="1"/>
    <cellStyle name="Followed Hyperlink" xfId="26" builtinId="9" hidden="1"/>
    <cellStyle name="Followed Hyperlink" xfId="45" builtinId="9" hidden="1"/>
    <cellStyle name="Followed Hyperlink" xfId="16" builtinId="9" hidden="1"/>
    <cellStyle name="Followed Hyperlink" xfId="44" builtinId="9" hidden="1"/>
    <cellStyle name="Followed Hyperlink" xfId="62" builtinId="9" hidden="1"/>
    <cellStyle name="Followed Hyperlink" xfId="34" builtinId="9" hidden="1"/>
    <cellStyle name="Followed Hyperlink" xfId="14" builtinId="9" hidden="1"/>
    <cellStyle name="Followed Hyperlink" xfId="8" builtinId="9" hidden="1"/>
    <cellStyle name="Followed Hyperlink" xfId="39" builtinId="9" hidden="1"/>
    <cellStyle name="Followed Hyperlink" xfId="6" builtinId="9" hidden="1"/>
    <cellStyle name="Followed Hyperlink" xfId="20" builtinId="9" hidden="1"/>
    <cellStyle name="Hyperlink" xfId="3" builtinId="8" hidden="1"/>
    <cellStyle name="Hyperlink" xfId="5" builtinId="8" hidden="1"/>
    <cellStyle name="Hyperlink" xfId="46" builtinId="8" hidden="1"/>
    <cellStyle name="Hyperlink" xfId="49" builtinId="8" hidden="1"/>
    <cellStyle name="Hyperlink" xfId="11" builtinId="8" hidden="1"/>
    <cellStyle name="Hyperlink" xfId="13" builtinId="8" hidden="1"/>
    <cellStyle name="Hyperlink" xfId="57" builtinId="8" hidden="1"/>
    <cellStyle name="Hyperlink" xfId="59"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15" builtinId="8" hidden="1"/>
    <cellStyle name="Hyperlink" xfId="17" builtinId="8" hidden="1"/>
    <cellStyle name="Hyperlink" xfId="51" builtinId="8" hidden="1"/>
    <cellStyle name="Hyperlink" xfId="53" builtinId="8" hidden="1"/>
    <cellStyle name="Hyperlink" xfId="55" builtinId="8" hidden="1"/>
    <cellStyle name="Hyperlink" xfId="7" builtinId="8" hidden="1"/>
    <cellStyle name="Hyperlink" xfId="9" builtinId="8" hidden="1"/>
    <cellStyle name="Hyperlink" xfId="61" builtinId="8" hidden="1"/>
    <cellStyle name="Hyperlink" xfId="63" builtinId="8" hidden="1"/>
    <cellStyle name="Hyperlink" xfId="66" builtinId="8" hidden="1"/>
    <cellStyle name="Hyperlink" xfId="68" builtinId="8"/>
    <cellStyle name="Normal" xfId="0" builtinId="0"/>
    <cellStyle name="Normal 2" xfId="1"/>
    <cellStyle name="Normal 2 2" xfId="65"/>
    <cellStyle name="Percent" xfId="48" builtinId="5"/>
  </cellStyles>
  <dxfs count="65">
    <dxf>
      <font>
        <b/>
        <i val="0"/>
        <color theme="1"/>
      </font>
      <fill>
        <patternFill>
          <bgColor rgb="FF92D050"/>
        </patternFill>
      </fill>
    </dxf>
    <dxf>
      <font>
        <color theme="1"/>
      </font>
      <fill>
        <patternFill>
          <bgColor rgb="FFFFFF00"/>
        </patternFill>
      </fill>
    </dxf>
    <dxf>
      <font>
        <color rgb="FF9C0006"/>
      </font>
      <fill>
        <patternFill>
          <bgColor rgb="FFFFC7CE"/>
        </patternFill>
      </fill>
    </dxf>
    <dxf>
      <font>
        <b/>
        <i val="0"/>
        <color theme="1"/>
      </font>
      <fill>
        <patternFill>
          <bgColor rgb="FFC00000"/>
        </patternFill>
      </fill>
    </dxf>
    <dxf>
      <font>
        <color rgb="FF92D050"/>
      </font>
      <fill>
        <patternFill>
          <bgColor rgb="FF92D050"/>
        </patternFill>
      </fill>
    </dxf>
    <dxf>
      <font>
        <color rgb="FFFFFF00"/>
      </font>
      <fill>
        <patternFill>
          <bgColor rgb="FFFFFF00"/>
        </patternFill>
      </fill>
    </dxf>
    <dxf>
      <font>
        <color rgb="FFC00000"/>
      </font>
      <fill>
        <patternFill>
          <bgColor rgb="FFC00000"/>
        </patternFill>
      </fill>
    </dxf>
    <dxf>
      <font>
        <color theme="1"/>
      </font>
      <fill>
        <patternFill>
          <bgColor rgb="FFC00000"/>
        </patternFill>
      </fill>
    </dxf>
    <dxf>
      <font>
        <color theme="1"/>
      </font>
      <fill>
        <patternFill>
          <bgColor rgb="FFFFFF00"/>
        </patternFill>
      </fill>
    </dxf>
    <dxf>
      <font>
        <color theme="1"/>
      </font>
      <fill>
        <patternFill>
          <bgColor rgb="FF00B050"/>
        </patternFill>
      </fill>
    </dxf>
    <dxf>
      <font>
        <b/>
        <i val="0"/>
        <strike val="0"/>
        <color rgb="FF00B050"/>
      </font>
      <fill>
        <patternFill>
          <bgColor rgb="FF00B050"/>
        </patternFill>
      </fill>
    </dxf>
    <dxf>
      <font>
        <b/>
        <i val="0"/>
        <color rgb="FFFFFF00"/>
      </font>
      <fill>
        <patternFill>
          <bgColor rgb="FFFFFF00"/>
        </patternFill>
      </fill>
    </dxf>
    <dxf>
      <font>
        <b/>
        <i val="0"/>
        <color rgb="FFC00000"/>
      </font>
      <fill>
        <patternFill>
          <bgColor rgb="FFC00000"/>
        </patternFill>
      </fill>
    </dxf>
    <dxf>
      <font>
        <b val="0"/>
        <condense val="0"/>
        <extend val="0"/>
        <color indexed="12"/>
      </font>
      <fill>
        <patternFill patternType="solid">
          <fgColor indexed="39"/>
          <bgColor indexed="12"/>
        </patternFill>
      </fill>
    </dxf>
    <dxf>
      <font>
        <b val="0"/>
        <condense val="0"/>
        <extend val="0"/>
        <color indexed="17"/>
      </font>
      <fill>
        <patternFill patternType="solid">
          <fgColor indexed="21"/>
          <bgColor indexed="17"/>
        </patternFill>
      </fill>
    </dxf>
    <dxf>
      <font>
        <b val="0"/>
        <condense val="0"/>
        <extend val="0"/>
        <color indexed="12"/>
      </font>
      <fill>
        <patternFill patternType="solid">
          <fgColor indexed="39"/>
          <bgColor indexed="12"/>
        </patternFill>
      </fill>
    </dxf>
    <dxf>
      <font>
        <b val="0"/>
        <condense val="0"/>
        <extend val="0"/>
        <color indexed="17"/>
      </font>
      <fill>
        <patternFill patternType="solid">
          <fgColor indexed="21"/>
          <bgColor indexed="17"/>
        </patternFill>
      </fill>
    </dxf>
    <dxf>
      <font>
        <b val="0"/>
        <condense val="0"/>
        <extend val="0"/>
        <color indexed="51"/>
      </font>
      <fill>
        <patternFill patternType="solid">
          <fgColor indexed="13"/>
          <bgColor indexed="51"/>
        </patternFill>
      </fill>
    </dxf>
    <dxf>
      <font>
        <b val="0"/>
        <condense val="0"/>
        <extend val="0"/>
        <color indexed="12"/>
      </font>
      <fill>
        <patternFill patternType="solid">
          <fgColor indexed="39"/>
          <bgColor indexed="12"/>
        </patternFill>
      </fill>
    </dxf>
    <dxf>
      <font>
        <b val="0"/>
        <condense val="0"/>
        <extend val="0"/>
        <color indexed="17"/>
      </font>
      <fill>
        <patternFill patternType="solid">
          <fgColor indexed="21"/>
          <bgColor indexed="17"/>
        </patternFill>
      </fill>
    </dxf>
    <dxf>
      <font>
        <b val="0"/>
        <condense val="0"/>
        <extend val="0"/>
        <color indexed="12"/>
      </font>
      <fill>
        <patternFill patternType="solid">
          <fgColor indexed="39"/>
          <bgColor indexed="12"/>
        </patternFill>
      </fill>
    </dxf>
    <dxf>
      <font>
        <b val="0"/>
        <condense val="0"/>
        <extend val="0"/>
        <color indexed="17"/>
      </font>
      <fill>
        <patternFill patternType="solid">
          <fgColor indexed="21"/>
          <bgColor indexed="17"/>
        </patternFill>
      </fill>
    </dxf>
    <dxf>
      <font>
        <b val="0"/>
        <condense val="0"/>
        <extend val="0"/>
        <color indexed="51"/>
      </font>
      <fill>
        <patternFill patternType="solid">
          <fgColor indexed="13"/>
          <bgColor indexed="51"/>
        </patternFill>
      </fill>
    </dxf>
    <dxf>
      <font>
        <b val="0"/>
        <condense val="0"/>
        <extend val="0"/>
        <color indexed="12"/>
      </font>
      <fill>
        <patternFill patternType="solid">
          <fgColor indexed="39"/>
          <bgColor indexed="12"/>
        </patternFill>
      </fill>
    </dxf>
    <dxf>
      <font>
        <b val="0"/>
        <condense val="0"/>
        <extend val="0"/>
        <color indexed="17"/>
      </font>
      <fill>
        <patternFill patternType="solid">
          <fgColor indexed="21"/>
          <bgColor indexed="17"/>
        </patternFill>
      </fill>
    </dxf>
    <dxf>
      <font>
        <b val="0"/>
        <condense val="0"/>
        <extend val="0"/>
        <color indexed="17"/>
      </font>
      <fill>
        <patternFill patternType="solid">
          <fgColor indexed="21"/>
          <bgColor indexed="17"/>
        </patternFill>
      </fill>
    </dxf>
    <dxf>
      <font>
        <b val="0"/>
        <condense val="0"/>
        <extend val="0"/>
        <color indexed="51"/>
      </font>
      <fill>
        <patternFill patternType="solid">
          <fgColor indexed="13"/>
          <bgColor indexed="51"/>
        </patternFill>
      </fill>
    </dxf>
    <dxf>
      <font>
        <b val="0"/>
        <condense val="0"/>
        <extend val="0"/>
        <color indexed="10"/>
      </font>
      <fill>
        <patternFill patternType="solid">
          <fgColor indexed="60"/>
          <bgColor indexed="1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00B050"/>
      </font>
      <fill>
        <patternFill>
          <bgColor rgb="FF00B05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theme="1"/>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u val="none"/>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s>
  <tableStyles count="0" defaultTableStyle="TableStyleMedium9" defaultPivotStyle="PivotStyleLight16"/>
  <colors>
    <mruColors>
      <color rgb="FF0E6F88"/>
      <color rgb="FF00AA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externalLink" Target="externalLinks/externalLink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externalLink" Target="externalLinks/externalLink2.xml"/><Relationship Id="rId34" Type="http://schemas.openxmlformats.org/officeDocument/2006/relationships/externalLink" Target="externalLinks/externalLink3.xml"/><Relationship Id="rId35" Type="http://schemas.openxmlformats.org/officeDocument/2006/relationships/externalLink" Target="externalLinks/externalLink4.xml"/><Relationship Id="rId36" Type="http://schemas.openxmlformats.org/officeDocument/2006/relationships/theme" Target="theme/theme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tyles" Target="styles.xml"/><Relationship Id="rId38" Type="http://schemas.openxmlformats.org/officeDocument/2006/relationships/sharedStrings" Target="sharedStrings.xml"/><Relationship Id="rId39" Type="http://schemas.openxmlformats.org/officeDocument/2006/relationships/calcChain" Target="calcChain.xml"/><Relationship Id="rId40" Type="http://schemas.openxmlformats.org/officeDocument/2006/relationships/customXml" Target="../customXml/item1.xml"/><Relationship Id="rId41" Type="http://schemas.openxmlformats.org/officeDocument/2006/relationships/customXml" Target="../customXml/item2.xml"/><Relationship Id="rId42"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600" b="1">
                <a:solidFill>
                  <a:schemeClr val="tx1"/>
                </a:solidFill>
                <a:latin typeface="Rockwell Extra Bold" charset="0"/>
                <a:ea typeface="Rockwell Extra Bold" charset="0"/>
                <a:cs typeface="Rockwell Extra Bold" charset="0"/>
              </a:rPr>
              <a:t>Comparing</a:t>
            </a:r>
            <a:r>
              <a:rPr lang="en-US" sz="1600" b="1" baseline="0">
                <a:solidFill>
                  <a:schemeClr val="tx1"/>
                </a:solidFill>
                <a:latin typeface="Rockwell Extra Bold" charset="0"/>
                <a:ea typeface="Rockwell Extra Bold" charset="0"/>
                <a:cs typeface="Rockwell Extra Bold" charset="0"/>
              </a:rPr>
              <a:t> Organizational Profit to Industry Profit</a:t>
            </a:r>
            <a:endParaRPr lang="en-US" sz="1600" b="1">
              <a:solidFill>
                <a:schemeClr val="tx1"/>
              </a:solidFill>
              <a:latin typeface="Rockwell Extra Bold" charset="0"/>
              <a:ea typeface="Rockwell Extra Bold" charset="0"/>
              <a:cs typeface="Rockwell Extra Bold" charset="0"/>
            </a:endParaRP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'20. Product Profitabiity'!$A$40</c:f>
              <c:strCache>
                <c:ptCount val="1"/>
                <c:pt idx="0">
                  <c:v>Industry Profit</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invertIfNegative val="0"/>
          <c:cat>
            <c:strRef>
              <c:f>'20. Product Profitabiity'!$B$39:$G$39</c:f>
              <c:strCache>
                <c:ptCount val="6"/>
                <c:pt idx="0">
                  <c:v>Beaverages</c:v>
                </c:pt>
                <c:pt idx="1">
                  <c:v>Dried Fruit</c:v>
                </c:pt>
                <c:pt idx="2">
                  <c:v>Farm sales</c:v>
                </c:pt>
                <c:pt idx="3">
                  <c:v>0</c:v>
                </c:pt>
                <c:pt idx="4">
                  <c:v>0</c:v>
                </c:pt>
                <c:pt idx="5">
                  <c:v>0</c:v>
                </c:pt>
              </c:strCache>
            </c:strRef>
          </c:cat>
          <c:val>
            <c:numRef>
              <c:f>'20. Product Profitabiity'!$B$40:$G$40</c:f>
              <c:numCache>
                <c:formatCode>0%</c:formatCode>
                <c:ptCount val="6"/>
                <c:pt idx="0">
                  <c:v>1.0</c:v>
                </c:pt>
                <c:pt idx="1">
                  <c:v>1.0</c:v>
                </c:pt>
                <c:pt idx="2">
                  <c:v>1.0</c:v>
                </c:pt>
                <c:pt idx="3">
                  <c:v>1.0</c:v>
                </c:pt>
                <c:pt idx="4">
                  <c:v>1.0</c:v>
                </c:pt>
                <c:pt idx="5">
                  <c:v>1.0</c:v>
                </c:pt>
              </c:numCache>
            </c:numRef>
          </c:val>
          <c:shape val="pyramid"/>
          <c:extLst xmlns:c16r2="http://schemas.microsoft.com/office/drawing/2015/06/chart">
            <c:ext xmlns:c16="http://schemas.microsoft.com/office/drawing/2014/chart" uri="{C3380CC4-5D6E-409C-BE32-E72D297353CC}">
              <c16:uniqueId val="{00000000-736A-43B7-B25B-EC5AA3C459CF}"/>
            </c:ext>
          </c:extLst>
        </c:ser>
        <c:ser>
          <c:idx val="1"/>
          <c:order val="1"/>
          <c:tx>
            <c:strRef>
              <c:f>'20. Product Profitabiity'!$A$41</c:f>
              <c:strCache>
                <c:ptCount val="1"/>
                <c:pt idx="0">
                  <c:v>Organization Profit</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a:sp3d contourW="9525">
              <a:contourClr>
                <a:schemeClr val="accent2">
                  <a:shade val="95000"/>
                </a:schemeClr>
              </a:contourClr>
            </a:sp3d>
          </c:spPr>
          <c:invertIfNegative val="0"/>
          <c:cat>
            <c:strRef>
              <c:f>'20. Product Profitabiity'!$B$39:$G$39</c:f>
              <c:strCache>
                <c:ptCount val="6"/>
                <c:pt idx="0">
                  <c:v>Beaverages</c:v>
                </c:pt>
                <c:pt idx="1">
                  <c:v>Dried Fruit</c:v>
                </c:pt>
                <c:pt idx="2">
                  <c:v>Farm sales</c:v>
                </c:pt>
                <c:pt idx="3">
                  <c:v>0</c:v>
                </c:pt>
                <c:pt idx="4">
                  <c:v>0</c:v>
                </c:pt>
                <c:pt idx="5">
                  <c:v>0</c:v>
                </c:pt>
              </c:strCache>
            </c:strRef>
          </c:cat>
          <c:val>
            <c:numRef>
              <c:f>'20. Product Profitabiity'!$B$41:$G$41</c:f>
              <c:numCache>
                <c:formatCode>0%</c:formatCode>
                <c:ptCount val="6"/>
                <c:pt idx="0">
                  <c:v>0.0</c:v>
                </c:pt>
                <c:pt idx="1">
                  <c:v>0.0</c:v>
                </c:pt>
                <c:pt idx="2">
                  <c:v>0.0</c:v>
                </c:pt>
                <c:pt idx="3">
                  <c:v>0.0</c:v>
                </c:pt>
                <c:pt idx="4">
                  <c:v>0.0</c:v>
                </c:pt>
                <c:pt idx="5">
                  <c:v>0.0</c:v>
                </c:pt>
              </c:numCache>
            </c:numRef>
          </c:val>
          <c:shape val="pyramid"/>
          <c:extLst xmlns:c16r2="http://schemas.microsoft.com/office/drawing/2015/06/chart">
            <c:ext xmlns:c16="http://schemas.microsoft.com/office/drawing/2014/chart" uri="{C3380CC4-5D6E-409C-BE32-E72D297353CC}">
              <c16:uniqueId val="{00000001-736A-43B7-B25B-EC5AA3C459CF}"/>
            </c:ext>
          </c:extLst>
        </c:ser>
        <c:dLbls>
          <c:showLegendKey val="0"/>
          <c:showVal val="0"/>
          <c:showCatName val="0"/>
          <c:showSerName val="0"/>
          <c:showPercent val="0"/>
          <c:showBubbleSize val="0"/>
        </c:dLbls>
        <c:gapWidth val="150"/>
        <c:shape val="box"/>
        <c:axId val="412970448"/>
        <c:axId val="389596544"/>
        <c:axId val="0"/>
      </c:bar3DChart>
      <c:catAx>
        <c:axId val="412970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89596544"/>
        <c:crosses val="autoZero"/>
        <c:auto val="1"/>
        <c:lblAlgn val="ctr"/>
        <c:lblOffset val="100"/>
        <c:noMultiLvlLbl val="0"/>
      </c:catAx>
      <c:valAx>
        <c:axId val="38959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200" b="1">
                    <a:solidFill>
                      <a:schemeClr val="tx1"/>
                    </a:solidFill>
                    <a:latin typeface="Rockwell" charset="0"/>
                    <a:ea typeface="Rockwell" charset="0"/>
                    <a:cs typeface="Rockwell" charset="0"/>
                  </a:rPr>
                  <a:t>PERCENTAGE PROFITS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1297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Rockwell Extra Bold" charset="0"/>
              <a:ea typeface="Rockwell Extra Bold" charset="0"/>
              <a:cs typeface="Rockwell Extra Bold"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b="0">
                <a:solidFill>
                  <a:schemeClr val="tx1"/>
                </a:solidFill>
                <a:latin typeface="Rockwell Extra Bold" charset="0"/>
                <a:ea typeface="Rockwell Extra Bold" charset="0"/>
                <a:cs typeface="Rockwell Extra Bold" charset="0"/>
              </a:rPr>
              <a:t>Industry vrs Oganizational Profit</a:t>
            </a:r>
            <a:r>
              <a:rPr lang="en-US" b="0">
                <a:latin typeface="Rockwell Extra Bold" charset="0"/>
                <a:ea typeface="Rockwell Extra Bold" charset="0"/>
                <a:cs typeface="Rockwell Extra Bold" charset="0"/>
              </a:rPr>
              <a:t> </a:t>
            </a:r>
            <a:r>
              <a:rPr lang="en-US" b="0">
                <a:solidFill>
                  <a:schemeClr val="tx1"/>
                </a:solidFill>
                <a:latin typeface="Rockwell Extra Bold" charset="0"/>
                <a:ea typeface="Rockwell Extra Bold" charset="0"/>
                <a:cs typeface="Rockwell Extra Bold" charset="0"/>
              </a:rPr>
              <a:t>Composition</a:t>
            </a:r>
          </a:p>
        </c:rich>
      </c:tx>
      <c:overlay val="0"/>
      <c:spPr>
        <a:noFill/>
        <a:ln>
          <a:noFill/>
        </a:ln>
        <a:effectLst/>
      </c:spPr>
    </c:title>
    <c:autoTitleDeleted val="0"/>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'20. Product Profitabiity'!$A$45</c:f>
              <c:strCache>
                <c:ptCount val="1"/>
                <c:pt idx="0">
                  <c:v>Industry</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'20. Product Profitabiity'!$B$44:$G$44</c:f>
              <c:strCache>
                <c:ptCount val="6"/>
                <c:pt idx="0">
                  <c:v>Beaverages</c:v>
                </c:pt>
                <c:pt idx="1">
                  <c:v>Dried Fruit</c:v>
                </c:pt>
                <c:pt idx="2">
                  <c:v>Farm sales</c:v>
                </c:pt>
                <c:pt idx="3">
                  <c:v>0</c:v>
                </c:pt>
                <c:pt idx="4">
                  <c:v>0</c:v>
                </c:pt>
                <c:pt idx="5">
                  <c:v>0</c:v>
                </c:pt>
              </c:strCache>
            </c:strRef>
          </c:cat>
          <c:val>
            <c:numRef>
              <c:f>'20. Product Profitabiity'!$B$45:$G$45</c:f>
              <c:numCache>
                <c:formatCode>0%</c:formatCode>
                <c:ptCount val="6"/>
                <c:pt idx="0">
                  <c:v>0.0</c:v>
                </c:pt>
                <c:pt idx="1">
                  <c:v>0.0</c:v>
                </c:pt>
                <c:pt idx="2">
                  <c:v>0.0</c:v>
                </c:pt>
                <c:pt idx="3">
                  <c:v>0.0</c:v>
                </c:pt>
                <c:pt idx="4">
                  <c:v>0.0</c:v>
                </c:pt>
                <c:pt idx="5">
                  <c:v>0.0</c:v>
                </c:pt>
              </c:numCache>
            </c:numRef>
          </c:val>
          <c:extLst xmlns:c16r2="http://schemas.microsoft.com/office/drawing/2015/06/chart">
            <c:ext xmlns:c16="http://schemas.microsoft.com/office/drawing/2014/chart" uri="{C3380CC4-5D6E-409C-BE32-E72D297353CC}">
              <c16:uniqueId val="{00000000-7FFF-4CAB-B01A-4BD74D935762}"/>
            </c:ext>
          </c:extLst>
        </c:ser>
        <c:ser>
          <c:idx val="1"/>
          <c:order val="1"/>
          <c:tx>
            <c:strRef>
              <c:f>'20. Product Profitabiity'!$A$46</c:f>
              <c:strCache>
                <c:ptCount val="1"/>
                <c:pt idx="0">
                  <c:v>Organization</c:v>
                </c:pt>
              </c:strCache>
            </c:strRef>
          </c:tx>
          <c:spPr>
            <a:solidFill>
              <a:srgbClr val="C00000"/>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'20. Product Profitabiity'!$B$44:$G$44</c:f>
              <c:strCache>
                <c:ptCount val="6"/>
                <c:pt idx="0">
                  <c:v>Beaverages</c:v>
                </c:pt>
                <c:pt idx="1">
                  <c:v>Dried Fruit</c:v>
                </c:pt>
                <c:pt idx="2">
                  <c:v>Farm sales</c:v>
                </c:pt>
                <c:pt idx="3">
                  <c:v>0</c:v>
                </c:pt>
                <c:pt idx="4">
                  <c:v>0</c:v>
                </c:pt>
                <c:pt idx="5">
                  <c:v>0</c:v>
                </c:pt>
              </c:strCache>
            </c:strRef>
          </c:cat>
          <c:val>
            <c:numRef>
              <c:f>'20. Product Profitabiity'!$B$46:$G$46</c:f>
              <c:numCache>
                <c:formatCode>0%</c:formatCode>
                <c:ptCount val="6"/>
                <c:pt idx="0">
                  <c:v>-0.1873880789241</c:v>
                </c:pt>
                <c:pt idx="1">
                  <c:v>1.226839500109076</c:v>
                </c:pt>
                <c:pt idx="2">
                  <c:v>-0.0394514211849758</c:v>
                </c:pt>
                <c:pt idx="3">
                  <c:v>0.0</c:v>
                </c:pt>
                <c:pt idx="4">
                  <c:v>0.0</c:v>
                </c:pt>
                <c:pt idx="5">
                  <c:v>0.0</c:v>
                </c:pt>
              </c:numCache>
            </c:numRef>
          </c:val>
          <c:extLst xmlns:c16r2="http://schemas.microsoft.com/office/drawing/2015/06/chart">
            <c:ext xmlns:c16="http://schemas.microsoft.com/office/drawing/2014/chart" uri="{C3380CC4-5D6E-409C-BE32-E72D297353CC}">
              <c16:uniqueId val="{00000001-7FFF-4CAB-B01A-4BD74D935762}"/>
            </c:ext>
          </c:extLst>
        </c:ser>
        <c:dLbls>
          <c:showLegendKey val="0"/>
          <c:showVal val="0"/>
          <c:showCatName val="0"/>
          <c:showSerName val="0"/>
          <c:showPercent val="0"/>
          <c:showBubbleSize val="0"/>
        </c:dLbls>
        <c:gapWidth val="150"/>
        <c:shape val="box"/>
        <c:axId val="412984528"/>
        <c:axId val="412986848"/>
        <c:axId val="0"/>
      </c:bar3DChart>
      <c:catAx>
        <c:axId val="412984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12986848"/>
        <c:crosses val="autoZero"/>
        <c:auto val="1"/>
        <c:lblAlgn val="ctr"/>
        <c:lblOffset val="100"/>
        <c:noMultiLvlLbl val="0"/>
      </c:catAx>
      <c:valAx>
        <c:axId val="41298684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12984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Rockwell Extra Bold" charset="0"/>
              <a:ea typeface="Rockwell Extra Bold" charset="0"/>
              <a:cs typeface="Rockwell Extra Bold"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baseline="0">
                <a:solidFill>
                  <a:schemeClr val="tx1"/>
                </a:solidFill>
                <a:latin typeface="Rockwell" charset="0"/>
                <a:ea typeface="Rockwell" charset="0"/>
                <a:cs typeface="Rockwell" charset="0"/>
              </a:defRPr>
            </a:pPr>
            <a:r>
              <a:rPr lang="en-US" b="1">
                <a:solidFill>
                  <a:schemeClr val="tx1"/>
                </a:solidFill>
                <a:latin typeface="Rockwell" charset="0"/>
                <a:ea typeface="Rockwell" charset="0"/>
                <a:cs typeface="Rockwell" charset="0"/>
              </a:rPr>
              <a:t>Comparison between Gross Profit, Net Profit and Total Expense</a:t>
            </a:r>
          </a:p>
        </c:rich>
      </c:tx>
      <c:overlay val="0"/>
      <c:spPr>
        <a:noFill/>
        <a:ln>
          <a:noFill/>
        </a:ln>
        <a:effectLst/>
      </c:spPr>
    </c:title>
    <c:autoTitleDeleted val="0"/>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'20. Product Profitabiity'!$A$34</c:f>
              <c:strCache>
                <c:ptCount val="1"/>
                <c:pt idx="0">
                  <c:v>Gross Margin</c:v>
                </c:pt>
              </c:strCache>
            </c:strRef>
          </c:tx>
          <c:spPr>
            <a:solidFill>
              <a:schemeClr val="accent1"/>
            </a:solidFill>
            <a:ln w="63500">
              <a:solidFill>
                <a:srgbClr val="00B0F0"/>
              </a:solidFill>
            </a:ln>
            <a:effectLst/>
            <a:scene3d>
              <a:camera prst="orthographicFront"/>
              <a:lightRig rig="threePt" dir="t"/>
            </a:scene3d>
            <a:sp3d contourW="63500" prstMaterial="translucentPowder">
              <a:contourClr>
                <a:srgbClr val="00B0F0"/>
              </a:contourClr>
            </a:sp3d>
          </c:spPr>
          <c:invertIfNegative val="0"/>
          <c:cat>
            <c:strRef>
              <c:f>'20. Product Profitabiity'!$B$33:$G$33</c:f>
              <c:strCache>
                <c:ptCount val="6"/>
                <c:pt idx="0">
                  <c:v>Beaverages</c:v>
                </c:pt>
                <c:pt idx="1">
                  <c:v>Dried Fruit</c:v>
                </c:pt>
                <c:pt idx="2">
                  <c:v>Farm sales</c:v>
                </c:pt>
                <c:pt idx="3">
                  <c:v>0</c:v>
                </c:pt>
                <c:pt idx="4">
                  <c:v>0</c:v>
                </c:pt>
                <c:pt idx="5">
                  <c:v>0</c:v>
                </c:pt>
              </c:strCache>
            </c:strRef>
          </c:cat>
          <c:val>
            <c:numRef>
              <c:f>'20. Product Profitabiity'!$B$34:$G$34</c:f>
              <c:numCache>
                <c:formatCode>0%</c:formatCode>
                <c:ptCount val="6"/>
                <c:pt idx="0">
                  <c:v>1.0</c:v>
                </c:pt>
                <c:pt idx="1">
                  <c:v>1.0</c:v>
                </c:pt>
                <c:pt idx="2">
                  <c:v>1.0</c:v>
                </c:pt>
                <c:pt idx="3">
                  <c:v>1.0</c:v>
                </c:pt>
                <c:pt idx="4">
                  <c:v>1.0</c:v>
                </c:pt>
                <c:pt idx="5">
                  <c:v>1.0</c:v>
                </c:pt>
              </c:numCache>
            </c:numRef>
          </c:val>
          <c:shape val="cone"/>
          <c:extLst xmlns:c16r2="http://schemas.microsoft.com/office/drawing/2015/06/chart">
            <c:ext xmlns:c16="http://schemas.microsoft.com/office/drawing/2014/chart" uri="{C3380CC4-5D6E-409C-BE32-E72D297353CC}">
              <c16:uniqueId val="{00000000-CBFA-458E-B0F2-97CF04F7924B}"/>
            </c:ext>
          </c:extLst>
        </c:ser>
        <c:ser>
          <c:idx val="1"/>
          <c:order val="1"/>
          <c:tx>
            <c:strRef>
              <c:f>'20. Product Profitabiity'!$A$35</c:f>
              <c:strCache>
                <c:ptCount val="1"/>
                <c:pt idx="0">
                  <c:v>Total expense</c:v>
                </c:pt>
              </c:strCache>
            </c:strRef>
          </c:tx>
          <c:spPr>
            <a:solidFill>
              <a:schemeClr val="accent2"/>
            </a:solidFill>
            <a:ln w="63500">
              <a:solidFill>
                <a:schemeClr val="accent2">
                  <a:lumMod val="75000"/>
                </a:schemeClr>
              </a:solidFill>
            </a:ln>
            <a:effectLst/>
            <a:scene3d>
              <a:camera prst="orthographicFront"/>
              <a:lightRig rig="threePt" dir="t"/>
            </a:scene3d>
            <a:sp3d contourW="63500" prstMaterial="translucentPowder">
              <a:contourClr>
                <a:schemeClr val="accent2">
                  <a:lumMod val="75000"/>
                </a:schemeClr>
              </a:contourClr>
            </a:sp3d>
          </c:spPr>
          <c:invertIfNegative val="0"/>
          <c:cat>
            <c:strRef>
              <c:f>'20. Product Profitabiity'!$B$33:$G$33</c:f>
              <c:strCache>
                <c:ptCount val="6"/>
                <c:pt idx="0">
                  <c:v>Beaverages</c:v>
                </c:pt>
                <c:pt idx="1">
                  <c:v>Dried Fruit</c:v>
                </c:pt>
                <c:pt idx="2">
                  <c:v>Farm sales</c:v>
                </c:pt>
                <c:pt idx="3">
                  <c:v>0</c:v>
                </c:pt>
                <c:pt idx="4">
                  <c:v>0</c:v>
                </c:pt>
                <c:pt idx="5">
                  <c:v>0</c:v>
                </c:pt>
              </c:strCache>
            </c:strRef>
          </c:cat>
          <c:val>
            <c:numRef>
              <c:f>'20. Product Profitabiity'!$B$35:$G$35</c:f>
              <c:numCache>
                <c:formatCode>0%</c:formatCode>
                <c:ptCount val="6"/>
                <c:pt idx="0">
                  <c:v>73.5205758927831</c:v>
                </c:pt>
                <c:pt idx="1">
                  <c:v>0.287039033283363</c:v>
                </c:pt>
                <c:pt idx="2">
                  <c:v>2.079756011730205</c:v>
                </c:pt>
                <c:pt idx="3">
                  <c:v>0.0</c:v>
                </c:pt>
                <c:pt idx="4">
                  <c:v>0.0</c:v>
                </c:pt>
                <c:pt idx="5">
                  <c:v>0.0</c:v>
                </c:pt>
              </c:numCache>
            </c:numRef>
          </c:val>
          <c:shape val="cone"/>
          <c:extLst xmlns:c16r2="http://schemas.microsoft.com/office/drawing/2015/06/chart">
            <c:ext xmlns:c16="http://schemas.microsoft.com/office/drawing/2014/chart" uri="{C3380CC4-5D6E-409C-BE32-E72D297353CC}">
              <c16:uniqueId val="{00000001-CBFA-458E-B0F2-97CF04F7924B}"/>
            </c:ext>
          </c:extLst>
        </c:ser>
        <c:ser>
          <c:idx val="2"/>
          <c:order val="2"/>
          <c:tx>
            <c:strRef>
              <c:f>'20. Product Profitabiity'!$A$36</c:f>
              <c:strCache>
                <c:ptCount val="1"/>
                <c:pt idx="0">
                  <c:v>Net Profit</c:v>
                </c:pt>
              </c:strCache>
            </c:strRef>
          </c:tx>
          <c:spPr>
            <a:solidFill>
              <a:schemeClr val="accent3">
                <a:lumMod val="75000"/>
              </a:schemeClr>
            </a:solidFill>
            <a:ln w="50800">
              <a:solidFill>
                <a:schemeClr val="accent3">
                  <a:lumMod val="75000"/>
                </a:schemeClr>
              </a:solidFill>
            </a:ln>
            <a:effectLst/>
            <a:scene3d>
              <a:camera prst="orthographicFront"/>
              <a:lightRig rig="threePt" dir="t"/>
            </a:scene3d>
            <a:sp3d contourW="50800" prstMaterial="translucentPowder">
              <a:contourClr>
                <a:schemeClr val="accent3">
                  <a:lumMod val="75000"/>
                </a:schemeClr>
              </a:contourClr>
            </a:sp3d>
          </c:spPr>
          <c:invertIfNegative val="0"/>
          <c:cat>
            <c:strRef>
              <c:f>'20. Product Profitabiity'!$B$33:$G$33</c:f>
              <c:strCache>
                <c:ptCount val="6"/>
                <c:pt idx="0">
                  <c:v>Beaverages</c:v>
                </c:pt>
                <c:pt idx="1">
                  <c:v>Dried Fruit</c:v>
                </c:pt>
                <c:pt idx="2">
                  <c:v>Farm sales</c:v>
                </c:pt>
                <c:pt idx="3">
                  <c:v>0</c:v>
                </c:pt>
                <c:pt idx="4">
                  <c:v>0</c:v>
                </c:pt>
                <c:pt idx="5">
                  <c:v>0</c:v>
                </c:pt>
              </c:strCache>
            </c:strRef>
          </c:cat>
          <c:val>
            <c:numRef>
              <c:f>'20. Product Profitabiity'!$B$36:$G$36</c:f>
              <c:numCache>
                <c:formatCode>0%</c:formatCode>
                <c:ptCount val="6"/>
                <c:pt idx="0">
                  <c:v>-72.5205758927831</c:v>
                </c:pt>
                <c:pt idx="1">
                  <c:v>0.712960966716637</c:v>
                </c:pt>
                <c:pt idx="2">
                  <c:v>-1.079756011730205</c:v>
                </c:pt>
                <c:pt idx="3">
                  <c:v>0.0</c:v>
                </c:pt>
                <c:pt idx="4">
                  <c:v>0.0</c:v>
                </c:pt>
                <c:pt idx="5">
                  <c:v>0.0</c:v>
                </c:pt>
              </c:numCache>
            </c:numRef>
          </c:val>
          <c:shape val="cone"/>
          <c:extLst xmlns:c16r2="http://schemas.microsoft.com/office/drawing/2015/06/chart">
            <c:ext xmlns:c16="http://schemas.microsoft.com/office/drawing/2014/chart" uri="{C3380CC4-5D6E-409C-BE32-E72D297353CC}">
              <c16:uniqueId val="{00000002-CBFA-458E-B0F2-97CF04F7924B}"/>
            </c:ext>
          </c:extLst>
        </c:ser>
        <c:dLbls>
          <c:showLegendKey val="0"/>
          <c:showVal val="0"/>
          <c:showCatName val="0"/>
          <c:showSerName val="0"/>
          <c:showPercent val="0"/>
          <c:showBubbleSize val="0"/>
        </c:dLbls>
        <c:gapWidth val="150"/>
        <c:shape val="box"/>
        <c:axId val="413019872"/>
        <c:axId val="413022624"/>
        <c:axId val="0"/>
      </c:bar3DChart>
      <c:catAx>
        <c:axId val="41301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13022624"/>
        <c:crosses val="autoZero"/>
        <c:auto val="1"/>
        <c:lblAlgn val="ctr"/>
        <c:lblOffset val="100"/>
        <c:noMultiLvlLbl val="0"/>
      </c:catAx>
      <c:valAx>
        <c:axId val="41302262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1301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Rockwell" charset="0"/>
              <a:ea typeface="Rockwell" charset="0"/>
              <a:cs typeface="Rockwell"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b="1">
                <a:solidFill>
                  <a:schemeClr val="tx1"/>
                </a:solidFill>
                <a:latin typeface="Rockwell" charset="0"/>
                <a:ea typeface="Rockwell" charset="0"/>
                <a:cs typeface="Rockwell" charset="0"/>
              </a:rPr>
              <a:t>Industry vrs Organizational Cost per Product</a:t>
            </a:r>
          </a:p>
        </c:rich>
      </c:tx>
      <c:overlay val="0"/>
      <c:spPr>
        <a:noFill/>
        <a:ln>
          <a:noFill/>
        </a:ln>
        <a:effectLst/>
      </c:spPr>
    </c:title>
    <c:autoTitleDeleted val="0"/>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'20. Product Profitabiity'!$A$49</c:f>
              <c:strCache>
                <c:ptCount val="1"/>
                <c:pt idx="0">
                  <c:v>Industry</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val>
            <c:numRef>
              <c:f>'20. Product Profitabiity'!$B$49:$G$49</c:f>
              <c:numCache>
                <c:formatCode>0%</c:formatCode>
                <c:ptCount val="6"/>
                <c:pt idx="0">
                  <c:v>0.0</c:v>
                </c:pt>
                <c:pt idx="1">
                  <c:v>0.0</c:v>
                </c:pt>
                <c:pt idx="2">
                  <c:v>0.0</c:v>
                </c:pt>
                <c:pt idx="3">
                  <c:v>0.0</c:v>
                </c:pt>
                <c:pt idx="4">
                  <c:v>0.0</c:v>
                </c:pt>
                <c:pt idx="5">
                  <c:v>0.0</c:v>
                </c:pt>
              </c:numCache>
            </c:numRef>
          </c:val>
          <c:shape val="cylinder"/>
          <c:extLst xmlns:c16r2="http://schemas.microsoft.com/office/drawing/2015/06/chart">
            <c:ext xmlns:c16="http://schemas.microsoft.com/office/drawing/2014/chart" uri="{C3380CC4-5D6E-409C-BE32-E72D297353CC}">
              <c16:uniqueId val="{00000000-0CD8-449E-9B65-934DF86FC3BF}"/>
            </c:ext>
          </c:extLst>
        </c:ser>
        <c:ser>
          <c:idx val="1"/>
          <c:order val="1"/>
          <c:tx>
            <c:strRef>
              <c:f>'20. Product Profitabiity'!$A$50</c:f>
              <c:strCache>
                <c:ptCount val="1"/>
                <c:pt idx="0">
                  <c:v>Organization</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val>
            <c:numRef>
              <c:f>'20. Product Profitabiity'!$B$50:$G$50</c:f>
              <c:numCache>
                <c:formatCode>0%</c:formatCode>
                <c:ptCount val="6"/>
                <c:pt idx="0">
                  <c:v>0.118814807986985</c:v>
                </c:pt>
                <c:pt idx="1">
                  <c:v>0.847823235094585</c:v>
                </c:pt>
                <c:pt idx="2">
                  <c:v>0.0333619569184301</c:v>
                </c:pt>
                <c:pt idx="3">
                  <c:v>0.0</c:v>
                </c:pt>
                <c:pt idx="4">
                  <c:v>0.0</c:v>
                </c:pt>
                <c:pt idx="5">
                  <c:v>0.0</c:v>
                </c:pt>
              </c:numCache>
            </c:numRef>
          </c:val>
          <c:shape val="cylinder"/>
          <c:extLst xmlns:c16r2="http://schemas.microsoft.com/office/drawing/2015/06/chart">
            <c:ext xmlns:c16="http://schemas.microsoft.com/office/drawing/2014/chart" uri="{C3380CC4-5D6E-409C-BE32-E72D297353CC}">
              <c16:uniqueId val="{00000001-0CD8-449E-9B65-934DF86FC3BF}"/>
            </c:ext>
          </c:extLst>
        </c:ser>
        <c:dLbls>
          <c:showLegendKey val="0"/>
          <c:showVal val="0"/>
          <c:showCatName val="0"/>
          <c:showSerName val="0"/>
          <c:showPercent val="0"/>
          <c:showBubbleSize val="0"/>
        </c:dLbls>
        <c:gapWidth val="150"/>
        <c:shape val="box"/>
        <c:axId val="413052064"/>
        <c:axId val="413054816"/>
        <c:axId val="0"/>
      </c:bar3DChart>
      <c:catAx>
        <c:axId val="4130520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13054816"/>
        <c:crosses val="autoZero"/>
        <c:auto val="1"/>
        <c:lblAlgn val="ctr"/>
        <c:lblOffset val="100"/>
        <c:noMultiLvlLbl val="0"/>
      </c:catAx>
      <c:valAx>
        <c:axId val="41305481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1305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Rockwell" charset="0"/>
              <a:ea typeface="Rockwell" charset="0"/>
              <a:cs typeface="Rockwell"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0"/>
          <c:order val="0"/>
          <c:tx>
            <c:strRef>
              <c:f>'21. Band Analysis'!$C$3</c:f>
              <c:strCache>
                <c:ptCount val="1"/>
                <c:pt idx="0">
                  <c:v>Return On Assets</c:v>
                </c:pt>
              </c:strCache>
            </c:strRef>
          </c:tx>
          <c:spPr>
            <a:ln w="25400" cap="rnd">
              <a:noFill/>
              <a:round/>
            </a:ln>
            <a:effectLst/>
          </c:spPr>
          <c:marker>
            <c:symbol val="circle"/>
            <c:size val="6"/>
            <c:spPr>
              <a:solidFill>
                <a:schemeClr val="lt1"/>
              </a:solidFill>
              <a:ln w="38100">
                <a:solidFill>
                  <a:schemeClr val="accent2">
                    <a:alpha val="60000"/>
                  </a:schemeClr>
                </a:solidFill>
              </a:ln>
              <a:effectLst/>
            </c:spPr>
          </c:marker>
          <c:dPt>
            <c:idx val="0"/>
            <c:marker>
              <c:spPr>
                <a:solidFill>
                  <a:schemeClr val="lt1"/>
                </a:solidFill>
                <a:ln w="38100">
                  <a:solidFill>
                    <a:srgbClr val="92D050">
                      <a:alpha val="60000"/>
                    </a:srgbClr>
                  </a:solidFill>
                </a:ln>
                <a:effectLst/>
              </c:spPr>
            </c:marker>
            <c:bubble3D val="0"/>
            <c:extLst xmlns:c16r2="http://schemas.microsoft.com/office/drawing/2015/06/chart">
              <c:ext xmlns:c16="http://schemas.microsoft.com/office/drawing/2014/chart" uri="{C3380CC4-5D6E-409C-BE32-E72D297353CC}">
                <c16:uniqueId val="{00000000-55A2-482C-832E-34B4E0BC94EC}"/>
              </c:ext>
            </c:extLst>
          </c:dPt>
          <c:dPt>
            <c:idx val="1"/>
            <c:marker>
              <c:spPr>
                <a:solidFill>
                  <a:schemeClr val="lt1"/>
                </a:solidFill>
                <a:ln w="38100">
                  <a:solidFill>
                    <a:srgbClr val="0070C0">
                      <a:alpha val="60000"/>
                    </a:srgbClr>
                  </a:solidFill>
                </a:ln>
                <a:effectLst/>
              </c:spPr>
            </c:marker>
            <c:bubble3D val="0"/>
            <c:extLst xmlns:c16r2="http://schemas.microsoft.com/office/drawing/2015/06/chart">
              <c:ext xmlns:c16="http://schemas.microsoft.com/office/drawing/2014/chart" uri="{C3380CC4-5D6E-409C-BE32-E72D297353CC}">
                <c16:uniqueId val="{00000001-55A2-482C-832E-34B4E0BC94EC}"/>
              </c:ext>
            </c:extLst>
          </c:dPt>
          <c:dPt>
            <c:idx val="2"/>
            <c:marker>
              <c:spPr>
                <a:solidFill>
                  <a:schemeClr val="lt1"/>
                </a:solidFill>
                <a:ln w="38100">
                  <a:solidFill>
                    <a:srgbClr val="FF0000">
                      <a:alpha val="60000"/>
                    </a:srgbClr>
                  </a:solidFill>
                </a:ln>
                <a:effectLst/>
              </c:spPr>
            </c:marker>
            <c:bubble3D val="0"/>
            <c:extLst xmlns:c16r2="http://schemas.microsoft.com/office/drawing/2015/06/chart">
              <c:ext xmlns:c16="http://schemas.microsoft.com/office/drawing/2014/chart" uri="{C3380CC4-5D6E-409C-BE32-E72D297353CC}">
                <c16:uniqueId val="{00000002-55A2-482C-832E-34B4E0BC94EC}"/>
              </c:ext>
            </c:extLst>
          </c:dPt>
          <c:dPt>
            <c:idx val="3"/>
            <c:marker>
              <c:spPr>
                <a:solidFill>
                  <a:schemeClr val="lt1"/>
                </a:solidFill>
                <a:ln w="38100">
                  <a:solidFill>
                    <a:srgbClr val="7030A0">
                      <a:alpha val="60000"/>
                    </a:srgbClr>
                  </a:solidFill>
                </a:ln>
                <a:effectLst/>
              </c:spPr>
            </c:marker>
            <c:bubble3D val="0"/>
            <c:extLst xmlns:c16r2="http://schemas.microsoft.com/office/drawing/2015/06/chart">
              <c:ext xmlns:c16="http://schemas.microsoft.com/office/drawing/2014/chart" uri="{C3380CC4-5D6E-409C-BE32-E72D297353CC}">
                <c16:uniqueId val="{00000003-55A2-482C-832E-34B4E0BC94EC}"/>
              </c:ext>
            </c:extLst>
          </c:dPt>
          <c:dPt>
            <c:idx val="4"/>
            <c:marker>
              <c:spPr>
                <a:solidFill>
                  <a:schemeClr val="lt1"/>
                </a:solidFill>
                <a:ln w="38100">
                  <a:solidFill>
                    <a:schemeClr val="accent6">
                      <a:lumMod val="75000"/>
                      <a:alpha val="60000"/>
                    </a:schemeClr>
                  </a:solidFill>
                </a:ln>
                <a:effectLst/>
              </c:spPr>
            </c:marker>
            <c:bubble3D val="0"/>
            <c:extLst xmlns:c16r2="http://schemas.microsoft.com/office/drawing/2015/06/chart">
              <c:ext xmlns:c16="http://schemas.microsoft.com/office/drawing/2014/chart" uri="{C3380CC4-5D6E-409C-BE32-E72D297353CC}">
                <c16:uniqueId val="{00000004-55A2-482C-832E-34B4E0BC94EC}"/>
              </c:ext>
            </c:extLst>
          </c:dPt>
          <c:xVal>
            <c:numRef>
              <c:f>'21. Band Analysis'!$B$4:$B$14</c:f>
              <c:numCache>
                <c:formatCode>General</c:formatCode>
                <c:ptCount val="11"/>
              </c:numCache>
            </c:numRef>
          </c:xVal>
          <c:yVal>
            <c:numRef>
              <c:f>'21. Band Analysis'!$C$4:$C$14</c:f>
              <c:numCache>
                <c:formatCode>General</c:formatCode>
                <c:ptCount val="11"/>
              </c:numCache>
            </c:numRef>
          </c:yVal>
          <c:smooth val="0"/>
          <c:extLst xmlns:c16r2="http://schemas.microsoft.com/office/drawing/2015/06/chart">
            <c:ext xmlns:c16="http://schemas.microsoft.com/office/drawing/2014/chart" uri="{C3380CC4-5D6E-409C-BE32-E72D297353CC}">
              <c16:uniqueId val="{00000005-55A2-482C-832E-34B4E0BC94EC}"/>
            </c:ext>
          </c:extLst>
        </c:ser>
        <c:dLbls>
          <c:showLegendKey val="0"/>
          <c:showVal val="0"/>
          <c:showCatName val="0"/>
          <c:showSerName val="0"/>
          <c:showPercent val="0"/>
          <c:showBubbleSize val="0"/>
        </c:dLbls>
        <c:axId val="413070912"/>
        <c:axId val="413074944"/>
      </c:scatterChart>
      <c:valAx>
        <c:axId val="413070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Rockwell" charset="0"/>
                    <a:ea typeface="Rockwell" charset="0"/>
                    <a:cs typeface="Rockwell" charset="0"/>
                  </a:defRPr>
                </a:pPr>
                <a:r>
                  <a:rPr lang="en-US" sz="1200" b="1" baseline="0">
                    <a:latin typeface="Rockwell" charset="0"/>
                    <a:ea typeface="Rockwell" charset="0"/>
                    <a:cs typeface="Rockwell" charset="0"/>
                  </a:rPr>
                  <a:t>Reative market share</a:t>
                </a:r>
                <a:endParaRPr lang="en-US" sz="1200" b="1">
                  <a:latin typeface="Rockwell" charset="0"/>
                  <a:ea typeface="Rockwell" charset="0"/>
                  <a:cs typeface="Rockwell" charset="0"/>
                </a:endParaRPr>
              </a:p>
            </c:rich>
          </c:tx>
          <c:overlay val="0"/>
          <c:spPr>
            <a:noFill/>
            <a:ln>
              <a:noFill/>
            </a:ln>
            <a:effectLst/>
          </c:spPr>
        </c:title>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13074944"/>
        <c:crosses val="autoZero"/>
        <c:crossBetween val="midCat"/>
      </c:valAx>
      <c:valAx>
        <c:axId val="41307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US" sz="1200" b="1">
                    <a:latin typeface="Rockwell" charset="0"/>
                    <a:ea typeface="Rockwell" charset="0"/>
                    <a:cs typeface="Rockwell" charset="0"/>
                  </a:rPr>
                  <a:t>Return</a:t>
                </a:r>
                <a:r>
                  <a:rPr lang="en-US" sz="1200" b="1" baseline="0">
                    <a:latin typeface="Rockwell" charset="0"/>
                    <a:ea typeface="Rockwell" charset="0"/>
                    <a:cs typeface="Rockwell" charset="0"/>
                  </a:rPr>
                  <a:t> on assets</a:t>
                </a:r>
                <a:endParaRPr lang="en-US" sz="1200" b="1">
                  <a:latin typeface="Rockwell" charset="0"/>
                  <a:ea typeface="Rockwell" charset="0"/>
                  <a:cs typeface="Rockwell" charset="0"/>
                </a:endParaRPr>
              </a:p>
            </c:rich>
          </c:tx>
          <c:overlay val="0"/>
          <c:spPr>
            <a:noFill/>
            <a:ln>
              <a:noFill/>
            </a:ln>
            <a:effectLst/>
          </c:spPr>
        </c:title>
        <c:numFmt formatCode="General" sourceLinked="0"/>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13070912"/>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Rockwell" charset="0"/>
                <a:ea typeface="Rockwell" charset="0"/>
                <a:cs typeface="Rockwell" charset="0"/>
              </a:defRPr>
            </a:pPr>
            <a:r>
              <a:rPr lang="en-US" sz="1400" b="1">
                <a:latin typeface="Rockwell" charset="0"/>
                <a:ea typeface="Rockwell" charset="0"/>
                <a:cs typeface="Rockwell" charset="0"/>
              </a:rPr>
              <a:t>Customer Segment Performance</a:t>
            </a:r>
          </a:p>
        </c:rich>
      </c:tx>
      <c:overlay val="0"/>
      <c:spPr>
        <a:noFill/>
        <a:ln>
          <a:noFill/>
        </a:ln>
        <a:effectLst/>
      </c:spPr>
    </c:title>
    <c:autoTitleDeleted val="0"/>
    <c:plotArea>
      <c:layout/>
      <c:barChart>
        <c:barDir val="col"/>
        <c:grouping val="clustered"/>
        <c:varyColors val="0"/>
        <c:ser>
          <c:idx val="0"/>
          <c:order val="0"/>
          <c:tx>
            <c:strRef>
              <c:f>'22. SNAP'!$B$28</c:f>
              <c:strCache>
                <c:ptCount val="1"/>
                <c:pt idx="0">
                  <c:v>Priority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'22. SNAP'!$A$29:$A$35</c:f>
              <c:strCache>
                <c:ptCount val="7"/>
                <c:pt idx="0">
                  <c:v>Affordability </c:v>
                </c:pt>
                <c:pt idx="1">
                  <c:v>Packaging </c:v>
                </c:pt>
                <c:pt idx="2">
                  <c:v>Healthy</c:v>
                </c:pt>
                <c:pt idx="3">
                  <c:v>Price</c:v>
                </c:pt>
                <c:pt idx="4">
                  <c:v>Accessible and constant supply</c:v>
                </c:pt>
                <c:pt idx="5">
                  <c:v>Certification</c:v>
                </c:pt>
                <c:pt idx="6">
                  <c:v>Quality </c:v>
                </c:pt>
              </c:strCache>
            </c:strRef>
          </c:cat>
          <c:val>
            <c:numRef>
              <c:f>'22. SNAP'!$B$29:$B$35</c:f>
              <c:numCache>
                <c:formatCode>General</c:formatCode>
                <c:ptCount val="7"/>
                <c:pt idx="0">
                  <c:v>1.0</c:v>
                </c:pt>
                <c:pt idx="1">
                  <c:v>5.0</c:v>
                </c:pt>
                <c:pt idx="2">
                  <c:v>1.0</c:v>
                </c:pt>
                <c:pt idx="3">
                  <c:v>5.0</c:v>
                </c:pt>
                <c:pt idx="4">
                  <c:v>4.0</c:v>
                </c:pt>
                <c:pt idx="5">
                  <c:v>7.0</c:v>
                </c:pt>
                <c:pt idx="6">
                  <c:v>3.0</c:v>
                </c:pt>
              </c:numCache>
            </c:numRef>
          </c:val>
          <c:extLst xmlns:c16r2="http://schemas.microsoft.com/office/drawing/2015/06/chart">
            <c:ext xmlns:c16="http://schemas.microsoft.com/office/drawing/2014/chart" uri="{C3380CC4-5D6E-409C-BE32-E72D297353CC}">
              <c16:uniqueId val="{00000000-702E-4D2E-BDC2-5811A9F55AC0}"/>
            </c:ext>
          </c:extLst>
        </c:ser>
        <c:dLbls>
          <c:showLegendKey val="0"/>
          <c:showVal val="0"/>
          <c:showCatName val="0"/>
          <c:showSerName val="0"/>
          <c:showPercent val="0"/>
          <c:showBubbleSize val="0"/>
        </c:dLbls>
        <c:gapWidth val="219"/>
        <c:overlap val="-27"/>
        <c:axId val="413550928"/>
        <c:axId val="413553680"/>
      </c:barChart>
      <c:lineChart>
        <c:grouping val="standard"/>
        <c:varyColors val="0"/>
        <c:ser>
          <c:idx val="1"/>
          <c:order val="1"/>
          <c:tx>
            <c:strRef>
              <c:f>'22. SNAP'!$C$28</c:f>
              <c:strCache>
                <c:ptCount val="1"/>
                <c:pt idx="0">
                  <c:v>Enterprise</c:v>
                </c:pt>
              </c:strCache>
            </c:strRef>
          </c:tx>
          <c:spPr>
            <a:ln w="38100" cap="rnd">
              <a:solidFill>
                <a:schemeClr val="accent2"/>
              </a:solidFill>
              <a:prstDash val="lgDash"/>
              <a:round/>
            </a:ln>
            <a:effectLst/>
          </c:spPr>
          <c:marker>
            <c:symbol val="none"/>
          </c:marker>
          <c:cat>
            <c:strRef>
              <c:f>'22. SNAP'!$A$29:$A$35</c:f>
              <c:strCache>
                <c:ptCount val="7"/>
                <c:pt idx="0">
                  <c:v>Affordability </c:v>
                </c:pt>
                <c:pt idx="1">
                  <c:v>Packaging </c:v>
                </c:pt>
                <c:pt idx="2">
                  <c:v>Healthy</c:v>
                </c:pt>
                <c:pt idx="3">
                  <c:v>Price</c:v>
                </c:pt>
                <c:pt idx="4">
                  <c:v>Accessible and constant supply</c:v>
                </c:pt>
                <c:pt idx="5">
                  <c:v>Certification</c:v>
                </c:pt>
                <c:pt idx="6">
                  <c:v>Quality </c:v>
                </c:pt>
              </c:strCache>
            </c:strRef>
          </c:cat>
          <c:val>
            <c:numRef>
              <c:f>'22. SNAP'!$C$29:$C$35</c:f>
              <c:numCache>
                <c:formatCode>General</c:formatCode>
                <c:ptCount val="7"/>
                <c:pt idx="0">
                  <c:v>3.714285714285714</c:v>
                </c:pt>
                <c:pt idx="1">
                  <c:v>2.857142857142857</c:v>
                </c:pt>
                <c:pt idx="2">
                  <c:v>4.571428571428571</c:v>
                </c:pt>
                <c:pt idx="3">
                  <c:v>3.285714285714286</c:v>
                </c:pt>
                <c:pt idx="4">
                  <c:v>3.142857142857143</c:v>
                </c:pt>
                <c:pt idx="5">
                  <c:v>4.571428571428571</c:v>
                </c:pt>
                <c:pt idx="6">
                  <c:v>3.857142857142857</c:v>
                </c:pt>
              </c:numCache>
            </c:numRef>
          </c:val>
          <c:smooth val="0"/>
          <c:extLst xmlns:c16r2="http://schemas.microsoft.com/office/drawing/2015/06/chart">
            <c:ext xmlns:c16="http://schemas.microsoft.com/office/drawing/2014/chart" uri="{C3380CC4-5D6E-409C-BE32-E72D297353CC}">
              <c16:uniqueId val="{00000001-702E-4D2E-BDC2-5811A9F55AC0}"/>
            </c:ext>
          </c:extLst>
        </c:ser>
        <c:ser>
          <c:idx val="2"/>
          <c:order val="2"/>
          <c:tx>
            <c:strRef>
              <c:f>'22. SNAP'!$D$28</c:f>
              <c:strCache>
                <c:ptCount val="1"/>
                <c:pt idx="0">
                  <c:v>Britinia </c:v>
                </c:pt>
              </c:strCache>
            </c:strRef>
          </c:tx>
          <c:spPr>
            <a:ln w="38100" cap="rnd" cmpd="dbl">
              <a:solidFill>
                <a:srgbClr val="00B050"/>
              </a:solidFill>
              <a:round/>
            </a:ln>
            <a:effectLst/>
          </c:spPr>
          <c:marker>
            <c:symbol val="none"/>
          </c:marker>
          <c:cat>
            <c:strRef>
              <c:f>'22. SNAP'!$A$29:$A$35</c:f>
              <c:strCache>
                <c:ptCount val="7"/>
                <c:pt idx="0">
                  <c:v>Affordability </c:v>
                </c:pt>
                <c:pt idx="1">
                  <c:v>Packaging </c:v>
                </c:pt>
                <c:pt idx="2">
                  <c:v>Healthy</c:v>
                </c:pt>
                <c:pt idx="3">
                  <c:v>Price</c:v>
                </c:pt>
                <c:pt idx="4">
                  <c:v>Accessible and constant supply</c:v>
                </c:pt>
                <c:pt idx="5">
                  <c:v>Certification</c:v>
                </c:pt>
                <c:pt idx="6">
                  <c:v>Quality </c:v>
                </c:pt>
              </c:strCache>
            </c:strRef>
          </c:cat>
          <c:val>
            <c:numRef>
              <c:f>'22. SNAP'!$D$29:$D$35</c:f>
              <c:numCache>
                <c:formatCode>General</c:formatCode>
                <c:ptCount val="7"/>
                <c:pt idx="0">
                  <c:v>4.5</c:v>
                </c:pt>
                <c:pt idx="1">
                  <c:v>4.5</c:v>
                </c:pt>
                <c:pt idx="2">
                  <c:v>4.0</c:v>
                </c:pt>
                <c:pt idx="3">
                  <c:v>4.0</c:v>
                </c:pt>
                <c:pt idx="4">
                  <c:v>4.0</c:v>
                </c:pt>
                <c:pt idx="5">
                  <c:v>3.0</c:v>
                </c:pt>
                <c:pt idx="6">
                  <c:v>4.0</c:v>
                </c:pt>
              </c:numCache>
            </c:numRef>
          </c:val>
          <c:smooth val="0"/>
          <c:extLst xmlns:c16r2="http://schemas.microsoft.com/office/drawing/2015/06/chart">
            <c:ext xmlns:c16="http://schemas.microsoft.com/office/drawing/2014/chart" uri="{C3380CC4-5D6E-409C-BE32-E72D297353CC}">
              <c16:uniqueId val="{00000002-702E-4D2E-BDC2-5811A9F55AC0}"/>
            </c:ext>
          </c:extLst>
        </c:ser>
        <c:ser>
          <c:idx val="3"/>
          <c:order val="3"/>
          <c:tx>
            <c:strRef>
              <c:f>'22. SNAP'!$E$28</c:f>
              <c:strCache>
                <c:ptCount val="1"/>
                <c:pt idx="0">
                  <c:v>BIOUganda </c:v>
                </c:pt>
              </c:strCache>
            </c:strRef>
          </c:tx>
          <c:spPr>
            <a:ln w="38100" cap="rnd" cmpd="sng">
              <a:solidFill>
                <a:schemeClr val="accent4"/>
              </a:solidFill>
              <a:round/>
            </a:ln>
            <a:effectLst/>
          </c:spPr>
          <c:marker>
            <c:symbol val="none"/>
          </c:marker>
          <c:cat>
            <c:strRef>
              <c:f>'22. SNAP'!$A$29:$A$35</c:f>
              <c:strCache>
                <c:ptCount val="7"/>
                <c:pt idx="0">
                  <c:v>Affordability </c:v>
                </c:pt>
                <c:pt idx="1">
                  <c:v>Packaging </c:v>
                </c:pt>
                <c:pt idx="2">
                  <c:v>Healthy</c:v>
                </c:pt>
                <c:pt idx="3">
                  <c:v>Price</c:v>
                </c:pt>
                <c:pt idx="4">
                  <c:v>Accessible and constant supply</c:v>
                </c:pt>
                <c:pt idx="5">
                  <c:v>Certification</c:v>
                </c:pt>
                <c:pt idx="6">
                  <c:v>Quality </c:v>
                </c:pt>
              </c:strCache>
            </c:strRef>
          </c:cat>
          <c:val>
            <c:numRef>
              <c:f>'22. SNAP'!$E$29:$E$35</c:f>
              <c:numCache>
                <c:formatCode>General</c:formatCode>
                <c:ptCount val="7"/>
                <c:pt idx="0">
                  <c:v>3.0</c:v>
                </c:pt>
                <c:pt idx="1">
                  <c:v>2.5</c:v>
                </c:pt>
                <c:pt idx="2">
                  <c:v>4.5</c:v>
                </c:pt>
                <c:pt idx="3">
                  <c:v>3.5</c:v>
                </c:pt>
                <c:pt idx="4">
                  <c:v>3.0</c:v>
                </c:pt>
                <c:pt idx="5">
                  <c:v>3.5</c:v>
                </c:pt>
                <c:pt idx="6">
                  <c:v>3.5</c:v>
                </c:pt>
              </c:numCache>
            </c:numRef>
          </c:val>
          <c:smooth val="0"/>
          <c:extLst xmlns:c16r2="http://schemas.microsoft.com/office/drawing/2015/06/chart">
            <c:ext xmlns:c16="http://schemas.microsoft.com/office/drawing/2014/chart" uri="{C3380CC4-5D6E-409C-BE32-E72D297353CC}">
              <c16:uniqueId val="{00000003-702E-4D2E-BDC2-5811A9F55AC0}"/>
            </c:ext>
          </c:extLst>
        </c:ser>
        <c:ser>
          <c:idx val="4"/>
          <c:order val="4"/>
          <c:tx>
            <c:strRef>
              <c:f>'22. SNAP'!$F$28</c:f>
              <c:strCache>
                <c:ptCount val="1"/>
                <c:pt idx="0">
                  <c:v>Carbonate drinks(soda companies)</c:v>
                </c:pt>
              </c:strCache>
            </c:strRef>
          </c:tx>
          <c:spPr>
            <a:ln w="38100" cap="rnd">
              <a:solidFill>
                <a:schemeClr val="accent5"/>
              </a:solidFill>
              <a:prstDash val="dashDot"/>
              <a:round/>
            </a:ln>
            <a:effectLst/>
          </c:spPr>
          <c:marker>
            <c:symbol val="none"/>
          </c:marker>
          <c:cat>
            <c:strRef>
              <c:f>'22. SNAP'!$A$29:$A$35</c:f>
              <c:strCache>
                <c:ptCount val="7"/>
                <c:pt idx="0">
                  <c:v>Affordability </c:v>
                </c:pt>
                <c:pt idx="1">
                  <c:v>Packaging </c:v>
                </c:pt>
                <c:pt idx="2">
                  <c:v>Healthy</c:v>
                </c:pt>
                <c:pt idx="3">
                  <c:v>Price</c:v>
                </c:pt>
                <c:pt idx="4">
                  <c:v>Accessible and constant supply</c:v>
                </c:pt>
                <c:pt idx="5">
                  <c:v>Certification</c:v>
                </c:pt>
                <c:pt idx="6">
                  <c:v>Quality </c:v>
                </c:pt>
              </c:strCache>
            </c:strRef>
          </c:cat>
          <c:val>
            <c:numRef>
              <c:f>'22. SNAP'!$F$29:$F$35</c:f>
              <c:numCache>
                <c:formatCode>General</c:formatCode>
                <c:ptCount val="7"/>
                <c:pt idx="0">
                  <c:v>5.0</c:v>
                </c:pt>
                <c:pt idx="1">
                  <c:v>5.0</c:v>
                </c:pt>
                <c:pt idx="2">
                  <c:v>2.5</c:v>
                </c:pt>
                <c:pt idx="3">
                  <c:v>5.0</c:v>
                </c:pt>
                <c:pt idx="4">
                  <c:v>5.0</c:v>
                </c:pt>
                <c:pt idx="5">
                  <c:v>3.0</c:v>
                </c:pt>
                <c:pt idx="6">
                  <c:v>4.0</c:v>
                </c:pt>
              </c:numCache>
            </c:numRef>
          </c:val>
          <c:smooth val="0"/>
          <c:extLst xmlns:c16r2="http://schemas.microsoft.com/office/drawing/2015/06/chart">
            <c:ext xmlns:c16="http://schemas.microsoft.com/office/drawing/2014/chart" uri="{C3380CC4-5D6E-409C-BE32-E72D297353CC}">
              <c16:uniqueId val="{00000004-702E-4D2E-BDC2-5811A9F55AC0}"/>
            </c:ext>
          </c:extLst>
        </c:ser>
        <c:ser>
          <c:idx val="5"/>
          <c:order val="5"/>
          <c:tx>
            <c:strRef>
              <c:f>'22. SNAP'!$G$28</c:f>
              <c:strCache>
                <c:ptCount val="1"/>
                <c:pt idx="0">
                  <c:v>Rival</c:v>
                </c:pt>
              </c:strCache>
            </c:strRef>
          </c:tx>
          <c:spPr>
            <a:ln w="38100" cap="rnd" cmpd="dbl">
              <a:solidFill>
                <a:schemeClr val="accent2"/>
              </a:solidFill>
              <a:round/>
            </a:ln>
            <a:effectLst/>
          </c:spPr>
          <c:marker>
            <c:symbol val="none"/>
          </c:marker>
          <c:cat>
            <c:strRef>
              <c:f>'22. SNAP'!$A$29:$A$35</c:f>
              <c:strCache>
                <c:ptCount val="7"/>
                <c:pt idx="0">
                  <c:v>Affordability </c:v>
                </c:pt>
                <c:pt idx="1">
                  <c:v>Packaging </c:v>
                </c:pt>
                <c:pt idx="2">
                  <c:v>Healthy</c:v>
                </c:pt>
                <c:pt idx="3">
                  <c:v>Price</c:v>
                </c:pt>
                <c:pt idx="4">
                  <c:v>Accessible and constant supply</c:v>
                </c:pt>
                <c:pt idx="5">
                  <c:v>Certification</c:v>
                </c:pt>
                <c:pt idx="6">
                  <c:v>Quality </c:v>
                </c:pt>
              </c:strCache>
            </c:strRef>
          </c:cat>
          <c:val>
            <c:numRef>
              <c:f>'22. SNAP'!$G$29:$G$35</c:f>
              <c:numCache>
                <c:formatCode>General</c:formatCode>
                <c:ptCount val="7"/>
              </c:numCache>
            </c:numRef>
          </c:val>
          <c:smooth val="0"/>
          <c:extLst xmlns:c16r2="http://schemas.microsoft.com/office/drawing/2015/06/chart">
            <c:ext xmlns:c16="http://schemas.microsoft.com/office/drawing/2014/chart" uri="{C3380CC4-5D6E-409C-BE32-E72D297353CC}">
              <c16:uniqueId val="{00000005-702E-4D2E-BDC2-5811A9F55AC0}"/>
            </c:ext>
          </c:extLst>
        </c:ser>
        <c:ser>
          <c:idx val="6"/>
          <c:order val="6"/>
          <c:tx>
            <c:strRef>
              <c:f>'22. SNAP'!$H$28</c:f>
              <c:strCache>
                <c:ptCount val="1"/>
                <c:pt idx="0">
                  <c:v>Rival </c:v>
                </c:pt>
              </c:strCache>
            </c:strRef>
          </c:tx>
          <c:spPr>
            <a:ln w="38100" cap="rnd" cmpd="sng">
              <a:solidFill>
                <a:schemeClr val="accent1">
                  <a:lumMod val="60000"/>
                </a:schemeClr>
              </a:solidFill>
              <a:prstDash val="dash"/>
              <a:round/>
            </a:ln>
            <a:effectLst/>
          </c:spPr>
          <c:marker>
            <c:symbol val="none"/>
          </c:marker>
          <c:cat>
            <c:strRef>
              <c:f>'22. SNAP'!$A$29:$A$35</c:f>
              <c:strCache>
                <c:ptCount val="7"/>
                <c:pt idx="0">
                  <c:v>Affordability </c:v>
                </c:pt>
                <c:pt idx="1">
                  <c:v>Packaging </c:v>
                </c:pt>
                <c:pt idx="2">
                  <c:v>Healthy</c:v>
                </c:pt>
                <c:pt idx="3">
                  <c:v>Price</c:v>
                </c:pt>
                <c:pt idx="4">
                  <c:v>Accessible and constant supply</c:v>
                </c:pt>
                <c:pt idx="5">
                  <c:v>Certification</c:v>
                </c:pt>
                <c:pt idx="6">
                  <c:v>Quality </c:v>
                </c:pt>
              </c:strCache>
            </c:strRef>
          </c:cat>
          <c:val>
            <c:numRef>
              <c:f>'22. SNAP'!$H$29:$H$35</c:f>
              <c:numCache>
                <c:formatCode>General</c:formatCode>
                <c:ptCount val="7"/>
              </c:numCache>
            </c:numRef>
          </c:val>
          <c:smooth val="0"/>
          <c:extLst xmlns:c16r2="http://schemas.microsoft.com/office/drawing/2015/06/chart">
            <c:ext xmlns:c16="http://schemas.microsoft.com/office/drawing/2014/chart" uri="{C3380CC4-5D6E-409C-BE32-E72D297353CC}">
              <c16:uniqueId val="{00000006-702E-4D2E-BDC2-5811A9F55AC0}"/>
            </c:ext>
          </c:extLst>
        </c:ser>
        <c:dLbls>
          <c:showLegendKey val="0"/>
          <c:showVal val="0"/>
          <c:showCatName val="0"/>
          <c:showSerName val="0"/>
          <c:showPercent val="0"/>
          <c:showBubbleSize val="0"/>
        </c:dLbls>
        <c:marker val="1"/>
        <c:smooth val="0"/>
        <c:axId val="413550928"/>
        <c:axId val="413553680"/>
      </c:lineChart>
      <c:catAx>
        <c:axId val="41355092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53680"/>
        <c:crosses val="autoZero"/>
        <c:auto val="1"/>
        <c:lblAlgn val="ctr"/>
        <c:lblOffset val="100"/>
        <c:noMultiLvlLbl val="0"/>
      </c:catAx>
      <c:valAx>
        <c:axId val="41355368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200">
                    <a:latin typeface="Rockwell" charset="0"/>
                    <a:ea typeface="Rockwell" charset="0"/>
                    <a:cs typeface="Rockwell" charset="0"/>
                  </a:rPr>
                  <a:t>Industry</a:t>
                </a:r>
                <a:r>
                  <a:rPr lang="en-US" sz="1200" baseline="0">
                    <a:latin typeface="Rockwell" charset="0"/>
                    <a:ea typeface="Rockwell" charset="0"/>
                    <a:cs typeface="Rockwell" charset="0"/>
                  </a:rPr>
                  <a:t> Rank</a:t>
                </a:r>
                <a:endParaRPr lang="en-US" sz="1200">
                  <a:latin typeface="Rockwell" charset="0"/>
                  <a:ea typeface="Rockwell" charset="0"/>
                  <a:cs typeface="Rockwell" charset="0"/>
                </a:endParaRPr>
              </a:p>
            </c:rich>
          </c:tx>
          <c:overlay val="0"/>
          <c:spPr>
            <a:no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50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Rockwell" charset="0"/>
              <a:ea typeface="Rockwell" charset="0"/>
              <a:cs typeface="Rockwell" charset="0"/>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Presentation!$A$13</c:f>
              <c:strCache>
                <c:ptCount val="1"/>
                <c:pt idx="0">
                  <c:v>Revenue</c:v>
                </c:pt>
              </c:strCache>
            </c:strRef>
          </c:tx>
          <c:spPr>
            <a:solidFill>
              <a:schemeClr val="accent4">
                <a:shade val="65000"/>
              </a:schemeClr>
            </a:solidFill>
            <a:ln>
              <a:noFill/>
            </a:ln>
            <a:effectLst/>
            <a:sp3d/>
          </c:spPr>
          <c:invertIfNegative val="0"/>
          <c:cat>
            <c:numRef>
              <c:f>Presentation!$B$12:$E$12</c:f>
              <c:numCache>
                <c:formatCode>General</c:formatCode>
                <c:ptCount val="4"/>
                <c:pt idx="0">
                  <c:v>2014.0</c:v>
                </c:pt>
                <c:pt idx="1">
                  <c:v>2015.0</c:v>
                </c:pt>
                <c:pt idx="2">
                  <c:v>2016.0</c:v>
                </c:pt>
                <c:pt idx="3">
                  <c:v>2017.0</c:v>
                </c:pt>
              </c:numCache>
            </c:numRef>
          </c:cat>
          <c:val>
            <c:numRef>
              <c:f>Presentation!$B$13:$E$13</c:f>
              <c:numCache>
                <c:formatCode>General</c:formatCode>
                <c:ptCount val="4"/>
                <c:pt idx="0">
                  <c:v>120263.0</c:v>
                </c:pt>
                <c:pt idx="1">
                  <c:v>205400.0</c:v>
                </c:pt>
                <c:pt idx="2">
                  <c:v>327044.0</c:v>
                </c:pt>
                <c:pt idx="3">
                  <c:v>5.720654E6</c:v>
                </c:pt>
              </c:numCache>
            </c:numRef>
          </c:val>
          <c:extLst xmlns:c16r2="http://schemas.microsoft.com/office/drawing/2015/06/chart">
            <c:ext xmlns:c16="http://schemas.microsoft.com/office/drawing/2014/chart" uri="{C3380CC4-5D6E-409C-BE32-E72D297353CC}">
              <c16:uniqueId val="{00000000-F5B6-41CC-BB8D-3A7C9CC71FEB}"/>
            </c:ext>
          </c:extLst>
        </c:ser>
        <c:ser>
          <c:idx val="1"/>
          <c:order val="1"/>
          <c:tx>
            <c:strRef>
              <c:f>Presentation!$A$14</c:f>
              <c:strCache>
                <c:ptCount val="1"/>
                <c:pt idx="0">
                  <c:v>Expenses</c:v>
                </c:pt>
              </c:strCache>
            </c:strRef>
          </c:tx>
          <c:spPr>
            <a:solidFill>
              <a:schemeClr val="accent4"/>
            </a:solidFill>
            <a:ln>
              <a:noFill/>
            </a:ln>
            <a:effectLst/>
            <a:sp3d/>
          </c:spPr>
          <c:invertIfNegative val="0"/>
          <c:cat>
            <c:numRef>
              <c:f>Presentation!$B$12:$E$12</c:f>
              <c:numCache>
                <c:formatCode>General</c:formatCode>
                <c:ptCount val="4"/>
                <c:pt idx="0">
                  <c:v>2014.0</c:v>
                </c:pt>
                <c:pt idx="1">
                  <c:v>2015.0</c:v>
                </c:pt>
                <c:pt idx="2">
                  <c:v>2016.0</c:v>
                </c:pt>
                <c:pt idx="3">
                  <c:v>2017.0</c:v>
                </c:pt>
              </c:numCache>
            </c:numRef>
          </c:cat>
          <c:val>
            <c:numRef>
              <c:f>Presentation!$B$14:$E$14</c:f>
              <c:numCache>
                <c:formatCode>General</c:formatCode>
                <c:ptCount val="4"/>
                <c:pt idx="0">
                  <c:v>118973.0</c:v>
                </c:pt>
                <c:pt idx="1">
                  <c:v>119745.0</c:v>
                </c:pt>
                <c:pt idx="2">
                  <c:v>210220.0</c:v>
                </c:pt>
                <c:pt idx="3">
                  <c:v>4.1942335E7</c:v>
                </c:pt>
              </c:numCache>
            </c:numRef>
          </c:val>
          <c:extLst xmlns:c16r2="http://schemas.microsoft.com/office/drawing/2015/06/chart">
            <c:ext xmlns:c16="http://schemas.microsoft.com/office/drawing/2014/chart" uri="{C3380CC4-5D6E-409C-BE32-E72D297353CC}">
              <c16:uniqueId val="{00000001-F5B6-41CC-BB8D-3A7C9CC71FEB}"/>
            </c:ext>
          </c:extLst>
        </c:ser>
        <c:ser>
          <c:idx val="2"/>
          <c:order val="2"/>
          <c:tx>
            <c:strRef>
              <c:f>Presentation!$A$15</c:f>
              <c:strCache>
                <c:ptCount val="1"/>
                <c:pt idx="0">
                  <c:v>EBIT</c:v>
                </c:pt>
              </c:strCache>
            </c:strRef>
          </c:tx>
          <c:spPr>
            <a:solidFill>
              <a:schemeClr val="accent4">
                <a:tint val="65000"/>
              </a:schemeClr>
            </a:solidFill>
            <a:ln>
              <a:noFill/>
            </a:ln>
            <a:effectLst/>
            <a:sp3d/>
          </c:spPr>
          <c:invertIfNegative val="0"/>
          <c:cat>
            <c:numRef>
              <c:f>Presentation!$B$12:$E$12</c:f>
              <c:numCache>
                <c:formatCode>General</c:formatCode>
                <c:ptCount val="4"/>
                <c:pt idx="0">
                  <c:v>2014.0</c:v>
                </c:pt>
                <c:pt idx="1">
                  <c:v>2015.0</c:v>
                </c:pt>
                <c:pt idx="2">
                  <c:v>2016.0</c:v>
                </c:pt>
                <c:pt idx="3">
                  <c:v>2017.0</c:v>
                </c:pt>
              </c:numCache>
            </c:numRef>
          </c:cat>
          <c:val>
            <c:numRef>
              <c:f>Presentation!$B$15:$E$15</c:f>
              <c:numCache>
                <c:formatCode>General</c:formatCode>
                <c:ptCount val="4"/>
                <c:pt idx="0">
                  <c:v>0.0</c:v>
                </c:pt>
                <c:pt idx="1">
                  <c:v>0.0</c:v>
                </c:pt>
                <c:pt idx="2">
                  <c:v>0.0</c:v>
                </c:pt>
                <c:pt idx="3">
                  <c:v>0.0</c:v>
                </c:pt>
              </c:numCache>
            </c:numRef>
          </c:val>
          <c:extLst xmlns:c16r2="http://schemas.microsoft.com/office/drawing/2015/06/chart">
            <c:ext xmlns:c16="http://schemas.microsoft.com/office/drawing/2014/chart" uri="{C3380CC4-5D6E-409C-BE32-E72D297353CC}">
              <c16:uniqueId val="{00000002-F5B6-41CC-BB8D-3A7C9CC71FEB}"/>
            </c:ext>
          </c:extLst>
        </c:ser>
        <c:dLbls>
          <c:showLegendKey val="0"/>
          <c:showVal val="0"/>
          <c:showCatName val="0"/>
          <c:showSerName val="0"/>
          <c:showPercent val="0"/>
          <c:showBubbleSize val="0"/>
        </c:dLbls>
        <c:gapWidth val="150"/>
        <c:shape val="box"/>
        <c:axId val="413590144"/>
        <c:axId val="413592896"/>
        <c:axId val="0"/>
      </c:bar3DChart>
      <c:catAx>
        <c:axId val="413590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92896"/>
        <c:crosses val="autoZero"/>
        <c:auto val="1"/>
        <c:lblAlgn val="ctr"/>
        <c:lblOffset val="100"/>
        <c:noMultiLvlLbl val="0"/>
      </c:catAx>
      <c:valAx>
        <c:axId val="41359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90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Rockwell" charset="0"/>
              <a:ea typeface="Rockwell" charset="0"/>
              <a:cs typeface="Rockwell" charset="0"/>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6</xdr:col>
      <xdr:colOff>314325</xdr:colOff>
      <xdr:row>3</xdr:row>
      <xdr:rowOff>104775</xdr:rowOff>
    </xdr:to>
    <xdr:sp macro="" textlink="">
      <xdr:nvSpPr>
        <xdr:cNvPr id="2" name="Left Brace 2">
          <a:extLst>
            <a:ext uri="{FF2B5EF4-FFF2-40B4-BE49-F238E27FC236}">
              <a16:creationId xmlns:a16="http://schemas.microsoft.com/office/drawing/2014/main" xmlns="" id="{00000000-0008-0000-0400-000002000000}"/>
            </a:ext>
          </a:extLst>
        </xdr:cNvPr>
        <xdr:cNvSpPr>
          <a:spLocks/>
        </xdr:cNvSpPr>
      </xdr:nvSpPr>
      <xdr:spPr bwMode="auto">
        <a:xfrm rot="5400000">
          <a:off x="2092325" y="-479425"/>
          <a:ext cx="269875" cy="1889125"/>
        </a:xfrm>
        <a:prstGeom prst="leftBrace">
          <a:avLst>
            <a:gd name="adj1" fmla="val 6760"/>
            <a:gd name="adj2" fmla="val 50000"/>
          </a:avLst>
        </a:prstGeom>
        <a:solidFill>
          <a:srgbClr val="FFFFFF"/>
        </a:solidFill>
        <a:ln w="9525">
          <a:solidFill>
            <a:srgbClr val="000000"/>
          </a:solidFill>
          <a:round/>
          <a:headEnd/>
          <a:tailEnd/>
        </a:ln>
      </xdr:spPr>
    </xdr:sp>
    <xdr:clientData/>
  </xdr:twoCellAnchor>
  <xdr:twoCellAnchor>
    <xdr:from>
      <xdr:col>7</xdr:col>
      <xdr:colOff>19050</xdr:colOff>
      <xdr:row>2</xdr:row>
      <xdr:rowOff>0</xdr:rowOff>
    </xdr:from>
    <xdr:to>
      <xdr:col>11</xdr:col>
      <xdr:colOff>333375</xdr:colOff>
      <xdr:row>3</xdr:row>
      <xdr:rowOff>104775</xdr:rowOff>
    </xdr:to>
    <xdr:sp macro="" textlink="">
      <xdr:nvSpPr>
        <xdr:cNvPr id="3" name="Left Brace 3">
          <a:extLst>
            <a:ext uri="{FF2B5EF4-FFF2-40B4-BE49-F238E27FC236}">
              <a16:creationId xmlns:a16="http://schemas.microsoft.com/office/drawing/2014/main" xmlns="" id="{00000000-0008-0000-0400-000003000000}"/>
            </a:ext>
          </a:extLst>
        </xdr:cNvPr>
        <xdr:cNvSpPr>
          <a:spLocks/>
        </xdr:cNvSpPr>
      </xdr:nvSpPr>
      <xdr:spPr bwMode="auto">
        <a:xfrm rot="5400000">
          <a:off x="4079875" y="-479425"/>
          <a:ext cx="269875" cy="1889125"/>
        </a:xfrm>
        <a:prstGeom prst="leftBrace">
          <a:avLst>
            <a:gd name="adj1" fmla="val 6760"/>
            <a:gd name="adj2" fmla="val 50000"/>
          </a:avLst>
        </a:prstGeom>
        <a:solidFill>
          <a:srgbClr val="FFFFFF"/>
        </a:solidFill>
        <a:ln w="9525">
          <a:solidFill>
            <a:srgbClr val="000000"/>
          </a:solidFill>
          <a:round/>
          <a:headEnd/>
          <a:tailEnd/>
        </a:ln>
      </xdr:spPr>
    </xdr:sp>
    <xdr:clientData/>
  </xdr:twoCellAnchor>
  <xdr:twoCellAnchor>
    <xdr:from>
      <xdr:col>3</xdr:col>
      <xdr:colOff>39700</xdr:colOff>
      <xdr:row>9</xdr:row>
      <xdr:rowOff>74600</xdr:rowOff>
    </xdr:from>
    <xdr:to>
      <xdr:col>3</xdr:col>
      <xdr:colOff>344500</xdr:colOff>
      <xdr:row>11</xdr:row>
      <xdr:rowOff>306400</xdr:rowOff>
    </xdr:to>
    <xdr:sp macro="" textlink="">
      <xdr:nvSpPr>
        <xdr:cNvPr id="4" name="TextBox 3">
          <a:extLst>
            <a:ext uri="{FF2B5EF4-FFF2-40B4-BE49-F238E27FC236}">
              <a16:creationId xmlns:a16="http://schemas.microsoft.com/office/drawing/2014/main" xmlns="" id="{00000000-0008-0000-0400-000004000000}"/>
            </a:ext>
          </a:extLst>
        </xdr:cNvPr>
        <xdr:cNvSpPr txBox="1"/>
      </xdr:nvSpPr>
      <xdr:spPr>
        <a:xfrm rot="16200000">
          <a:off x="1384300" y="2921000"/>
          <a:ext cx="968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Legal</a:t>
          </a:r>
        </a:p>
      </xdr:txBody>
    </xdr:sp>
    <xdr:clientData/>
  </xdr:twoCellAnchor>
  <xdr:twoCellAnchor>
    <xdr:from>
      <xdr:col>3</xdr:col>
      <xdr:colOff>215900</xdr:colOff>
      <xdr:row>12</xdr:row>
      <xdr:rowOff>38100</xdr:rowOff>
    </xdr:from>
    <xdr:to>
      <xdr:col>6</xdr:col>
      <xdr:colOff>3200</xdr:colOff>
      <xdr:row>12</xdr:row>
      <xdr:rowOff>342900</xdr:rowOff>
    </xdr:to>
    <xdr:sp macro="" textlink="">
      <xdr:nvSpPr>
        <xdr:cNvPr id="5" name="TextBox 4">
          <a:extLst>
            <a:ext uri="{FF2B5EF4-FFF2-40B4-BE49-F238E27FC236}">
              <a16:creationId xmlns:a16="http://schemas.microsoft.com/office/drawing/2014/main" xmlns="" id="{00000000-0008-0000-0400-000005000000}"/>
            </a:ext>
          </a:extLst>
        </xdr:cNvPr>
        <xdr:cNvSpPr txBox="1"/>
      </xdr:nvSpPr>
      <xdr:spPr>
        <a:xfrm>
          <a:off x="1892300" y="3657600"/>
          <a:ext cx="968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Facilities</a:t>
          </a:r>
        </a:p>
      </xdr:txBody>
    </xdr:sp>
    <xdr:clientData/>
  </xdr:twoCellAnchor>
  <xdr:twoCellAnchor>
    <xdr:from>
      <xdr:col>3</xdr:col>
      <xdr:colOff>39700</xdr:colOff>
      <xdr:row>6</xdr:row>
      <xdr:rowOff>100000</xdr:rowOff>
    </xdr:from>
    <xdr:to>
      <xdr:col>3</xdr:col>
      <xdr:colOff>344500</xdr:colOff>
      <xdr:row>8</xdr:row>
      <xdr:rowOff>331800</xdr:rowOff>
    </xdr:to>
    <xdr:sp macro="" textlink="">
      <xdr:nvSpPr>
        <xdr:cNvPr id="6" name="TextBox 5">
          <a:extLst>
            <a:ext uri="{FF2B5EF4-FFF2-40B4-BE49-F238E27FC236}">
              <a16:creationId xmlns:a16="http://schemas.microsoft.com/office/drawing/2014/main" xmlns="" id="{00000000-0008-0000-0400-000006000000}"/>
            </a:ext>
          </a:extLst>
        </xdr:cNvPr>
        <xdr:cNvSpPr txBox="1"/>
      </xdr:nvSpPr>
      <xdr:spPr>
        <a:xfrm rot="16200000">
          <a:off x="1384300" y="1841500"/>
          <a:ext cx="968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HR</a:t>
          </a:r>
        </a:p>
      </xdr:txBody>
    </xdr:sp>
    <xdr:clientData/>
  </xdr:twoCellAnchor>
  <xdr:twoCellAnchor>
    <xdr:from>
      <xdr:col>5</xdr:col>
      <xdr:colOff>292100</xdr:colOff>
      <xdr:row>10</xdr:row>
      <xdr:rowOff>50800</xdr:rowOff>
    </xdr:from>
    <xdr:to>
      <xdr:col>8</xdr:col>
      <xdr:colOff>79400</xdr:colOff>
      <xdr:row>10</xdr:row>
      <xdr:rowOff>355600</xdr:rowOff>
    </xdr:to>
    <xdr:sp macro="" textlink="">
      <xdr:nvSpPr>
        <xdr:cNvPr id="7" name="TextBox 6">
          <a:extLst>
            <a:ext uri="{FF2B5EF4-FFF2-40B4-BE49-F238E27FC236}">
              <a16:creationId xmlns:a16="http://schemas.microsoft.com/office/drawing/2014/main" xmlns="" id="{00000000-0008-0000-0400-000007000000}"/>
            </a:ext>
          </a:extLst>
        </xdr:cNvPr>
        <xdr:cNvSpPr txBox="1"/>
      </xdr:nvSpPr>
      <xdr:spPr>
        <a:xfrm>
          <a:off x="2755900" y="2933700"/>
          <a:ext cx="968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p>
      </xdr:txBody>
    </xdr:sp>
    <xdr:clientData/>
  </xdr:twoCellAnchor>
  <xdr:twoCellAnchor>
    <xdr:from>
      <xdr:col>5</xdr:col>
      <xdr:colOff>292100</xdr:colOff>
      <xdr:row>11</xdr:row>
      <xdr:rowOff>38100</xdr:rowOff>
    </xdr:from>
    <xdr:to>
      <xdr:col>8</xdr:col>
      <xdr:colOff>79400</xdr:colOff>
      <xdr:row>11</xdr:row>
      <xdr:rowOff>342900</xdr:rowOff>
    </xdr:to>
    <xdr:sp macro="" textlink="">
      <xdr:nvSpPr>
        <xdr:cNvPr id="8" name="TextBox 7">
          <a:extLst>
            <a:ext uri="{FF2B5EF4-FFF2-40B4-BE49-F238E27FC236}">
              <a16:creationId xmlns:a16="http://schemas.microsoft.com/office/drawing/2014/main" xmlns="" id="{00000000-0008-0000-0400-000008000000}"/>
            </a:ext>
          </a:extLst>
        </xdr:cNvPr>
        <xdr:cNvSpPr txBox="1"/>
      </xdr:nvSpPr>
      <xdr:spPr>
        <a:xfrm>
          <a:off x="2755900" y="3289300"/>
          <a:ext cx="968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Staff</a:t>
          </a:r>
        </a:p>
        <a:p>
          <a:pPr algn="ctr"/>
          <a:endParaRPr lang="en-US" sz="1100"/>
        </a:p>
      </xdr:txBody>
    </xdr:sp>
    <xdr:clientData/>
  </xdr:twoCellAnchor>
  <xdr:twoCellAnchor>
    <xdr:from>
      <xdr:col>10</xdr:col>
      <xdr:colOff>25400</xdr:colOff>
      <xdr:row>6</xdr:row>
      <xdr:rowOff>61900</xdr:rowOff>
    </xdr:from>
    <xdr:to>
      <xdr:col>10</xdr:col>
      <xdr:colOff>345800</xdr:colOff>
      <xdr:row>11</xdr:row>
      <xdr:rowOff>304800</xdr:rowOff>
    </xdr:to>
    <xdr:sp macro="" textlink="">
      <xdr:nvSpPr>
        <xdr:cNvPr id="9" name="TextBox 8">
          <a:extLst>
            <a:ext uri="{FF2B5EF4-FFF2-40B4-BE49-F238E27FC236}">
              <a16:creationId xmlns:a16="http://schemas.microsoft.com/office/drawing/2014/main" xmlns="" id="{00000000-0008-0000-0400-000009000000}"/>
            </a:ext>
          </a:extLst>
        </xdr:cNvPr>
        <xdr:cNvSpPr txBox="1"/>
      </xdr:nvSpPr>
      <xdr:spPr>
        <a:xfrm rot="16200000">
          <a:off x="3575700" y="2353600"/>
          <a:ext cx="2084400" cy="32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Marketing, Sales, Distribtion &amp; Export</a:t>
          </a:r>
          <a:r>
            <a:rPr lang="en-US" sz="1100" baseline="0"/>
            <a:t> </a:t>
          </a:r>
          <a:endParaRPr lang="en-US" sz="1100"/>
        </a:p>
      </xdr:txBody>
    </xdr:sp>
    <xdr:clientData/>
  </xdr:twoCellAnchor>
  <xdr:twoCellAnchor>
    <xdr:from>
      <xdr:col>7</xdr:col>
      <xdr:colOff>381000</xdr:colOff>
      <xdr:row>5</xdr:row>
      <xdr:rowOff>25400</xdr:rowOff>
    </xdr:from>
    <xdr:to>
      <xdr:col>10</xdr:col>
      <xdr:colOff>168300</xdr:colOff>
      <xdr:row>5</xdr:row>
      <xdr:rowOff>330200</xdr:rowOff>
    </xdr:to>
    <xdr:sp macro="" textlink="">
      <xdr:nvSpPr>
        <xdr:cNvPr id="10" name="TextBox 9">
          <a:extLst>
            <a:ext uri="{FF2B5EF4-FFF2-40B4-BE49-F238E27FC236}">
              <a16:creationId xmlns:a16="http://schemas.microsoft.com/office/drawing/2014/main" xmlns="" id="{00000000-0008-0000-0400-00000A000000}"/>
            </a:ext>
          </a:extLst>
        </xdr:cNvPr>
        <xdr:cNvSpPr txBox="1"/>
      </xdr:nvSpPr>
      <xdr:spPr>
        <a:xfrm>
          <a:off x="3632200" y="1066800"/>
          <a:ext cx="968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Finance</a:t>
          </a:r>
        </a:p>
      </xdr:txBody>
    </xdr:sp>
    <xdr:clientData/>
  </xdr:twoCellAnchor>
  <xdr:twoCellAnchor>
    <xdr:from>
      <xdr:col>3</xdr:col>
      <xdr:colOff>317500</xdr:colOff>
      <xdr:row>5</xdr:row>
      <xdr:rowOff>12700</xdr:rowOff>
    </xdr:from>
    <xdr:to>
      <xdr:col>6</xdr:col>
      <xdr:colOff>104800</xdr:colOff>
      <xdr:row>5</xdr:row>
      <xdr:rowOff>317500</xdr:rowOff>
    </xdr:to>
    <xdr:sp macro="" textlink="">
      <xdr:nvSpPr>
        <xdr:cNvPr id="11" name="TextBox 10">
          <a:extLst>
            <a:ext uri="{FF2B5EF4-FFF2-40B4-BE49-F238E27FC236}">
              <a16:creationId xmlns:a16="http://schemas.microsoft.com/office/drawing/2014/main" xmlns="" id="{00000000-0008-0000-0400-00000B000000}"/>
            </a:ext>
          </a:extLst>
        </xdr:cNvPr>
        <xdr:cNvSpPr txBox="1"/>
      </xdr:nvSpPr>
      <xdr:spPr>
        <a:xfrm>
          <a:off x="1993900" y="1054100"/>
          <a:ext cx="968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IT</a:t>
          </a:r>
        </a:p>
      </xdr:txBody>
    </xdr:sp>
    <xdr:clientData/>
  </xdr:twoCellAnchor>
  <xdr:twoCellAnchor>
    <xdr:from>
      <xdr:col>4</xdr:col>
      <xdr:colOff>330200</xdr:colOff>
      <xdr:row>12</xdr:row>
      <xdr:rowOff>330200</xdr:rowOff>
    </xdr:from>
    <xdr:to>
      <xdr:col>9</xdr:col>
      <xdr:colOff>139700</xdr:colOff>
      <xdr:row>14</xdr:row>
      <xdr:rowOff>38100</xdr:rowOff>
    </xdr:to>
    <xdr:sp macro="" textlink="">
      <xdr:nvSpPr>
        <xdr:cNvPr id="12" name="TextBox 11">
          <a:extLst>
            <a:ext uri="{FF2B5EF4-FFF2-40B4-BE49-F238E27FC236}">
              <a16:creationId xmlns:a16="http://schemas.microsoft.com/office/drawing/2014/main" xmlns="" id="{00000000-0008-0000-0400-00000C000000}"/>
            </a:ext>
          </a:extLst>
        </xdr:cNvPr>
        <xdr:cNvSpPr txBox="1"/>
      </xdr:nvSpPr>
      <xdr:spPr>
        <a:xfrm>
          <a:off x="2400300" y="3949700"/>
          <a:ext cx="17780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Social &amp; Environmental</a:t>
          </a:r>
          <a:r>
            <a:rPr lang="en-US" sz="1100" baseline="0"/>
            <a:t> Impact</a:t>
          </a:r>
          <a:endParaRPr lang="en-US" sz="1100"/>
        </a:p>
      </xdr:txBody>
    </xdr:sp>
    <xdr:clientData/>
  </xdr:twoCellAnchor>
  <xdr:twoCellAnchor>
    <xdr:from>
      <xdr:col>5</xdr:col>
      <xdr:colOff>381000</xdr:colOff>
      <xdr:row>8</xdr:row>
      <xdr:rowOff>228600</xdr:rowOff>
    </xdr:from>
    <xdr:to>
      <xdr:col>8</xdr:col>
      <xdr:colOff>31500</xdr:colOff>
      <xdr:row>9</xdr:row>
      <xdr:rowOff>165100</xdr:rowOff>
    </xdr:to>
    <xdr:sp macro="" textlink="">
      <xdr:nvSpPr>
        <xdr:cNvPr id="13" name="TextBox 12">
          <a:extLst>
            <a:ext uri="{FF2B5EF4-FFF2-40B4-BE49-F238E27FC236}">
              <a16:creationId xmlns:a16="http://schemas.microsoft.com/office/drawing/2014/main" xmlns="" id="{00000000-0008-0000-0400-00000D000000}"/>
            </a:ext>
          </a:extLst>
        </xdr:cNvPr>
        <xdr:cNvSpPr txBox="1"/>
      </xdr:nvSpPr>
      <xdr:spPr>
        <a:xfrm>
          <a:off x="2844800" y="2374900"/>
          <a:ext cx="831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Leadership</a:t>
          </a:r>
        </a:p>
      </xdr:txBody>
    </xdr:sp>
    <xdr:clientData/>
  </xdr:twoCellAnchor>
  <xdr:twoCellAnchor>
    <xdr:from>
      <xdr:col>6</xdr:col>
      <xdr:colOff>279400</xdr:colOff>
      <xdr:row>12</xdr:row>
      <xdr:rowOff>50800</xdr:rowOff>
    </xdr:from>
    <xdr:to>
      <xdr:col>11</xdr:col>
      <xdr:colOff>127000</xdr:colOff>
      <xdr:row>12</xdr:row>
      <xdr:rowOff>342900</xdr:rowOff>
    </xdr:to>
    <xdr:sp macro="" textlink="">
      <xdr:nvSpPr>
        <xdr:cNvPr id="14" name="TextBox 13">
          <a:extLst>
            <a:ext uri="{FF2B5EF4-FFF2-40B4-BE49-F238E27FC236}">
              <a16:creationId xmlns:a16="http://schemas.microsoft.com/office/drawing/2014/main" xmlns="" id="{00000000-0008-0000-0400-00000E000000}"/>
            </a:ext>
          </a:extLst>
        </xdr:cNvPr>
        <xdr:cNvSpPr txBox="1"/>
      </xdr:nvSpPr>
      <xdr:spPr>
        <a:xfrm>
          <a:off x="3136900" y="3670300"/>
          <a:ext cx="18161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t>Procurement &amp; Processing</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128732</xdr:colOff>
      <xdr:row>56</xdr:row>
      <xdr:rowOff>4618</xdr:rowOff>
    </xdr:from>
    <xdr:to>
      <xdr:col>8</xdr:col>
      <xdr:colOff>639937</xdr:colOff>
      <xdr:row>82</xdr:row>
      <xdr:rowOff>120264</xdr:rowOff>
    </xdr:to>
    <xdr:graphicFrame macro="">
      <xdr:nvGraphicFramePr>
        <xdr:cNvPr id="2" name="Chart 1">
          <a:extLst>
            <a:ext uri="{FF2B5EF4-FFF2-40B4-BE49-F238E27FC236}">
              <a16:creationId xmlns:a16="http://schemas.microsoft.com/office/drawing/2014/main" xmlns=""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598633</xdr:colOff>
      <xdr:row>56</xdr:row>
      <xdr:rowOff>3</xdr:rowOff>
    </xdr:from>
    <xdr:to>
      <xdr:col>20</xdr:col>
      <xdr:colOff>536028</xdr:colOff>
      <xdr:row>82</xdr:row>
      <xdr:rowOff>116804</xdr:rowOff>
    </xdr:to>
    <xdr:graphicFrame macro="">
      <xdr:nvGraphicFramePr>
        <xdr:cNvPr id="3" name="Chart 2">
          <a:extLst>
            <a:ext uri="{FF2B5EF4-FFF2-40B4-BE49-F238E27FC236}">
              <a16:creationId xmlns:a16="http://schemas.microsoft.com/office/drawing/2014/main" xmlns="" id="{00000000-0008-0000-1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679739</xdr:colOff>
      <xdr:row>90</xdr:row>
      <xdr:rowOff>114878</xdr:rowOff>
    </xdr:from>
    <xdr:to>
      <xdr:col>20</xdr:col>
      <xdr:colOff>630989</xdr:colOff>
      <xdr:row>117</xdr:row>
      <xdr:rowOff>59651</xdr:rowOff>
    </xdr:to>
    <xdr:graphicFrame macro="">
      <xdr:nvGraphicFramePr>
        <xdr:cNvPr id="4" name="Chart 3">
          <a:extLst>
            <a:ext uri="{FF2B5EF4-FFF2-40B4-BE49-F238E27FC236}">
              <a16:creationId xmlns:a16="http://schemas.microsoft.com/office/drawing/2014/main" xmlns="" id="{00000000-0008-0000-1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160176</xdr:colOff>
      <xdr:row>90</xdr:row>
      <xdr:rowOff>71578</xdr:rowOff>
    </xdr:from>
    <xdr:to>
      <xdr:col>8</xdr:col>
      <xdr:colOff>703131</xdr:colOff>
      <xdr:row>117</xdr:row>
      <xdr:rowOff>16351</xdr:rowOff>
    </xdr:to>
    <xdr:graphicFrame macro="">
      <xdr:nvGraphicFramePr>
        <xdr:cNvPr id="6" name="Chart 5">
          <a:extLst>
            <a:ext uri="{FF2B5EF4-FFF2-40B4-BE49-F238E27FC236}">
              <a16:creationId xmlns:a16="http://schemas.microsoft.com/office/drawing/2014/main" xmlns="" id="{00000000-0008-0000-1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1333500</xdr:colOff>
      <xdr:row>18</xdr:row>
      <xdr:rowOff>38100</xdr:rowOff>
    </xdr:from>
    <xdr:to>
      <xdr:col>11</xdr:col>
      <xdr:colOff>63500</xdr:colOff>
      <xdr:row>45</xdr:row>
      <xdr:rowOff>152400</xdr:rowOff>
    </xdr:to>
    <xdr:graphicFrame macro="">
      <xdr:nvGraphicFramePr>
        <xdr:cNvPr id="6" name="Chart 5">
          <a:extLst>
            <a:ext uri="{FF2B5EF4-FFF2-40B4-BE49-F238E27FC236}">
              <a16:creationId xmlns:a16="http://schemas.microsoft.com/office/drawing/2014/main" xmlns="" id="{00000000-0008-0000-1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241300</xdr:colOff>
      <xdr:row>19</xdr:row>
      <xdr:rowOff>25400</xdr:rowOff>
    </xdr:from>
    <xdr:to>
      <xdr:col>10</xdr:col>
      <xdr:colOff>88900</xdr:colOff>
      <xdr:row>40</xdr:row>
      <xdr:rowOff>50800</xdr:rowOff>
    </xdr:to>
    <xdr:grpSp>
      <xdr:nvGrpSpPr>
        <xdr:cNvPr id="2" name="Group 1">
          <a:extLst>
            <a:ext uri="{FF2B5EF4-FFF2-40B4-BE49-F238E27FC236}">
              <a16:creationId xmlns:a16="http://schemas.microsoft.com/office/drawing/2014/main" xmlns="" id="{00000000-0008-0000-1600-000002000000}"/>
            </a:ext>
          </a:extLst>
        </xdr:cNvPr>
        <xdr:cNvGrpSpPr/>
      </xdr:nvGrpSpPr>
      <xdr:grpSpPr>
        <a:xfrm>
          <a:off x="1736725" y="4454525"/>
          <a:ext cx="8934450" cy="4826000"/>
          <a:chOff x="1955800" y="4457700"/>
          <a:chExt cx="10223500" cy="4826000"/>
        </a:xfrm>
      </xdr:grpSpPr>
      <xdr:cxnSp macro="">
        <xdr:nvCxnSpPr>
          <xdr:cNvPr id="10" name="Straight Connector 9">
            <a:extLst>
              <a:ext uri="{FF2B5EF4-FFF2-40B4-BE49-F238E27FC236}">
                <a16:creationId xmlns:a16="http://schemas.microsoft.com/office/drawing/2014/main" xmlns="" id="{00000000-0008-0000-1600-00000A000000}"/>
              </a:ext>
            </a:extLst>
          </xdr:cNvPr>
          <xdr:cNvCxnSpPr/>
        </xdr:nvCxnSpPr>
        <xdr:spPr>
          <a:xfrm flipV="1">
            <a:off x="1955800" y="4457700"/>
            <a:ext cx="8953500" cy="454660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3" name="TextBox 12">
            <a:extLst>
              <a:ext uri="{FF2B5EF4-FFF2-40B4-BE49-F238E27FC236}">
                <a16:creationId xmlns:a16="http://schemas.microsoft.com/office/drawing/2014/main" xmlns="" id="{00000000-0008-0000-1600-00000D000000}"/>
              </a:ext>
            </a:extLst>
          </xdr:cNvPr>
          <xdr:cNvSpPr txBox="1"/>
        </xdr:nvSpPr>
        <xdr:spPr>
          <a:xfrm>
            <a:off x="3492500" y="5575300"/>
            <a:ext cx="2171700" cy="342900"/>
          </a:xfrm>
          <a:prstGeom prst="rect">
            <a:avLst/>
          </a:prstGeom>
          <a:solidFill>
            <a:srgbClr val="0E6F8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Rockwell" charset="0"/>
                <a:ea typeface="Rockwell" charset="0"/>
                <a:cs typeface="Rockwell" charset="0"/>
              </a:rPr>
              <a:t>OVER</a:t>
            </a:r>
            <a:r>
              <a:rPr lang="en-US" sz="1100" baseline="0">
                <a:solidFill>
                  <a:schemeClr val="bg1"/>
                </a:solidFill>
                <a:latin typeface="Rockwell" charset="0"/>
                <a:ea typeface="Rockwell" charset="0"/>
                <a:cs typeface="Rockwell" charset="0"/>
              </a:rPr>
              <a:t>- PERFORMERS</a:t>
            </a:r>
            <a:endParaRPr lang="en-US" sz="1100">
              <a:solidFill>
                <a:schemeClr val="bg1"/>
              </a:solidFill>
              <a:latin typeface="Rockwell" charset="0"/>
              <a:ea typeface="Rockwell" charset="0"/>
              <a:cs typeface="Rockwell" charset="0"/>
            </a:endParaRPr>
          </a:p>
        </xdr:txBody>
      </xdr:sp>
      <xdr:sp macro="" textlink="">
        <xdr:nvSpPr>
          <xdr:cNvPr id="14" name="TextBox 13">
            <a:extLst>
              <a:ext uri="{FF2B5EF4-FFF2-40B4-BE49-F238E27FC236}">
                <a16:creationId xmlns:a16="http://schemas.microsoft.com/office/drawing/2014/main" xmlns="" id="{00000000-0008-0000-1600-00000E000000}"/>
              </a:ext>
            </a:extLst>
          </xdr:cNvPr>
          <xdr:cNvSpPr txBox="1"/>
        </xdr:nvSpPr>
        <xdr:spPr>
          <a:xfrm>
            <a:off x="8331200" y="6083300"/>
            <a:ext cx="1625600" cy="381000"/>
          </a:xfrm>
          <a:prstGeom prst="rect">
            <a:avLst/>
          </a:prstGeom>
          <a:solidFill>
            <a:srgbClr val="0E6F8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Rockwell" charset="0"/>
                <a:ea typeface="Rockwell" charset="0"/>
                <a:cs typeface="Rockwell" charset="0"/>
              </a:rPr>
              <a:t>IN-BAND</a:t>
            </a:r>
            <a:r>
              <a:rPr lang="en-US" sz="1100" baseline="0">
                <a:solidFill>
                  <a:schemeClr val="bg1"/>
                </a:solidFill>
                <a:latin typeface="Rockwell" charset="0"/>
                <a:ea typeface="Rockwell" charset="0"/>
                <a:cs typeface="Rockwell" charset="0"/>
              </a:rPr>
              <a:t> LEADERS</a:t>
            </a:r>
            <a:endParaRPr lang="en-US" sz="1100">
              <a:solidFill>
                <a:schemeClr val="bg1"/>
              </a:solidFill>
              <a:latin typeface="Rockwell" charset="0"/>
              <a:ea typeface="Rockwell" charset="0"/>
              <a:cs typeface="Rockwell" charset="0"/>
            </a:endParaRPr>
          </a:p>
        </xdr:txBody>
      </xdr:sp>
      <xdr:sp macro="" textlink="">
        <xdr:nvSpPr>
          <xdr:cNvPr id="15" name="TextBox 14">
            <a:extLst>
              <a:ext uri="{FF2B5EF4-FFF2-40B4-BE49-F238E27FC236}">
                <a16:creationId xmlns:a16="http://schemas.microsoft.com/office/drawing/2014/main" xmlns="" id="{00000000-0008-0000-1600-00000F000000}"/>
              </a:ext>
            </a:extLst>
          </xdr:cNvPr>
          <xdr:cNvSpPr txBox="1"/>
        </xdr:nvSpPr>
        <xdr:spPr>
          <a:xfrm>
            <a:off x="4610100" y="7886700"/>
            <a:ext cx="2070100" cy="381000"/>
          </a:xfrm>
          <a:prstGeom prst="rect">
            <a:avLst/>
          </a:prstGeom>
          <a:solidFill>
            <a:srgbClr val="0E6F8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Rockwell" charset="0"/>
                <a:ea typeface="Rockwell" charset="0"/>
                <a:cs typeface="Rockwell" charset="0"/>
              </a:rPr>
              <a:t>IN-BAND</a:t>
            </a:r>
            <a:r>
              <a:rPr lang="en-US" sz="1100" baseline="0">
                <a:solidFill>
                  <a:schemeClr val="bg1"/>
                </a:solidFill>
                <a:latin typeface="Rockwell" charset="0"/>
                <a:ea typeface="Rockwell" charset="0"/>
                <a:cs typeface="Rockwell" charset="0"/>
              </a:rPr>
              <a:t> FOLLOWERS</a:t>
            </a:r>
            <a:endParaRPr lang="en-US" sz="1100">
              <a:solidFill>
                <a:schemeClr val="bg1"/>
              </a:solidFill>
              <a:latin typeface="Rockwell" charset="0"/>
              <a:ea typeface="Rockwell" charset="0"/>
              <a:cs typeface="Rockwell" charset="0"/>
            </a:endParaRPr>
          </a:p>
        </xdr:txBody>
      </xdr:sp>
      <xdr:sp macro="" textlink="">
        <xdr:nvSpPr>
          <xdr:cNvPr id="16" name="TextBox 15">
            <a:extLst>
              <a:ext uri="{FF2B5EF4-FFF2-40B4-BE49-F238E27FC236}">
                <a16:creationId xmlns:a16="http://schemas.microsoft.com/office/drawing/2014/main" xmlns="" id="{00000000-0008-0000-1600-000010000000}"/>
              </a:ext>
            </a:extLst>
          </xdr:cNvPr>
          <xdr:cNvSpPr txBox="1"/>
        </xdr:nvSpPr>
        <xdr:spPr>
          <a:xfrm>
            <a:off x="7429500" y="8940800"/>
            <a:ext cx="1841500" cy="342900"/>
          </a:xfrm>
          <a:prstGeom prst="rect">
            <a:avLst/>
          </a:prstGeom>
          <a:solidFill>
            <a:srgbClr val="0E6F8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bg1"/>
                </a:solidFill>
                <a:latin typeface="Rockwell" charset="0"/>
                <a:ea typeface="Rockwell" charset="0"/>
                <a:cs typeface="Rockwell" charset="0"/>
              </a:rPr>
              <a:t>BELOW-BAND FOLLOWERS</a:t>
            </a:r>
            <a:endParaRPr lang="en-US" sz="1100">
              <a:solidFill>
                <a:schemeClr val="bg1"/>
              </a:solidFill>
              <a:latin typeface="Rockwell" charset="0"/>
              <a:ea typeface="Rockwell" charset="0"/>
              <a:cs typeface="Rockwell" charset="0"/>
            </a:endParaRPr>
          </a:p>
        </xdr:txBody>
      </xdr:sp>
      <xdr:sp macro="" textlink="">
        <xdr:nvSpPr>
          <xdr:cNvPr id="17" name="TextBox 16">
            <a:extLst>
              <a:ext uri="{FF2B5EF4-FFF2-40B4-BE49-F238E27FC236}">
                <a16:creationId xmlns:a16="http://schemas.microsoft.com/office/drawing/2014/main" xmlns="" id="{00000000-0008-0000-1600-000011000000}"/>
              </a:ext>
            </a:extLst>
          </xdr:cNvPr>
          <xdr:cNvSpPr txBox="1"/>
        </xdr:nvSpPr>
        <xdr:spPr>
          <a:xfrm>
            <a:off x="10553700" y="7277100"/>
            <a:ext cx="1625600" cy="381000"/>
          </a:xfrm>
          <a:prstGeom prst="rect">
            <a:avLst/>
          </a:prstGeom>
          <a:solidFill>
            <a:srgbClr val="0E6F8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Rockwell" charset="0"/>
                <a:ea typeface="Rockwell" charset="0"/>
                <a:cs typeface="Rockwell" charset="0"/>
              </a:rPr>
              <a:t>BELOW</a:t>
            </a:r>
            <a:r>
              <a:rPr lang="en-US" sz="1100" baseline="0">
                <a:solidFill>
                  <a:schemeClr val="bg1"/>
                </a:solidFill>
                <a:latin typeface="Rockwell" charset="0"/>
                <a:ea typeface="Rockwell" charset="0"/>
                <a:cs typeface="Rockwell" charset="0"/>
              </a:rPr>
              <a:t>-BAND LEADERS</a:t>
            </a:r>
            <a:endParaRPr lang="en-US" sz="1100">
              <a:solidFill>
                <a:schemeClr val="bg1"/>
              </a:solidFill>
              <a:latin typeface="Rockwell" charset="0"/>
              <a:ea typeface="Rockwell" charset="0"/>
              <a:cs typeface="Rockwell" charset="0"/>
            </a:endParaRPr>
          </a:p>
        </xdr:txBody>
      </xdr:sp>
    </xdr:grpSp>
    <xdr:clientData/>
  </xdr:twoCellAnchor>
</xdr:wsDr>
</file>

<file path=xl/drawings/drawing12.xml><?xml version="1.0" encoding="utf-8"?>
<c:userShapes xmlns:c="http://schemas.openxmlformats.org/drawingml/2006/chart">
  <cdr:relSizeAnchor xmlns:cdr="http://schemas.openxmlformats.org/drawingml/2006/chartDrawing">
    <cdr:from>
      <cdr:x>0.2065</cdr:x>
      <cdr:y>0.17374</cdr:y>
    </cdr:from>
    <cdr:to>
      <cdr:x>0.97274</cdr:x>
      <cdr:y>0.90224</cdr:y>
    </cdr:to>
    <cdr:cxnSp macro="">
      <cdr:nvCxnSpPr>
        <cdr:cNvPr id="4" name="Straight Connector 3">
          <a:extLst xmlns:a="http://schemas.openxmlformats.org/drawingml/2006/main">
            <a:ext uri="{FF2B5EF4-FFF2-40B4-BE49-F238E27FC236}">
              <a16:creationId xmlns:a16="http://schemas.microsoft.com/office/drawing/2014/main" xmlns="" id="{83C52180-0F6B-4696-B21B-47FD6CA209B9}"/>
            </a:ext>
          </a:extLst>
        </cdr:cNvPr>
        <cdr:cNvCxnSpPr/>
      </cdr:nvCxnSpPr>
      <cdr:spPr>
        <a:xfrm xmlns:a="http://schemas.openxmlformats.org/drawingml/2006/main" flipV="1">
          <a:off x="2404902" y="1092200"/>
          <a:ext cx="8923498" cy="457973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twoCellAnchor>
    <xdr:from>
      <xdr:col>3</xdr:col>
      <xdr:colOff>523875</xdr:colOff>
      <xdr:row>38</xdr:row>
      <xdr:rowOff>104775</xdr:rowOff>
    </xdr:from>
    <xdr:to>
      <xdr:col>12</xdr:col>
      <xdr:colOff>561975</xdr:colOff>
      <xdr:row>68</xdr:row>
      <xdr:rowOff>79375</xdr:rowOff>
    </xdr:to>
    <xdr:graphicFrame macro="">
      <xdr:nvGraphicFramePr>
        <xdr:cNvPr id="4" name="Chart 3">
          <a:extLst>
            <a:ext uri="{FF2B5EF4-FFF2-40B4-BE49-F238E27FC236}">
              <a16:creationId xmlns:a16="http://schemas.microsoft.com/office/drawing/2014/main" xmlns="" id="{00000000-0008-0000-1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717550</xdr:colOff>
      <xdr:row>11</xdr:row>
      <xdr:rowOff>279400</xdr:rowOff>
    </xdr:from>
    <xdr:to>
      <xdr:col>3</xdr:col>
      <xdr:colOff>3028950</xdr:colOff>
      <xdr:row>11</xdr:row>
      <xdr:rowOff>1003000</xdr:rowOff>
    </xdr:to>
    <xdr:sp macro="" textlink="">
      <xdr:nvSpPr>
        <xdr:cNvPr id="2" name="TextBox 1">
          <a:extLst>
            <a:ext uri="{FF2B5EF4-FFF2-40B4-BE49-F238E27FC236}">
              <a16:creationId xmlns:a16="http://schemas.microsoft.com/office/drawing/2014/main" xmlns="" id="{00000000-0008-0000-1A00-000002000000}"/>
            </a:ext>
          </a:extLst>
        </xdr:cNvPr>
        <xdr:cNvSpPr txBox="1"/>
      </xdr:nvSpPr>
      <xdr:spPr>
        <a:xfrm>
          <a:off x="3714750" y="2374900"/>
          <a:ext cx="2311400" cy="723600"/>
        </a:xfrm>
        <a:prstGeom prst="rect">
          <a:avLst/>
        </a:prstGeom>
        <a:solidFill>
          <a:srgbClr val="0E6F8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chemeClr val="bg1"/>
              </a:solidFill>
              <a:latin typeface="Rockwell" charset="0"/>
              <a:ea typeface="Rockwell" charset="0"/>
              <a:cs typeface="Rockwell" charset="0"/>
            </a:rPr>
            <a:t>MARKET EXPANSION</a:t>
          </a:r>
        </a:p>
      </xdr:txBody>
    </xdr:sp>
    <xdr:clientData/>
  </xdr:twoCellAnchor>
  <xdr:twoCellAnchor>
    <xdr:from>
      <xdr:col>4</xdr:col>
      <xdr:colOff>711200</xdr:colOff>
      <xdr:row>12</xdr:row>
      <xdr:rowOff>406400</xdr:rowOff>
    </xdr:from>
    <xdr:to>
      <xdr:col>4</xdr:col>
      <xdr:colOff>3022600</xdr:colOff>
      <xdr:row>12</xdr:row>
      <xdr:rowOff>1130000</xdr:rowOff>
    </xdr:to>
    <xdr:sp macro="" textlink="">
      <xdr:nvSpPr>
        <xdr:cNvPr id="3" name="TextBox 2">
          <a:extLst>
            <a:ext uri="{FF2B5EF4-FFF2-40B4-BE49-F238E27FC236}">
              <a16:creationId xmlns:a16="http://schemas.microsoft.com/office/drawing/2014/main" xmlns="" id="{00000000-0008-0000-1A00-000003000000}"/>
            </a:ext>
          </a:extLst>
        </xdr:cNvPr>
        <xdr:cNvSpPr txBox="1"/>
      </xdr:nvSpPr>
      <xdr:spPr>
        <a:xfrm>
          <a:off x="7581900" y="5803900"/>
          <a:ext cx="2311400" cy="723600"/>
        </a:xfrm>
        <a:prstGeom prst="rect">
          <a:avLst/>
        </a:prstGeom>
        <a:solidFill>
          <a:srgbClr val="0E6F8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ckwell" charset="0"/>
              <a:ea typeface="Rockwell" charset="0"/>
              <a:cs typeface="Rockwell" charset="0"/>
            </a:rPr>
            <a:t>PRODUCT DEVELOPMENT</a:t>
          </a:r>
        </a:p>
      </xdr:txBody>
    </xdr:sp>
    <xdr:clientData/>
  </xdr:twoCellAnchor>
  <xdr:twoCellAnchor>
    <xdr:from>
      <xdr:col>3</xdr:col>
      <xdr:colOff>717550</xdr:colOff>
      <xdr:row>12</xdr:row>
      <xdr:rowOff>406400</xdr:rowOff>
    </xdr:from>
    <xdr:to>
      <xdr:col>3</xdr:col>
      <xdr:colOff>3028950</xdr:colOff>
      <xdr:row>12</xdr:row>
      <xdr:rowOff>1130000</xdr:rowOff>
    </xdr:to>
    <xdr:sp macro="" textlink="">
      <xdr:nvSpPr>
        <xdr:cNvPr id="4" name="TextBox 3">
          <a:extLst>
            <a:ext uri="{FF2B5EF4-FFF2-40B4-BE49-F238E27FC236}">
              <a16:creationId xmlns:a16="http://schemas.microsoft.com/office/drawing/2014/main" xmlns="" id="{00000000-0008-0000-1A00-000004000000}"/>
            </a:ext>
          </a:extLst>
        </xdr:cNvPr>
        <xdr:cNvSpPr txBox="1"/>
      </xdr:nvSpPr>
      <xdr:spPr>
        <a:xfrm>
          <a:off x="3714750" y="5803900"/>
          <a:ext cx="2311400" cy="723600"/>
        </a:xfrm>
        <a:prstGeom prst="rect">
          <a:avLst/>
        </a:prstGeom>
        <a:solidFill>
          <a:srgbClr val="0E6F8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Rockwell" charset="0"/>
              <a:ea typeface="Rockwell" charset="0"/>
              <a:cs typeface="Rockwell" charset="0"/>
            </a:rPr>
            <a:t>PRODUCT PENETRATION</a:t>
          </a:r>
        </a:p>
      </xdr:txBody>
    </xdr:sp>
    <xdr:clientData/>
  </xdr:twoCellAnchor>
  <xdr:twoCellAnchor>
    <xdr:from>
      <xdr:col>4</xdr:col>
      <xdr:colOff>711200</xdr:colOff>
      <xdr:row>11</xdr:row>
      <xdr:rowOff>279400</xdr:rowOff>
    </xdr:from>
    <xdr:to>
      <xdr:col>4</xdr:col>
      <xdr:colOff>3022600</xdr:colOff>
      <xdr:row>11</xdr:row>
      <xdr:rowOff>1003000</xdr:rowOff>
    </xdr:to>
    <xdr:sp macro="" textlink="">
      <xdr:nvSpPr>
        <xdr:cNvPr id="5" name="TextBox 4">
          <a:extLst>
            <a:ext uri="{FF2B5EF4-FFF2-40B4-BE49-F238E27FC236}">
              <a16:creationId xmlns:a16="http://schemas.microsoft.com/office/drawing/2014/main" xmlns="" id="{00000000-0008-0000-1A00-000005000000}"/>
            </a:ext>
          </a:extLst>
        </xdr:cNvPr>
        <xdr:cNvSpPr txBox="1"/>
      </xdr:nvSpPr>
      <xdr:spPr>
        <a:xfrm>
          <a:off x="7581900" y="2374900"/>
          <a:ext cx="2311400" cy="723600"/>
        </a:xfrm>
        <a:prstGeom prst="rect">
          <a:avLst/>
        </a:prstGeom>
        <a:solidFill>
          <a:srgbClr val="0E6F8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a:solidFill>
                <a:schemeClr val="bg1"/>
              </a:solidFill>
              <a:latin typeface="Rockwell" charset="0"/>
              <a:ea typeface="Rockwell" charset="0"/>
              <a:cs typeface="Rockwell" charset="0"/>
            </a:rPr>
            <a:t>DIVERSIFICATION</a:t>
          </a:r>
        </a:p>
      </xdr:txBody>
    </xdr:sp>
    <xdr:clientData/>
  </xdr:twoCellAnchor>
  <xdr:twoCellAnchor>
    <xdr:from>
      <xdr:col>0</xdr:col>
      <xdr:colOff>101600</xdr:colOff>
      <xdr:row>1</xdr:row>
      <xdr:rowOff>76200</xdr:rowOff>
    </xdr:from>
    <xdr:to>
      <xdr:col>3</xdr:col>
      <xdr:colOff>3429000</xdr:colOff>
      <xdr:row>9</xdr:row>
      <xdr:rowOff>0</xdr:rowOff>
    </xdr:to>
    <xdr:sp macro="" textlink="">
      <xdr:nvSpPr>
        <xdr:cNvPr id="6" name="TextBox 5">
          <a:extLst>
            <a:ext uri="{FF2B5EF4-FFF2-40B4-BE49-F238E27FC236}">
              <a16:creationId xmlns:a16="http://schemas.microsoft.com/office/drawing/2014/main" xmlns="" id="{00000000-0008-0000-1A00-000006000000}"/>
            </a:ext>
          </a:extLst>
        </xdr:cNvPr>
        <xdr:cNvSpPr txBox="1"/>
      </xdr:nvSpPr>
      <xdr:spPr>
        <a:xfrm>
          <a:off x="101600" y="431800"/>
          <a:ext cx="549910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innovation grid</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38100</xdr:colOff>
      <xdr:row>18</xdr:row>
      <xdr:rowOff>139700</xdr:rowOff>
    </xdr:from>
    <xdr:to>
      <xdr:col>5</xdr:col>
      <xdr:colOff>482600</xdr:colOff>
      <xdr:row>33</xdr:row>
      <xdr:rowOff>25400</xdr:rowOff>
    </xdr:to>
    <xdr:graphicFrame macro="">
      <xdr:nvGraphicFramePr>
        <xdr:cNvPr id="2" name="Chart 1">
          <a:extLst>
            <a:ext uri="{FF2B5EF4-FFF2-40B4-BE49-F238E27FC236}">
              <a16:creationId xmlns:a16="http://schemas.microsoft.com/office/drawing/2014/main" xmlns="" id="{00000000-0008-0000-1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187325</xdr:colOff>
      <xdr:row>6</xdr:row>
      <xdr:rowOff>0</xdr:rowOff>
    </xdr:from>
    <xdr:to>
      <xdr:col>11</xdr:col>
      <xdr:colOff>266712</xdr:colOff>
      <xdr:row>8</xdr:row>
      <xdr:rowOff>50800</xdr:rowOff>
    </xdr:to>
    <xdr:sp macro="" textlink="" fLocksText="0">
      <xdr:nvSpPr>
        <xdr:cNvPr id="2" name="Text Box 121">
          <a:extLst>
            <a:ext uri="{FF2B5EF4-FFF2-40B4-BE49-F238E27FC236}">
              <a16:creationId xmlns:a16="http://schemas.microsoft.com/office/drawing/2014/main" xmlns="" id="{00000000-0008-0000-0500-000002000000}"/>
            </a:ext>
          </a:extLst>
        </xdr:cNvPr>
        <xdr:cNvSpPr>
          <a:spLocks noChangeArrowheads="1"/>
        </xdr:cNvSpPr>
      </xdr:nvSpPr>
      <xdr:spPr bwMode="auto">
        <a:xfrm>
          <a:off x="6918325" y="1485900"/>
          <a:ext cx="752487" cy="381000"/>
        </a:xfrm>
        <a:prstGeom prst="rect">
          <a:avLst/>
        </a:prstGeom>
        <a:noFill/>
        <a:ln w="9525">
          <a:noFill/>
          <a:round/>
          <a:headEnd/>
          <a:tailEnd/>
        </a:ln>
        <a:effectLst/>
      </xdr:spPr>
      <xdr:txBody>
        <a:bodyPr vertOverflow="clip" wrap="square" lIns="90000" tIns="45000" rIns="90000" bIns="45000" anchor="t" upright="1"/>
        <a:lstStyle/>
        <a:p>
          <a:pPr algn="l" rtl="0">
            <a:defRPr sz="1000"/>
          </a:pPr>
          <a:r>
            <a:rPr lang="en-GB" sz="1800" b="0" i="0" u="none" strike="noStrike" baseline="0">
              <a:solidFill>
                <a:srgbClr val="000000"/>
              </a:solidFill>
              <a:latin typeface="Arial"/>
              <a:cs typeface="Arial"/>
            </a:rPr>
            <a:t>People</a:t>
          </a:r>
        </a:p>
      </xdr:txBody>
    </xdr:sp>
    <xdr:clientData/>
  </xdr:twoCellAnchor>
  <xdr:twoCellAnchor>
    <xdr:from>
      <xdr:col>13</xdr:col>
      <xdr:colOff>187325</xdr:colOff>
      <xdr:row>5</xdr:row>
      <xdr:rowOff>50800</xdr:rowOff>
    </xdr:from>
    <xdr:to>
      <xdr:col>15</xdr:col>
      <xdr:colOff>184159</xdr:colOff>
      <xdr:row>7</xdr:row>
      <xdr:rowOff>98511</xdr:rowOff>
    </xdr:to>
    <xdr:sp macro="" textlink="" fLocksText="0">
      <xdr:nvSpPr>
        <xdr:cNvPr id="3" name="Text Box 122">
          <a:extLst>
            <a:ext uri="{FF2B5EF4-FFF2-40B4-BE49-F238E27FC236}">
              <a16:creationId xmlns:a16="http://schemas.microsoft.com/office/drawing/2014/main" xmlns="" id="{00000000-0008-0000-0500-000003000000}"/>
            </a:ext>
          </a:extLst>
        </xdr:cNvPr>
        <xdr:cNvSpPr>
          <a:spLocks noChangeArrowheads="1"/>
        </xdr:cNvSpPr>
      </xdr:nvSpPr>
      <xdr:spPr bwMode="auto">
        <a:xfrm>
          <a:off x="9109075" y="1503363"/>
          <a:ext cx="1346209" cy="428711"/>
        </a:xfrm>
        <a:prstGeom prst="rect">
          <a:avLst/>
        </a:prstGeom>
        <a:noFill/>
        <a:ln w="9525">
          <a:noFill/>
          <a:round/>
          <a:headEnd/>
          <a:tailEnd/>
        </a:ln>
        <a:effectLst/>
      </xdr:spPr>
      <xdr:txBody>
        <a:bodyPr vertOverflow="clip" wrap="square" lIns="90000" tIns="45000" rIns="90000" bIns="45000" anchor="t" upright="1"/>
        <a:lstStyle/>
        <a:p>
          <a:pPr algn="l" rtl="0">
            <a:defRPr sz="1000"/>
          </a:pPr>
          <a:r>
            <a:rPr lang="en-GB" sz="1800" b="0" i="0" u="none" strike="noStrike" baseline="0">
              <a:solidFill>
                <a:srgbClr val="000000"/>
              </a:solidFill>
              <a:latin typeface="Arial"/>
              <a:cs typeface="Arial"/>
            </a:rPr>
            <a:t>Operations</a:t>
          </a:r>
        </a:p>
      </xdr:txBody>
    </xdr:sp>
    <xdr:clientData/>
  </xdr:twoCellAnchor>
  <xdr:twoCellAnchor>
    <xdr:from>
      <xdr:col>17</xdr:col>
      <xdr:colOff>53975</xdr:colOff>
      <xdr:row>5</xdr:row>
      <xdr:rowOff>127000</xdr:rowOff>
    </xdr:from>
    <xdr:to>
      <xdr:col>20</xdr:col>
      <xdr:colOff>133350</xdr:colOff>
      <xdr:row>8</xdr:row>
      <xdr:rowOff>25400</xdr:rowOff>
    </xdr:to>
    <xdr:sp macro="" textlink="" fLocksText="0">
      <xdr:nvSpPr>
        <xdr:cNvPr id="4" name="Text Box 123">
          <a:extLst>
            <a:ext uri="{FF2B5EF4-FFF2-40B4-BE49-F238E27FC236}">
              <a16:creationId xmlns:a16="http://schemas.microsoft.com/office/drawing/2014/main" xmlns="" id="{00000000-0008-0000-0500-000004000000}"/>
            </a:ext>
          </a:extLst>
        </xdr:cNvPr>
        <xdr:cNvSpPr>
          <a:spLocks noChangeArrowheads="1"/>
        </xdr:cNvSpPr>
      </xdr:nvSpPr>
      <xdr:spPr bwMode="auto">
        <a:xfrm>
          <a:off x="11496675" y="1447800"/>
          <a:ext cx="2098675" cy="393700"/>
        </a:xfrm>
        <a:prstGeom prst="rect">
          <a:avLst/>
        </a:prstGeom>
        <a:noFill/>
        <a:ln w="9525">
          <a:noFill/>
          <a:round/>
          <a:headEnd/>
          <a:tailEnd/>
        </a:ln>
        <a:effectLst/>
      </xdr:spPr>
      <xdr:txBody>
        <a:bodyPr vertOverflow="clip" wrap="square" lIns="90000" tIns="45000" rIns="90000" bIns="45000" anchor="t" upright="1"/>
        <a:lstStyle/>
        <a:p>
          <a:pPr algn="l" rtl="0">
            <a:defRPr sz="1000"/>
          </a:pPr>
          <a:r>
            <a:rPr lang="en-GB" sz="1800" b="0" i="0" u="none" strike="noStrike" baseline="0">
              <a:solidFill>
                <a:srgbClr val="000000"/>
              </a:solidFill>
              <a:latin typeface="Arial"/>
              <a:cs typeface="Arial"/>
            </a:rPr>
            <a:t>Support Functions</a:t>
          </a:r>
        </a:p>
      </xdr:txBody>
    </xdr:sp>
    <xdr:clientData/>
  </xdr:twoCellAnchor>
  <xdr:twoCellAnchor>
    <xdr:from>
      <xdr:col>8</xdr:col>
      <xdr:colOff>123824</xdr:colOff>
      <xdr:row>23</xdr:row>
      <xdr:rowOff>1579</xdr:rowOff>
    </xdr:from>
    <xdr:to>
      <xdr:col>8</xdr:col>
      <xdr:colOff>634999</xdr:colOff>
      <xdr:row>26</xdr:row>
      <xdr:rowOff>119063</xdr:rowOff>
    </xdr:to>
    <xdr:cxnSp macro="">
      <xdr:nvCxnSpPr>
        <xdr:cNvPr id="6" name="AutoShape 126">
          <a:extLst>
            <a:ext uri="{FF2B5EF4-FFF2-40B4-BE49-F238E27FC236}">
              <a16:creationId xmlns:a16="http://schemas.microsoft.com/office/drawing/2014/main" xmlns="" id="{00000000-0008-0000-0500-000006000000}"/>
            </a:ext>
          </a:extLst>
        </xdr:cNvPr>
        <xdr:cNvCxnSpPr>
          <a:cxnSpLocks noChangeShapeType="1"/>
        </xdr:cNvCxnSpPr>
      </xdr:nvCxnSpPr>
      <xdr:spPr bwMode="auto">
        <a:xfrm rot="16200000" flipH="1">
          <a:off x="5468139" y="4555327"/>
          <a:ext cx="617546" cy="511175"/>
        </a:xfrm>
        <a:prstGeom prst="bentConnector3">
          <a:avLst>
            <a:gd name="adj1" fmla="val 50000"/>
          </a:avLst>
        </a:prstGeom>
        <a:noFill/>
        <a:ln w="9525">
          <a:solidFill>
            <a:srgbClr val="000000"/>
          </a:solidFill>
          <a:round/>
          <a:headEnd/>
          <a:tailEnd/>
        </a:ln>
      </xdr:spPr>
    </xdr:cxnSp>
    <xdr:clientData/>
  </xdr:twoCellAnchor>
  <xdr:twoCellAnchor>
    <xdr:from>
      <xdr:col>7</xdr:col>
      <xdr:colOff>73032</xdr:colOff>
      <xdr:row>10</xdr:row>
      <xdr:rowOff>133357</xdr:rowOff>
    </xdr:from>
    <xdr:to>
      <xdr:col>7</xdr:col>
      <xdr:colOff>271470</xdr:colOff>
      <xdr:row>22</xdr:row>
      <xdr:rowOff>161932</xdr:rowOff>
    </xdr:to>
    <xdr:cxnSp macro="">
      <xdr:nvCxnSpPr>
        <xdr:cNvPr id="7" name="AutoShape 127">
          <a:extLst>
            <a:ext uri="{FF2B5EF4-FFF2-40B4-BE49-F238E27FC236}">
              <a16:creationId xmlns:a16="http://schemas.microsoft.com/office/drawing/2014/main" xmlns="" id="{00000000-0008-0000-0500-000007000000}"/>
            </a:ext>
          </a:extLst>
        </xdr:cNvPr>
        <xdr:cNvCxnSpPr>
          <a:cxnSpLocks noChangeShapeType="1"/>
        </xdr:cNvCxnSpPr>
      </xdr:nvCxnSpPr>
      <xdr:spPr bwMode="auto">
        <a:xfrm>
          <a:off x="4795845" y="2466982"/>
          <a:ext cx="198438" cy="2028825"/>
        </a:xfrm>
        <a:prstGeom prst="bentConnector3">
          <a:avLst>
            <a:gd name="adj1" fmla="val 50000"/>
          </a:avLst>
        </a:prstGeom>
        <a:noFill/>
        <a:ln w="9525">
          <a:solidFill>
            <a:srgbClr val="000000"/>
          </a:solidFill>
          <a:round/>
          <a:headEnd/>
          <a:tailEnd/>
        </a:ln>
      </xdr:spPr>
    </xdr:cxnSp>
    <xdr:clientData/>
  </xdr:twoCellAnchor>
  <xdr:twoCellAnchor>
    <xdr:from>
      <xdr:col>4</xdr:col>
      <xdr:colOff>266700</xdr:colOff>
      <xdr:row>12</xdr:row>
      <xdr:rowOff>3175</xdr:rowOff>
    </xdr:from>
    <xdr:to>
      <xdr:col>6</xdr:col>
      <xdr:colOff>336582</xdr:colOff>
      <xdr:row>14</xdr:row>
      <xdr:rowOff>3528</xdr:rowOff>
    </xdr:to>
    <xdr:sp macro="" textlink="" fLocksText="0">
      <xdr:nvSpPr>
        <xdr:cNvPr id="9" name="Rectangle 139">
          <a:extLst>
            <a:ext uri="{FF2B5EF4-FFF2-40B4-BE49-F238E27FC236}">
              <a16:creationId xmlns:a16="http://schemas.microsoft.com/office/drawing/2014/main" xmlns="" id="{00000000-0008-0000-0500-000009000000}"/>
            </a:ext>
          </a:extLst>
        </xdr:cNvPr>
        <xdr:cNvSpPr>
          <a:spLocks noChangeArrowheads="1"/>
        </xdr:cNvSpPr>
      </xdr:nvSpPr>
      <xdr:spPr bwMode="auto">
        <a:xfrm>
          <a:off x="2959100" y="2479675"/>
          <a:ext cx="1416082" cy="330553"/>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0" i="0" u="none" strike="noStrike" baseline="0">
              <a:solidFill>
                <a:srgbClr val="000000"/>
              </a:solidFill>
              <a:latin typeface="Arial"/>
              <a:cs typeface="Arial"/>
            </a:rPr>
            <a:t>Org Aims (A1, A2)</a:t>
          </a:r>
        </a:p>
        <a:p>
          <a:pPr algn="l" rtl="0">
            <a:defRPr sz="1000"/>
          </a:pPr>
          <a:endParaRPr lang="en-GB" sz="800" b="0" i="0" u="none" strike="noStrike" baseline="0">
            <a:solidFill>
              <a:srgbClr val="000000"/>
            </a:solidFill>
            <a:latin typeface="Arial"/>
            <a:cs typeface="Arial"/>
          </a:endParaRPr>
        </a:p>
      </xdr:txBody>
    </xdr:sp>
    <xdr:clientData/>
  </xdr:twoCellAnchor>
  <xdr:twoCellAnchor>
    <xdr:from>
      <xdr:col>4</xdr:col>
      <xdr:colOff>266700</xdr:colOff>
      <xdr:row>14</xdr:row>
      <xdr:rowOff>149225</xdr:rowOff>
    </xdr:from>
    <xdr:to>
      <xdr:col>6</xdr:col>
      <xdr:colOff>336582</xdr:colOff>
      <xdr:row>17</xdr:row>
      <xdr:rowOff>3347</xdr:rowOff>
    </xdr:to>
    <xdr:sp macro="" textlink="" fLocksText="0">
      <xdr:nvSpPr>
        <xdr:cNvPr id="10" name="Rectangle 140">
          <a:extLst>
            <a:ext uri="{FF2B5EF4-FFF2-40B4-BE49-F238E27FC236}">
              <a16:creationId xmlns:a16="http://schemas.microsoft.com/office/drawing/2014/main" xmlns="" id="{00000000-0008-0000-0500-00000A000000}"/>
            </a:ext>
          </a:extLst>
        </xdr:cNvPr>
        <xdr:cNvSpPr>
          <a:spLocks noChangeArrowheads="1"/>
        </xdr:cNvSpPr>
      </xdr:nvSpPr>
      <xdr:spPr bwMode="auto">
        <a:xfrm>
          <a:off x="2959100" y="2955925"/>
          <a:ext cx="1416082" cy="349422"/>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0" i="0" u="none" strike="noStrike" baseline="0">
              <a:solidFill>
                <a:srgbClr val="000000"/>
              </a:solidFill>
              <a:latin typeface="Arial"/>
              <a:cs typeface="Arial"/>
            </a:rPr>
            <a:t>Org Strategy (A3)</a:t>
          </a:r>
        </a:p>
        <a:p>
          <a:pPr algn="l" rtl="0">
            <a:defRPr sz="1000"/>
          </a:pPr>
          <a:endParaRPr lang="en-GB" sz="800" b="0" i="0" u="none" strike="noStrike" baseline="0">
            <a:solidFill>
              <a:srgbClr val="000000"/>
            </a:solidFill>
            <a:latin typeface="Arial"/>
            <a:cs typeface="Arial"/>
          </a:endParaRPr>
        </a:p>
      </xdr:txBody>
    </xdr:sp>
    <xdr:clientData/>
  </xdr:twoCellAnchor>
  <xdr:twoCellAnchor>
    <xdr:from>
      <xdr:col>4</xdr:col>
      <xdr:colOff>266700</xdr:colOff>
      <xdr:row>18</xdr:row>
      <xdr:rowOff>3175</xdr:rowOff>
    </xdr:from>
    <xdr:to>
      <xdr:col>6</xdr:col>
      <xdr:colOff>336582</xdr:colOff>
      <xdr:row>20</xdr:row>
      <xdr:rowOff>3528</xdr:rowOff>
    </xdr:to>
    <xdr:sp macro="" textlink="" fLocksText="0">
      <xdr:nvSpPr>
        <xdr:cNvPr id="11" name="Rectangle 141">
          <a:extLst>
            <a:ext uri="{FF2B5EF4-FFF2-40B4-BE49-F238E27FC236}">
              <a16:creationId xmlns:a16="http://schemas.microsoft.com/office/drawing/2014/main" xmlns="" id="{00000000-0008-0000-0500-00000B000000}"/>
            </a:ext>
          </a:extLst>
        </xdr:cNvPr>
        <xdr:cNvSpPr>
          <a:spLocks noChangeArrowheads="1"/>
        </xdr:cNvSpPr>
      </xdr:nvSpPr>
      <xdr:spPr bwMode="auto">
        <a:xfrm>
          <a:off x="2965450" y="3670300"/>
          <a:ext cx="1419257" cy="333728"/>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0" i="0" u="none" strike="noStrike" baseline="0">
              <a:solidFill>
                <a:srgbClr val="000000"/>
              </a:solidFill>
              <a:latin typeface="Arial"/>
              <a:cs typeface="Arial"/>
            </a:rPr>
            <a:t>SMT Ability:  Business Analysis (A5.1)</a:t>
          </a:r>
        </a:p>
        <a:p>
          <a:pPr algn="l" rtl="0">
            <a:defRPr sz="1000"/>
          </a:pPr>
          <a:endParaRPr lang="en-GB" sz="800" b="0" i="0" u="none" strike="noStrike" baseline="0">
            <a:solidFill>
              <a:srgbClr val="000000"/>
            </a:solidFill>
            <a:latin typeface="Arial"/>
            <a:cs typeface="Arial"/>
          </a:endParaRPr>
        </a:p>
      </xdr:txBody>
    </xdr:sp>
    <xdr:clientData/>
  </xdr:twoCellAnchor>
  <xdr:twoCellAnchor>
    <xdr:from>
      <xdr:col>6</xdr:col>
      <xdr:colOff>254000</xdr:colOff>
      <xdr:row>8</xdr:row>
      <xdr:rowOff>149225</xdr:rowOff>
    </xdr:from>
    <xdr:to>
      <xdr:col>8</xdr:col>
      <xdr:colOff>333391</xdr:colOff>
      <xdr:row>11</xdr:row>
      <xdr:rowOff>3347</xdr:rowOff>
    </xdr:to>
    <xdr:sp macro="" textlink="" fLocksText="0">
      <xdr:nvSpPr>
        <xdr:cNvPr id="12" name="Rectangle 143">
          <a:extLst>
            <a:ext uri="{FF2B5EF4-FFF2-40B4-BE49-F238E27FC236}">
              <a16:creationId xmlns:a16="http://schemas.microsoft.com/office/drawing/2014/main" xmlns="" id="{00000000-0008-0000-0500-00000C000000}"/>
            </a:ext>
          </a:extLst>
        </xdr:cNvPr>
        <xdr:cNvSpPr>
          <a:spLocks noChangeArrowheads="1"/>
        </xdr:cNvSpPr>
      </xdr:nvSpPr>
      <xdr:spPr bwMode="auto">
        <a:xfrm>
          <a:off x="4292600" y="1965325"/>
          <a:ext cx="1425591" cy="349422"/>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0" i="0" u="none" strike="noStrike" baseline="0">
              <a:solidFill>
                <a:srgbClr val="000000"/>
              </a:solidFill>
              <a:latin typeface="Arial"/>
              <a:cs typeface="Arial"/>
            </a:rPr>
            <a:t>Business Planning (B1)</a:t>
          </a:r>
        </a:p>
        <a:p>
          <a:pPr algn="l" rtl="0">
            <a:defRPr sz="1000"/>
          </a:pPr>
          <a:endParaRPr lang="en-GB" sz="800" b="0" i="0" u="none" strike="noStrike" baseline="0">
            <a:solidFill>
              <a:srgbClr val="000000"/>
            </a:solidFill>
            <a:latin typeface="Arial"/>
            <a:cs typeface="Arial"/>
          </a:endParaRPr>
        </a:p>
      </xdr:txBody>
    </xdr:sp>
    <xdr:clientData/>
  </xdr:twoCellAnchor>
  <xdr:twoCellAnchor>
    <xdr:from>
      <xdr:col>7</xdr:col>
      <xdr:colOff>250825</xdr:colOff>
      <xdr:row>12</xdr:row>
      <xdr:rowOff>3175</xdr:rowOff>
    </xdr:from>
    <xdr:to>
      <xdr:col>9</xdr:col>
      <xdr:colOff>317468</xdr:colOff>
      <xdr:row>14</xdr:row>
      <xdr:rowOff>3528</xdr:rowOff>
    </xdr:to>
    <xdr:sp macro="" textlink="" fLocksText="0">
      <xdr:nvSpPr>
        <xdr:cNvPr id="13" name="Rectangle 144">
          <a:extLst>
            <a:ext uri="{FF2B5EF4-FFF2-40B4-BE49-F238E27FC236}">
              <a16:creationId xmlns:a16="http://schemas.microsoft.com/office/drawing/2014/main" xmlns="" id="{00000000-0008-0000-0500-00000D000000}"/>
            </a:ext>
          </a:extLst>
        </xdr:cNvPr>
        <xdr:cNvSpPr>
          <a:spLocks noChangeArrowheads="1"/>
        </xdr:cNvSpPr>
      </xdr:nvSpPr>
      <xdr:spPr bwMode="auto">
        <a:xfrm>
          <a:off x="4962525" y="2479675"/>
          <a:ext cx="1412843" cy="330553"/>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0" i="0" u="none" strike="noStrike" baseline="0">
              <a:solidFill>
                <a:srgbClr val="000000"/>
              </a:solidFill>
              <a:latin typeface="Arial"/>
              <a:cs typeface="Arial"/>
            </a:rPr>
            <a:t>Organisation Targets (B2)</a:t>
          </a:r>
        </a:p>
        <a:p>
          <a:pPr algn="l" rtl="0">
            <a:defRPr sz="1000"/>
          </a:pPr>
          <a:endParaRPr lang="en-GB" sz="800" b="0" i="0" u="none" strike="noStrike" baseline="0">
            <a:solidFill>
              <a:srgbClr val="000000"/>
            </a:solidFill>
            <a:latin typeface="Arial"/>
            <a:cs typeface="Arial"/>
          </a:endParaRPr>
        </a:p>
      </xdr:txBody>
    </xdr:sp>
    <xdr:clientData/>
  </xdr:twoCellAnchor>
  <xdr:twoCellAnchor>
    <xdr:from>
      <xdr:col>5</xdr:col>
      <xdr:colOff>549275</xdr:colOff>
      <xdr:row>24</xdr:row>
      <xdr:rowOff>3175</xdr:rowOff>
    </xdr:from>
    <xdr:to>
      <xdr:col>8</xdr:col>
      <xdr:colOff>63694</xdr:colOff>
      <xdr:row>26</xdr:row>
      <xdr:rowOff>3528</xdr:rowOff>
    </xdr:to>
    <xdr:sp macro="" textlink="" fLocksText="0">
      <xdr:nvSpPr>
        <xdr:cNvPr id="14" name="Rectangle 145">
          <a:extLst>
            <a:ext uri="{FF2B5EF4-FFF2-40B4-BE49-F238E27FC236}">
              <a16:creationId xmlns:a16="http://schemas.microsoft.com/office/drawing/2014/main" xmlns="" id="{00000000-0008-0000-0500-00000E000000}"/>
            </a:ext>
          </a:extLst>
        </xdr:cNvPr>
        <xdr:cNvSpPr>
          <a:spLocks noChangeArrowheads="1"/>
        </xdr:cNvSpPr>
      </xdr:nvSpPr>
      <xdr:spPr bwMode="auto">
        <a:xfrm>
          <a:off x="3914775" y="4460875"/>
          <a:ext cx="1533719" cy="330553"/>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0" i="0" u="none" strike="noStrike" baseline="0">
              <a:solidFill>
                <a:srgbClr val="000000"/>
              </a:solidFill>
              <a:latin typeface="Arial"/>
              <a:cs typeface="Arial"/>
            </a:rPr>
            <a:t>Org. dependence on Leadership(C6)</a:t>
          </a:r>
        </a:p>
        <a:p>
          <a:pPr algn="l" rtl="0">
            <a:defRPr sz="1000"/>
          </a:pPr>
          <a:endParaRPr lang="en-GB" sz="800" b="0" i="0" u="none" strike="noStrike" baseline="0">
            <a:solidFill>
              <a:srgbClr val="000000"/>
            </a:solidFill>
            <a:latin typeface="Arial"/>
            <a:cs typeface="Arial"/>
          </a:endParaRPr>
        </a:p>
      </xdr:txBody>
    </xdr:sp>
    <xdr:clientData/>
  </xdr:twoCellAnchor>
  <xdr:twoCellAnchor>
    <xdr:from>
      <xdr:col>5</xdr:col>
      <xdr:colOff>588968</xdr:colOff>
      <xdr:row>9</xdr:row>
      <xdr:rowOff>88902</xdr:rowOff>
    </xdr:from>
    <xdr:to>
      <xdr:col>6</xdr:col>
      <xdr:colOff>284168</xdr:colOff>
      <xdr:row>13</xdr:row>
      <xdr:rowOff>41277</xdr:rowOff>
    </xdr:to>
    <xdr:cxnSp macro="">
      <xdr:nvCxnSpPr>
        <xdr:cNvPr id="15" name="AutoShape 146">
          <a:extLst>
            <a:ext uri="{FF2B5EF4-FFF2-40B4-BE49-F238E27FC236}">
              <a16:creationId xmlns:a16="http://schemas.microsoft.com/office/drawing/2014/main" xmlns="" id="{00000000-0008-0000-0500-00000F000000}"/>
            </a:ext>
          </a:extLst>
        </xdr:cNvPr>
        <xdr:cNvCxnSpPr>
          <a:cxnSpLocks noChangeShapeType="1"/>
        </xdr:cNvCxnSpPr>
      </xdr:nvCxnSpPr>
      <xdr:spPr bwMode="auto">
        <a:xfrm flipV="1">
          <a:off x="3962406" y="2255840"/>
          <a:ext cx="369887" cy="619125"/>
        </a:xfrm>
        <a:prstGeom prst="bentConnector3">
          <a:avLst>
            <a:gd name="adj1" fmla="val 50000"/>
          </a:avLst>
        </a:prstGeom>
        <a:noFill/>
        <a:ln w="9525">
          <a:solidFill>
            <a:srgbClr val="000000"/>
          </a:solidFill>
          <a:round/>
          <a:headEnd/>
          <a:tailEnd/>
        </a:ln>
      </xdr:spPr>
    </xdr:cxnSp>
    <xdr:clientData/>
  </xdr:twoCellAnchor>
  <xdr:twoCellAnchor>
    <xdr:from>
      <xdr:col>6</xdr:col>
      <xdr:colOff>342899</xdr:colOff>
      <xdr:row>18</xdr:row>
      <xdr:rowOff>123825</xdr:rowOff>
    </xdr:from>
    <xdr:to>
      <xdr:col>7</xdr:col>
      <xdr:colOff>172211</xdr:colOff>
      <xdr:row>23</xdr:row>
      <xdr:rowOff>13987</xdr:rowOff>
    </xdr:to>
    <xdr:cxnSp macro="">
      <xdr:nvCxnSpPr>
        <xdr:cNvPr id="17" name="AutoShape 151">
          <a:extLst>
            <a:ext uri="{FF2B5EF4-FFF2-40B4-BE49-F238E27FC236}">
              <a16:creationId xmlns:a16="http://schemas.microsoft.com/office/drawing/2014/main" xmlns="" id="{00000000-0008-0000-0500-000011000000}"/>
            </a:ext>
          </a:extLst>
        </xdr:cNvPr>
        <xdr:cNvCxnSpPr>
          <a:cxnSpLocks noChangeShapeType="1"/>
        </xdr:cNvCxnSpPr>
      </xdr:nvCxnSpPr>
      <xdr:spPr bwMode="auto">
        <a:xfrm>
          <a:off x="4391024" y="3790950"/>
          <a:ext cx="504000" cy="723600"/>
        </a:xfrm>
        <a:prstGeom prst="bentConnector3">
          <a:avLst>
            <a:gd name="adj1" fmla="val 50000"/>
          </a:avLst>
        </a:prstGeom>
        <a:noFill/>
        <a:ln w="9525">
          <a:solidFill>
            <a:srgbClr val="000000"/>
          </a:solidFill>
          <a:round/>
          <a:headEnd/>
          <a:tailEnd/>
        </a:ln>
      </xdr:spPr>
    </xdr:cxnSp>
    <xdr:clientData/>
  </xdr:twoCellAnchor>
  <xdr:twoCellAnchor>
    <xdr:from>
      <xdr:col>6</xdr:col>
      <xdr:colOff>342900</xdr:colOff>
      <xdr:row>15</xdr:row>
      <xdr:rowOff>104775</xdr:rowOff>
    </xdr:from>
    <xdr:to>
      <xdr:col>7</xdr:col>
      <xdr:colOff>247650</xdr:colOff>
      <xdr:row>15</xdr:row>
      <xdr:rowOff>123825</xdr:rowOff>
    </xdr:to>
    <xdr:cxnSp macro="">
      <xdr:nvCxnSpPr>
        <xdr:cNvPr id="18" name="AutoShape 153">
          <a:extLst>
            <a:ext uri="{FF2B5EF4-FFF2-40B4-BE49-F238E27FC236}">
              <a16:creationId xmlns:a16="http://schemas.microsoft.com/office/drawing/2014/main" xmlns="" id="{00000000-0008-0000-0500-000012000000}"/>
            </a:ext>
          </a:extLst>
        </xdr:cNvPr>
        <xdr:cNvCxnSpPr>
          <a:cxnSpLocks noChangeShapeType="1"/>
        </xdr:cNvCxnSpPr>
      </xdr:nvCxnSpPr>
      <xdr:spPr bwMode="auto">
        <a:xfrm>
          <a:off x="4381500" y="3076575"/>
          <a:ext cx="577850" cy="19050"/>
        </a:xfrm>
        <a:prstGeom prst="bentConnector3">
          <a:avLst>
            <a:gd name="adj1" fmla="val 50000"/>
          </a:avLst>
        </a:prstGeom>
        <a:noFill/>
        <a:ln w="9525">
          <a:solidFill>
            <a:srgbClr val="000000"/>
          </a:solidFill>
          <a:round/>
          <a:headEnd/>
          <a:tailEnd/>
        </a:ln>
      </xdr:spPr>
    </xdr:cxnSp>
    <xdr:clientData/>
  </xdr:twoCellAnchor>
  <xdr:twoCellAnchor>
    <xdr:from>
      <xdr:col>7</xdr:col>
      <xdr:colOff>250825</xdr:colOff>
      <xdr:row>18</xdr:row>
      <xdr:rowOff>3175</xdr:rowOff>
    </xdr:from>
    <xdr:to>
      <xdr:col>9</xdr:col>
      <xdr:colOff>317468</xdr:colOff>
      <xdr:row>20</xdr:row>
      <xdr:rowOff>3528</xdr:rowOff>
    </xdr:to>
    <xdr:sp macro="" textlink="" fLocksText="0">
      <xdr:nvSpPr>
        <xdr:cNvPr id="19" name="Rectangle 154">
          <a:extLst>
            <a:ext uri="{FF2B5EF4-FFF2-40B4-BE49-F238E27FC236}">
              <a16:creationId xmlns:a16="http://schemas.microsoft.com/office/drawing/2014/main" xmlns="" id="{00000000-0008-0000-0500-000013000000}"/>
            </a:ext>
          </a:extLst>
        </xdr:cNvPr>
        <xdr:cNvSpPr>
          <a:spLocks noChangeArrowheads="1"/>
        </xdr:cNvSpPr>
      </xdr:nvSpPr>
      <xdr:spPr bwMode="auto">
        <a:xfrm>
          <a:off x="4962525" y="3470275"/>
          <a:ext cx="1412843" cy="330553"/>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0" i="0" u="none" strike="noStrike" baseline="0">
              <a:solidFill>
                <a:srgbClr val="000000"/>
              </a:solidFill>
              <a:latin typeface="Arial"/>
              <a:cs typeface="Arial"/>
            </a:rPr>
            <a:t>Change Resistance (B6)</a:t>
          </a:r>
        </a:p>
        <a:p>
          <a:pPr algn="l" rtl="0">
            <a:defRPr sz="1000"/>
          </a:pPr>
          <a:endParaRPr lang="en-GB" sz="800" b="0" i="0" u="none" strike="noStrike" baseline="0">
            <a:solidFill>
              <a:srgbClr val="000000"/>
            </a:solidFill>
            <a:latin typeface="Arial"/>
            <a:cs typeface="Arial"/>
          </a:endParaRPr>
        </a:p>
      </xdr:txBody>
    </xdr:sp>
    <xdr:clientData/>
  </xdr:twoCellAnchor>
  <xdr:twoCellAnchor>
    <xdr:from>
      <xdr:col>7</xdr:col>
      <xdr:colOff>250825</xdr:colOff>
      <xdr:row>15</xdr:row>
      <xdr:rowOff>3175</xdr:rowOff>
    </xdr:from>
    <xdr:to>
      <xdr:col>9</xdr:col>
      <xdr:colOff>317468</xdr:colOff>
      <xdr:row>17</xdr:row>
      <xdr:rowOff>3528</xdr:rowOff>
    </xdr:to>
    <xdr:sp macro="" textlink="" fLocksText="0">
      <xdr:nvSpPr>
        <xdr:cNvPr id="20" name="Rectangle 155">
          <a:extLst>
            <a:ext uri="{FF2B5EF4-FFF2-40B4-BE49-F238E27FC236}">
              <a16:creationId xmlns:a16="http://schemas.microsoft.com/office/drawing/2014/main" xmlns="" id="{00000000-0008-0000-0500-000014000000}"/>
            </a:ext>
          </a:extLst>
        </xdr:cNvPr>
        <xdr:cNvSpPr>
          <a:spLocks noChangeArrowheads="1"/>
        </xdr:cNvSpPr>
      </xdr:nvSpPr>
      <xdr:spPr bwMode="auto">
        <a:xfrm>
          <a:off x="4962525" y="2974975"/>
          <a:ext cx="1412843" cy="330553"/>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0" i="0" u="none" strike="noStrike" baseline="0">
              <a:solidFill>
                <a:srgbClr val="000000"/>
              </a:solidFill>
              <a:latin typeface="Arial"/>
              <a:cs typeface="Arial"/>
            </a:rPr>
            <a:t>Culture (C5)</a:t>
          </a:r>
        </a:p>
        <a:p>
          <a:pPr algn="l" rtl="0">
            <a:defRPr sz="1000"/>
          </a:pPr>
          <a:endParaRPr lang="en-GB" sz="800" b="0" i="0" u="none" strike="noStrike" baseline="0">
            <a:solidFill>
              <a:srgbClr val="000000"/>
            </a:solidFill>
            <a:latin typeface="Arial"/>
            <a:cs typeface="Arial"/>
          </a:endParaRPr>
        </a:p>
      </xdr:txBody>
    </xdr:sp>
    <xdr:clientData/>
  </xdr:twoCellAnchor>
  <xdr:twoCellAnchor>
    <xdr:from>
      <xdr:col>17</xdr:col>
      <xdr:colOff>533400</xdr:colOff>
      <xdr:row>17</xdr:row>
      <xdr:rowOff>85725</xdr:rowOff>
    </xdr:from>
    <xdr:to>
      <xdr:col>21</xdr:col>
      <xdr:colOff>79429</xdr:colOff>
      <xdr:row>26</xdr:row>
      <xdr:rowOff>38100</xdr:rowOff>
    </xdr:to>
    <xdr:sp macro="" textlink="" fLocksText="0">
      <xdr:nvSpPr>
        <xdr:cNvPr id="21" name="Rectangle 156">
          <a:extLst>
            <a:ext uri="{FF2B5EF4-FFF2-40B4-BE49-F238E27FC236}">
              <a16:creationId xmlns:a16="http://schemas.microsoft.com/office/drawing/2014/main" xmlns="" id="{00000000-0008-0000-0500-000015000000}"/>
            </a:ext>
          </a:extLst>
        </xdr:cNvPr>
        <xdr:cNvSpPr>
          <a:spLocks noChangeArrowheads="1"/>
        </xdr:cNvSpPr>
      </xdr:nvSpPr>
      <xdr:spPr bwMode="auto">
        <a:xfrm>
          <a:off x="11976100" y="3387725"/>
          <a:ext cx="2238429" cy="1438275"/>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1" i="0" u="none" strike="noStrike" baseline="0">
              <a:solidFill>
                <a:srgbClr val="000000"/>
              </a:solidFill>
              <a:latin typeface="Arial"/>
              <a:cs typeface="Arial"/>
            </a:rPr>
            <a:t>Legal</a:t>
          </a:r>
        </a:p>
        <a:p>
          <a:pPr algn="l" rtl="0">
            <a:defRPr sz="1000"/>
          </a:pPr>
          <a:endParaRPr lang="en-GB" sz="800" b="1" i="0" u="none" strike="noStrike" baseline="0">
            <a:solidFill>
              <a:srgbClr val="000000"/>
            </a:solidFill>
            <a:latin typeface="Arial"/>
            <a:cs typeface="Arial"/>
          </a:endParaRPr>
        </a:p>
      </xdr:txBody>
    </xdr:sp>
    <xdr:clientData/>
  </xdr:twoCellAnchor>
  <xdr:twoCellAnchor>
    <xdr:from>
      <xdr:col>10</xdr:col>
      <xdr:colOff>3175</xdr:colOff>
      <xdr:row>43</xdr:row>
      <xdr:rowOff>111125</xdr:rowOff>
    </xdr:from>
    <xdr:to>
      <xdr:col>13</xdr:col>
      <xdr:colOff>174625</xdr:colOff>
      <xdr:row>48</xdr:row>
      <xdr:rowOff>43</xdr:rowOff>
    </xdr:to>
    <xdr:sp macro="" textlink="" fLocksText="0">
      <xdr:nvSpPr>
        <xdr:cNvPr id="22" name="Rectangle 157">
          <a:extLst>
            <a:ext uri="{FF2B5EF4-FFF2-40B4-BE49-F238E27FC236}">
              <a16:creationId xmlns:a16="http://schemas.microsoft.com/office/drawing/2014/main" xmlns="" id="{00000000-0008-0000-0500-000016000000}"/>
            </a:ext>
          </a:extLst>
        </xdr:cNvPr>
        <xdr:cNvSpPr>
          <a:spLocks noChangeArrowheads="1"/>
        </xdr:cNvSpPr>
      </xdr:nvSpPr>
      <xdr:spPr bwMode="auto">
        <a:xfrm>
          <a:off x="6734175" y="7705725"/>
          <a:ext cx="2190750" cy="714418"/>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1" i="0" u="none" strike="noStrike" baseline="0">
              <a:solidFill>
                <a:srgbClr val="000000"/>
              </a:solidFill>
              <a:latin typeface="Arial"/>
              <a:cs typeface="Arial"/>
            </a:rPr>
            <a:t>IT</a:t>
          </a:r>
        </a:p>
        <a:p>
          <a:pPr algn="l" rtl="0">
            <a:defRPr sz="1000"/>
          </a:pPr>
          <a:endParaRPr lang="en-GB" sz="800" b="1" i="0" u="none" strike="noStrike" baseline="0">
            <a:solidFill>
              <a:srgbClr val="000000"/>
            </a:solidFill>
            <a:latin typeface="Arial"/>
            <a:cs typeface="Arial"/>
          </a:endParaRPr>
        </a:p>
      </xdr:txBody>
    </xdr:sp>
    <xdr:clientData/>
  </xdr:twoCellAnchor>
  <xdr:twoCellAnchor>
    <xdr:from>
      <xdr:col>17</xdr:col>
      <xdr:colOff>546100</xdr:colOff>
      <xdr:row>34</xdr:row>
      <xdr:rowOff>123825</xdr:rowOff>
    </xdr:from>
    <xdr:to>
      <xdr:col>21</xdr:col>
      <xdr:colOff>79353</xdr:colOff>
      <xdr:row>40</xdr:row>
      <xdr:rowOff>38100</xdr:rowOff>
    </xdr:to>
    <xdr:sp macro="" textlink="" fLocksText="0">
      <xdr:nvSpPr>
        <xdr:cNvPr id="23" name="Rectangle 158">
          <a:extLst>
            <a:ext uri="{FF2B5EF4-FFF2-40B4-BE49-F238E27FC236}">
              <a16:creationId xmlns:a16="http://schemas.microsoft.com/office/drawing/2014/main" xmlns="" id="{00000000-0008-0000-0500-000017000000}"/>
            </a:ext>
          </a:extLst>
        </xdr:cNvPr>
        <xdr:cNvSpPr>
          <a:spLocks noChangeArrowheads="1"/>
        </xdr:cNvSpPr>
      </xdr:nvSpPr>
      <xdr:spPr bwMode="auto">
        <a:xfrm>
          <a:off x="11988800" y="6232525"/>
          <a:ext cx="2225653" cy="904875"/>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1" i="0" u="none" strike="noStrike" baseline="0">
              <a:solidFill>
                <a:srgbClr val="000000"/>
              </a:solidFill>
              <a:latin typeface="Arial"/>
              <a:cs typeface="Arial"/>
            </a:rPr>
            <a:t>HR</a:t>
          </a:r>
        </a:p>
        <a:p>
          <a:pPr algn="l" rtl="0">
            <a:defRPr sz="1000"/>
          </a:pPr>
          <a:endParaRPr lang="en-GB" sz="800" b="1" i="0" u="none" strike="noStrike" baseline="0">
            <a:solidFill>
              <a:srgbClr val="000000"/>
            </a:solidFill>
            <a:latin typeface="Arial"/>
            <a:cs typeface="Arial"/>
          </a:endParaRPr>
        </a:p>
      </xdr:txBody>
    </xdr:sp>
    <xdr:clientData/>
  </xdr:twoCellAnchor>
  <xdr:twoCellAnchor>
    <xdr:from>
      <xdr:col>5</xdr:col>
      <xdr:colOff>0</xdr:colOff>
      <xdr:row>42</xdr:row>
      <xdr:rowOff>149225</xdr:rowOff>
    </xdr:from>
    <xdr:to>
      <xdr:col>9</xdr:col>
      <xdr:colOff>82583</xdr:colOff>
      <xdr:row>51</xdr:row>
      <xdr:rowOff>15875</xdr:rowOff>
    </xdr:to>
    <xdr:sp macro="" textlink="" fLocksText="0">
      <xdr:nvSpPr>
        <xdr:cNvPr id="24" name="Rectangle 159">
          <a:extLst>
            <a:ext uri="{FF2B5EF4-FFF2-40B4-BE49-F238E27FC236}">
              <a16:creationId xmlns:a16="http://schemas.microsoft.com/office/drawing/2014/main" xmlns="" id="{00000000-0008-0000-0500-000018000000}"/>
            </a:ext>
          </a:extLst>
        </xdr:cNvPr>
        <xdr:cNvSpPr>
          <a:spLocks noChangeArrowheads="1"/>
        </xdr:cNvSpPr>
      </xdr:nvSpPr>
      <xdr:spPr bwMode="auto">
        <a:xfrm>
          <a:off x="3373438" y="7840663"/>
          <a:ext cx="2781333" cy="1366837"/>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1" i="0" u="none" strike="noStrike" baseline="0">
              <a:solidFill>
                <a:srgbClr val="000000"/>
              </a:solidFill>
              <a:latin typeface="Arial"/>
              <a:cs typeface="Arial"/>
            </a:rPr>
            <a:t>Finance</a:t>
          </a:r>
        </a:p>
        <a:p>
          <a:pPr algn="l" rtl="0">
            <a:defRPr sz="1000"/>
          </a:pPr>
          <a:endParaRPr lang="en-GB" sz="800" b="1" i="0" u="none" strike="noStrike" baseline="0">
            <a:solidFill>
              <a:srgbClr val="000000"/>
            </a:solidFill>
            <a:latin typeface="Arial"/>
            <a:cs typeface="Arial"/>
          </a:endParaRPr>
        </a:p>
      </xdr:txBody>
    </xdr:sp>
    <xdr:clientData/>
  </xdr:twoCellAnchor>
  <xdr:twoCellAnchor>
    <xdr:from>
      <xdr:col>4</xdr:col>
      <xdr:colOff>266700</xdr:colOff>
      <xdr:row>20</xdr:row>
      <xdr:rowOff>149225</xdr:rowOff>
    </xdr:from>
    <xdr:to>
      <xdr:col>6</xdr:col>
      <xdr:colOff>336582</xdr:colOff>
      <xdr:row>23</xdr:row>
      <xdr:rowOff>3347</xdr:rowOff>
    </xdr:to>
    <xdr:sp macro="" textlink="" fLocksText="0">
      <xdr:nvSpPr>
        <xdr:cNvPr id="25" name="Rectangle 160">
          <a:extLst>
            <a:ext uri="{FF2B5EF4-FFF2-40B4-BE49-F238E27FC236}">
              <a16:creationId xmlns:a16="http://schemas.microsoft.com/office/drawing/2014/main" xmlns="" id="{00000000-0008-0000-0500-000019000000}"/>
            </a:ext>
          </a:extLst>
        </xdr:cNvPr>
        <xdr:cNvSpPr>
          <a:spLocks noChangeArrowheads="1"/>
        </xdr:cNvSpPr>
      </xdr:nvSpPr>
      <xdr:spPr bwMode="auto">
        <a:xfrm>
          <a:off x="2965450" y="4149725"/>
          <a:ext cx="1419257" cy="354185"/>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0" i="0" u="none" strike="noStrike" baseline="0">
              <a:solidFill>
                <a:srgbClr val="000000"/>
              </a:solidFill>
              <a:latin typeface="Arial"/>
              <a:cs typeface="Arial"/>
            </a:rPr>
            <a:t>Magt turnover (B5)</a:t>
          </a:r>
        </a:p>
        <a:p>
          <a:pPr algn="l" rtl="0">
            <a:defRPr sz="1000"/>
          </a:pPr>
          <a:endParaRPr lang="en-GB" sz="800" b="0" i="0" u="none" strike="noStrike" baseline="0">
            <a:solidFill>
              <a:srgbClr val="000000"/>
            </a:solidFill>
            <a:latin typeface="Arial"/>
            <a:cs typeface="Arial"/>
          </a:endParaRPr>
        </a:p>
      </xdr:txBody>
    </xdr:sp>
    <xdr:clientData/>
  </xdr:twoCellAnchor>
  <xdr:twoCellAnchor>
    <xdr:from>
      <xdr:col>7</xdr:col>
      <xdr:colOff>25400</xdr:colOff>
      <xdr:row>33</xdr:row>
      <xdr:rowOff>85725</xdr:rowOff>
    </xdr:from>
    <xdr:to>
      <xdr:col>10</xdr:col>
      <xdr:colOff>41308</xdr:colOff>
      <xdr:row>39</xdr:row>
      <xdr:rowOff>12666</xdr:rowOff>
    </xdr:to>
    <xdr:sp macro="" textlink="" fLocksText="0">
      <xdr:nvSpPr>
        <xdr:cNvPr id="26" name="Rectangle 162">
          <a:extLst>
            <a:ext uri="{FF2B5EF4-FFF2-40B4-BE49-F238E27FC236}">
              <a16:creationId xmlns:a16="http://schemas.microsoft.com/office/drawing/2014/main" xmlns="" id="{00000000-0008-0000-0500-00001A000000}"/>
            </a:ext>
          </a:extLst>
        </xdr:cNvPr>
        <xdr:cNvSpPr>
          <a:spLocks noChangeArrowheads="1"/>
        </xdr:cNvSpPr>
      </xdr:nvSpPr>
      <xdr:spPr bwMode="auto">
        <a:xfrm>
          <a:off x="4737100" y="6029325"/>
          <a:ext cx="2035208" cy="917541"/>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1" i="0" u="none" strike="noStrike" baseline="0">
              <a:solidFill>
                <a:srgbClr val="000000"/>
              </a:solidFill>
              <a:latin typeface="Arial"/>
              <a:cs typeface="Arial"/>
            </a:rPr>
            <a:t>Sales &amp; Marketing</a:t>
          </a:r>
        </a:p>
      </xdr:txBody>
    </xdr:sp>
    <xdr:clientData/>
  </xdr:twoCellAnchor>
  <xdr:twoCellAnchor>
    <xdr:from>
      <xdr:col>12</xdr:col>
      <xdr:colOff>666748</xdr:colOff>
      <xdr:row>23</xdr:row>
      <xdr:rowOff>160335</xdr:rowOff>
    </xdr:from>
    <xdr:to>
      <xdr:col>16</xdr:col>
      <xdr:colOff>238123</xdr:colOff>
      <xdr:row>26</xdr:row>
      <xdr:rowOff>19048</xdr:rowOff>
    </xdr:to>
    <xdr:sp macro="" textlink="" fLocksText="0">
      <xdr:nvSpPr>
        <xdr:cNvPr id="27" name="Rectangle 163">
          <a:extLst>
            <a:ext uri="{FF2B5EF4-FFF2-40B4-BE49-F238E27FC236}">
              <a16:creationId xmlns:a16="http://schemas.microsoft.com/office/drawing/2014/main" xmlns="" id="{00000000-0008-0000-0500-00001B000000}"/>
            </a:ext>
          </a:extLst>
        </xdr:cNvPr>
        <xdr:cNvSpPr>
          <a:spLocks noChangeArrowheads="1"/>
        </xdr:cNvSpPr>
      </xdr:nvSpPr>
      <xdr:spPr bwMode="auto">
        <a:xfrm>
          <a:off x="8913811" y="4660898"/>
          <a:ext cx="2270125" cy="358775"/>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1" i="0" u="none" strike="noStrike" baseline="0">
              <a:solidFill>
                <a:srgbClr val="000000"/>
              </a:solidFill>
              <a:latin typeface="Arial"/>
              <a:cs typeface="Arial"/>
            </a:rPr>
            <a:t>R&amp;D</a:t>
          </a:r>
        </a:p>
        <a:p>
          <a:pPr algn="l" rtl="0">
            <a:defRPr sz="1000"/>
          </a:pPr>
          <a:endParaRPr lang="en-GB" sz="800" b="1" i="0" u="none" strike="noStrike" baseline="0">
            <a:solidFill>
              <a:srgbClr val="000000"/>
            </a:solidFill>
            <a:latin typeface="Arial"/>
            <a:cs typeface="Arial"/>
          </a:endParaRPr>
        </a:p>
      </xdr:txBody>
    </xdr:sp>
    <xdr:clientData/>
  </xdr:twoCellAnchor>
  <xdr:twoCellAnchor>
    <xdr:from>
      <xdr:col>13</xdr:col>
      <xdr:colOff>635003</xdr:colOff>
      <xdr:row>28</xdr:row>
      <xdr:rowOff>90486</xdr:rowOff>
    </xdr:from>
    <xdr:to>
      <xdr:col>17</xdr:col>
      <xdr:colOff>55565</xdr:colOff>
      <xdr:row>35</xdr:row>
      <xdr:rowOff>7936</xdr:rowOff>
    </xdr:to>
    <xdr:sp macro="" textlink="" fLocksText="0">
      <xdr:nvSpPr>
        <xdr:cNvPr id="28" name="Rectangle 164">
          <a:extLst>
            <a:ext uri="{FF2B5EF4-FFF2-40B4-BE49-F238E27FC236}">
              <a16:creationId xmlns:a16="http://schemas.microsoft.com/office/drawing/2014/main" xmlns="" id="{00000000-0008-0000-0500-00001C000000}"/>
            </a:ext>
          </a:extLst>
        </xdr:cNvPr>
        <xdr:cNvSpPr>
          <a:spLocks noChangeArrowheads="1"/>
        </xdr:cNvSpPr>
      </xdr:nvSpPr>
      <xdr:spPr bwMode="auto">
        <a:xfrm>
          <a:off x="9556753" y="5424486"/>
          <a:ext cx="2119312" cy="1084263"/>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1" i="0" u="none" strike="noStrike" baseline="0">
              <a:solidFill>
                <a:srgbClr val="000000"/>
              </a:solidFill>
              <a:latin typeface="Arial"/>
              <a:cs typeface="Arial"/>
            </a:rPr>
            <a:t>Manufacturing</a:t>
          </a:r>
        </a:p>
        <a:p>
          <a:pPr algn="l" rtl="0">
            <a:defRPr sz="1000"/>
          </a:pPr>
          <a:endParaRPr lang="en-GB" sz="800" b="1" i="0" u="none" strike="noStrike" baseline="0">
            <a:solidFill>
              <a:srgbClr val="000000"/>
            </a:solidFill>
            <a:latin typeface="Arial"/>
            <a:cs typeface="Arial"/>
          </a:endParaRPr>
        </a:p>
      </xdr:txBody>
    </xdr:sp>
    <xdr:clientData/>
  </xdr:twoCellAnchor>
  <xdr:twoCellAnchor>
    <xdr:from>
      <xdr:col>10</xdr:col>
      <xdr:colOff>641350</xdr:colOff>
      <xdr:row>33</xdr:row>
      <xdr:rowOff>85725</xdr:rowOff>
    </xdr:from>
    <xdr:to>
      <xdr:col>13</xdr:col>
      <xdr:colOff>666750</xdr:colOff>
      <xdr:row>39</xdr:row>
      <xdr:rowOff>12666</xdr:rowOff>
    </xdr:to>
    <xdr:sp macro="" textlink="" fLocksText="0">
      <xdr:nvSpPr>
        <xdr:cNvPr id="29" name="Rectangle 165">
          <a:extLst>
            <a:ext uri="{FF2B5EF4-FFF2-40B4-BE49-F238E27FC236}">
              <a16:creationId xmlns:a16="http://schemas.microsoft.com/office/drawing/2014/main" xmlns="" id="{00000000-0008-0000-0500-00001D000000}"/>
            </a:ext>
          </a:extLst>
        </xdr:cNvPr>
        <xdr:cNvSpPr>
          <a:spLocks noChangeArrowheads="1"/>
        </xdr:cNvSpPr>
      </xdr:nvSpPr>
      <xdr:spPr bwMode="auto">
        <a:xfrm>
          <a:off x="7388225" y="6253163"/>
          <a:ext cx="2200275" cy="927066"/>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1" i="0" u="none" strike="noStrike" baseline="0">
              <a:solidFill>
                <a:srgbClr val="000000"/>
              </a:solidFill>
              <a:latin typeface="Arial"/>
              <a:cs typeface="Arial"/>
            </a:rPr>
            <a:t>Distribution</a:t>
          </a:r>
        </a:p>
        <a:p>
          <a:pPr algn="l" rtl="0">
            <a:defRPr sz="1000"/>
          </a:pPr>
          <a:endParaRPr lang="en-GB" sz="800" b="1" i="0" u="none" strike="noStrike" baseline="0">
            <a:solidFill>
              <a:srgbClr val="000000"/>
            </a:solidFill>
            <a:latin typeface="Arial"/>
            <a:cs typeface="Arial"/>
          </a:endParaRPr>
        </a:p>
      </xdr:txBody>
    </xdr:sp>
    <xdr:clientData/>
  </xdr:twoCellAnchor>
  <xdr:twoCellAnchor>
    <xdr:from>
      <xdr:col>13</xdr:col>
      <xdr:colOff>31751</xdr:colOff>
      <xdr:row>19</xdr:row>
      <xdr:rowOff>9524</xdr:rowOff>
    </xdr:from>
    <xdr:to>
      <xdr:col>16</xdr:col>
      <xdr:colOff>179388</xdr:colOff>
      <xdr:row>22</xdr:row>
      <xdr:rowOff>71438</xdr:rowOff>
    </xdr:to>
    <xdr:sp macro="" textlink="" fLocksText="0">
      <xdr:nvSpPr>
        <xdr:cNvPr id="30" name="Rectangle 166">
          <a:extLst>
            <a:ext uri="{FF2B5EF4-FFF2-40B4-BE49-F238E27FC236}">
              <a16:creationId xmlns:a16="http://schemas.microsoft.com/office/drawing/2014/main" xmlns="" id="{00000000-0008-0000-0500-00001E000000}"/>
            </a:ext>
          </a:extLst>
        </xdr:cNvPr>
        <xdr:cNvSpPr>
          <a:spLocks noChangeArrowheads="1"/>
        </xdr:cNvSpPr>
      </xdr:nvSpPr>
      <xdr:spPr bwMode="auto">
        <a:xfrm>
          <a:off x="8953501" y="3843337"/>
          <a:ext cx="2171700" cy="561976"/>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1" i="0" u="none" strike="noStrike" baseline="0">
              <a:solidFill>
                <a:srgbClr val="000000"/>
              </a:solidFill>
              <a:latin typeface="Arial"/>
              <a:cs typeface="Arial"/>
            </a:rPr>
            <a:t>Procurement</a:t>
          </a:r>
        </a:p>
        <a:p>
          <a:pPr algn="l" rtl="0">
            <a:defRPr sz="1000"/>
          </a:pPr>
          <a:endParaRPr lang="en-GB" sz="800" b="1" i="0" u="none" strike="noStrike" baseline="0">
            <a:solidFill>
              <a:srgbClr val="000000"/>
            </a:solidFill>
            <a:latin typeface="Arial"/>
            <a:cs typeface="Arial"/>
          </a:endParaRPr>
        </a:p>
      </xdr:txBody>
    </xdr:sp>
    <xdr:clientData/>
  </xdr:twoCellAnchor>
  <xdr:twoCellAnchor>
    <xdr:from>
      <xdr:col>12</xdr:col>
      <xdr:colOff>584200</xdr:colOff>
      <xdr:row>8</xdr:row>
      <xdr:rowOff>149225</xdr:rowOff>
    </xdr:from>
    <xdr:to>
      <xdr:col>17</xdr:col>
      <xdr:colOff>50804</xdr:colOff>
      <xdr:row>13</xdr:row>
      <xdr:rowOff>111125</xdr:rowOff>
    </xdr:to>
    <xdr:sp macro="" textlink="" fLocksText="0">
      <xdr:nvSpPr>
        <xdr:cNvPr id="31" name="Rectangle 167">
          <a:extLst>
            <a:ext uri="{FF2B5EF4-FFF2-40B4-BE49-F238E27FC236}">
              <a16:creationId xmlns:a16="http://schemas.microsoft.com/office/drawing/2014/main" xmlns="" id="{00000000-0008-0000-0500-00001F000000}"/>
            </a:ext>
          </a:extLst>
        </xdr:cNvPr>
        <xdr:cNvSpPr>
          <a:spLocks noChangeArrowheads="1"/>
        </xdr:cNvSpPr>
      </xdr:nvSpPr>
      <xdr:spPr bwMode="auto">
        <a:xfrm>
          <a:off x="8831263" y="2149475"/>
          <a:ext cx="2840041" cy="795338"/>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1" i="0" u="none" strike="noStrike" baseline="0">
              <a:solidFill>
                <a:srgbClr val="000000"/>
              </a:solidFill>
              <a:latin typeface="Arial"/>
              <a:cs typeface="Arial"/>
            </a:rPr>
            <a:t>Facilities</a:t>
          </a:r>
        </a:p>
        <a:p>
          <a:pPr algn="l" rtl="0">
            <a:defRPr sz="1000"/>
          </a:pPr>
          <a:endParaRPr lang="en-GB" sz="800" b="1" i="0" u="none" strike="noStrike" baseline="0">
            <a:solidFill>
              <a:srgbClr val="000000"/>
            </a:solidFill>
            <a:latin typeface="Arial"/>
            <a:cs typeface="Arial"/>
          </a:endParaRPr>
        </a:p>
      </xdr:txBody>
    </xdr:sp>
    <xdr:clientData/>
  </xdr:twoCellAnchor>
  <xdr:twoCellAnchor>
    <xdr:from>
      <xdr:col>7</xdr:col>
      <xdr:colOff>250825</xdr:colOff>
      <xdr:row>20</xdr:row>
      <xdr:rowOff>149225</xdr:rowOff>
    </xdr:from>
    <xdr:to>
      <xdr:col>9</xdr:col>
      <xdr:colOff>317468</xdr:colOff>
      <xdr:row>23</xdr:row>
      <xdr:rowOff>3347</xdr:rowOff>
    </xdr:to>
    <xdr:sp macro="" textlink="" fLocksText="0">
      <xdr:nvSpPr>
        <xdr:cNvPr id="32" name="Rectangle 168">
          <a:extLst>
            <a:ext uri="{FF2B5EF4-FFF2-40B4-BE49-F238E27FC236}">
              <a16:creationId xmlns:a16="http://schemas.microsoft.com/office/drawing/2014/main" xmlns="" id="{00000000-0008-0000-0500-000020000000}"/>
            </a:ext>
          </a:extLst>
        </xdr:cNvPr>
        <xdr:cNvSpPr>
          <a:spLocks noChangeArrowheads="1"/>
        </xdr:cNvSpPr>
      </xdr:nvSpPr>
      <xdr:spPr bwMode="auto">
        <a:xfrm>
          <a:off x="4962525" y="3946525"/>
          <a:ext cx="1412843" cy="349422"/>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0" i="0" u="none" strike="noStrike" baseline="0">
              <a:solidFill>
                <a:srgbClr val="000000"/>
              </a:solidFill>
              <a:latin typeface="Arial"/>
              <a:cs typeface="Arial"/>
            </a:rPr>
            <a:t>SMT Ability:  Experience (A5.2)</a:t>
          </a:r>
        </a:p>
        <a:p>
          <a:pPr algn="l" rtl="0">
            <a:defRPr sz="1000"/>
          </a:pPr>
          <a:endParaRPr lang="en-GB" sz="800" b="0" i="0" u="none" strike="noStrike" baseline="0">
            <a:solidFill>
              <a:srgbClr val="000000"/>
            </a:solidFill>
            <a:latin typeface="Arial"/>
            <a:cs typeface="Arial"/>
          </a:endParaRPr>
        </a:p>
      </xdr:txBody>
    </xdr:sp>
    <xdr:clientData/>
  </xdr:twoCellAnchor>
  <xdr:twoCellAnchor>
    <xdr:from>
      <xdr:col>6</xdr:col>
      <xdr:colOff>0</xdr:colOff>
      <xdr:row>6</xdr:row>
      <xdr:rowOff>101600</xdr:rowOff>
    </xdr:from>
    <xdr:to>
      <xdr:col>8</xdr:col>
      <xdr:colOff>12700</xdr:colOff>
      <xdr:row>8</xdr:row>
      <xdr:rowOff>127000</xdr:rowOff>
    </xdr:to>
    <xdr:sp macro="" textlink="" fLocksText="0">
      <xdr:nvSpPr>
        <xdr:cNvPr id="33" name="Text Box 169">
          <a:extLst>
            <a:ext uri="{FF2B5EF4-FFF2-40B4-BE49-F238E27FC236}">
              <a16:creationId xmlns:a16="http://schemas.microsoft.com/office/drawing/2014/main" xmlns="" id="{00000000-0008-0000-0500-000021000000}"/>
            </a:ext>
          </a:extLst>
        </xdr:cNvPr>
        <xdr:cNvSpPr>
          <a:spLocks noChangeArrowheads="1"/>
        </xdr:cNvSpPr>
      </xdr:nvSpPr>
      <xdr:spPr bwMode="auto">
        <a:xfrm>
          <a:off x="4038600" y="1587500"/>
          <a:ext cx="1358900" cy="355600"/>
        </a:xfrm>
        <a:prstGeom prst="rect">
          <a:avLst/>
        </a:prstGeom>
        <a:noFill/>
        <a:ln w="9525">
          <a:noFill/>
          <a:round/>
          <a:headEnd/>
          <a:tailEnd/>
        </a:ln>
        <a:effectLst/>
      </xdr:spPr>
      <xdr:txBody>
        <a:bodyPr vertOverflow="clip" wrap="square" lIns="90000" tIns="45000" rIns="90000" bIns="45000" anchor="t" upright="1"/>
        <a:lstStyle/>
        <a:p>
          <a:pPr algn="l" rtl="0">
            <a:defRPr sz="1000"/>
          </a:pPr>
          <a:r>
            <a:rPr lang="en-GB" sz="1800" b="0" i="0" u="none" strike="noStrike" baseline="0">
              <a:solidFill>
                <a:srgbClr val="000000"/>
              </a:solidFill>
              <a:latin typeface="Arial"/>
              <a:cs typeface="Arial"/>
            </a:rPr>
            <a:t>Leadership</a:t>
          </a:r>
        </a:p>
      </xdr:txBody>
    </xdr:sp>
    <xdr:clientData/>
  </xdr:twoCellAnchor>
  <xdr:twoCellAnchor>
    <xdr:from>
      <xdr:col>6</xdr:col>
      <xdr:colOff>452439</xdr:colOff>
      <xdr:row>28</xdr:row>
      <xdr:rowOff>103187</xdr:rowOff>
    </xdr:from>
    <xdr:to>
      <xdr:col>8</xdr:col>
      <xdr:colOff>666753</xdr:colOff>
      <xdr:row>36</xdr:row>
      <xdr:rowOff>87312</xdr:rowOff>
    </xdr:to>
    <xdr:cxnSp macro="">
      <xdr:nvCxnSpPr>
        <xdr:cNvPr id="41" name="AutoShape 245">
          <a:extLst>
            <a:ext uri="{FF2B5EF4-FFF2-40B4-BE49-F238E27FC236}">
              <a16:creationId xmlns:a16="http://schemas.microsoft.com/office/drawing/2014/main" xmlns="" id="{00000000-0008-0000-0500-000029000000}"/>
            </a:ext>
          </a:extLst>
        </xdr:cNvPr>
        <xdr:cNvCxnSpPr>
          <a:cxnSpLocks noChangeShapeType="1"/>
        </xdr:cNvCxnSpPr>
      </xdr:nvCxnSpPr>
      <xdr:spPr bwMode="auto">
        <a:xfrm rot="10800000" flipV="1">
          <a:off x="4500564" y="5437187"/>
          <a:ext cx="1563689" cy="1317625"/>
        </a:xfrm>
        <a:prstGeom prst="bentConnector3">
          <a:avLst>
            <a:gd name="adj1" fmla="val 101269"/>
          </a:avLst>
        </a:prstGeom>
        <a:noFill/>
        <a:ln w="9525">
          <a:solidFill>
            <a:srgbClr val="000000"/>
          </a:solidFill>
          <a:round/>
          <a:headEnd/>
          <a:tailEnd/>
        </a:ln>
      </xdr:spPr>
    </xdr:cxnSp>
    <xdr:clientData/>
  </xdr:twoCellAnchor>
  <xdr:twoCellAnchor>
    <xdr:from>
      <xdr:col>10</xdr:col>
      <xdr:colOff>47625</xdr:colOff>
      <xdr:row>35</xdr:row>
      <xdr:rowOff>104775</xdr:rowOff>
    </xdr:from>
    <xdr:to>
      <xdr:col>10</xdr:col>
      <xdr:colOff>657225</xdr:colOff>
      <xdr:row>35</xdr:row>
      <xdr:rowOff>114300</xdr:rowOff>
    </xdr:to>
    <xdr:cxnSp macro="">
      <xdr:nvCxnSpPr>
        <xdr:cNvPr id="42" name="AutoShape 245">
          <a:extLst>
            <a:ext uri="{FF2B5EF4-FFF2-40B4-BE49-F238E27FC236}">
              <a16:creationId xmlns:a16="http://schemas.microsoft.com/office/drawing/2014/main" xmlns="" id="{00000000-0008-0000-0500-00002A000000}"/>
            </a:ext>
          </a:extLst>
        </xdr:cNvPr>
        <xdr:cNvCxnSpPr>
          <a:cxnSpLocks noChangeShapeType="1"/>
        </xdr:cNvCxnSpPr>
      </xdr:nvCxnSpPr>
      <xdr:spPr bwMode="auto">
        <a:xfrm>
          <a:off x="6778625" y="6378575"/>
          <a:ext cx="609600" cy="9525"/>
        </a:xfrm>
        <a:prstGeom prst="bentConnector3">
          <a:avLst>
            <a:gd name="adj1" fmla="val 50000"/>
          </a:avLst>
        </a:prstGeom>
        <a:noFill/>
        <a:ln w="9525">
          <a:solidFill>
            <a:srgbClr val="000000"/>
          </a:solidFill>
          <a:round/>
          <a:headEnd/>
          <a:tailEnd/>
        </a:ln>
      </xdr:spPr>
    </xdr:cxnSp>
    <xdr:clientData/>
  </xdr:twoCellAnchor>
  <xdr:twoCellAnchor>
    <xdr:from>
      <xdr:col>11</xdr:col>
      <xdr:colOff>666751</xdr:colOff>
      <xdr:row>29</xdr:row>
      <xdr:rowOff>71438</xdr:rowOff>
    </xdr:from>
    <xdr:to>
      <xdr:col>17</xdr:col>
      <xdr:colOff>533401</xdr:colOff>
      <xdr:row>37</xdr:row>
      <xdr:rowOff>112713</xdr:rowOff>
    </xdr:to>
    <xdr:cxnSp macro="">
      <xdr:nvCxnSpPr>
        <xdr:cNvPr id="44" name="AutoShape 137">
          <a:extLst>
            <a:ext uri="{FF2B5EF4-FFF2-40B4-BE49-F238E27FC236}">
              <a16:creationId xmlns:a16="http://schemas.microsoft.com/office/drawing/2014/main" xmlns="" id="{00000000-0008-0000-0500-00002C000000}"/>
            </a:ext>
          </a:extLst>
        </xdr:cNvPr>
        <xdr:cNvCxnSpPr>
          <a:cxnSpLocks noChangeShapeType="1"/>
        </xdr:cNvCxnSpPr>
      </xdr:nvCxnSpPr>
      <xdr:spPr bwMode="auto">
        <a:xfrm rot="10800000">
          <a:off x="8239126" y="5572126"/>
          <a:ext cx="3914775" cy="1374775"/>
        </a:xfrm>
        <a:prstGeom prst="bentConnector3">
          <a:avLst>
            <a:gd name="adj1" fmla="val 65004"/>
          </a:avLst>
        </a:prstGeom>
        <a:noFill/>
        <a:ln w="9525">
          <a:solidFill>
            <a:srgbClr val="000000"/>
          </a:solidFill>
          <a:round/>
          <a:headEnd/>
          <a:tailEnd/>
        </a:ln>
      </xdr:spPr>
    </xdr:cxnSp>
    <xdr:clientData/>
  </xdr:twoCellAnchor>
  <xdr:twoCellAnchor>
    <xdr:from>
      <xdr:col>8</xdr:col>
      <xdr:colOff>639234</xdr:colOff>
      <xdr:row>24</xdr:row>
      <xdr:rowOff>153988</xdr:rowOff>
    </xdr:from>
    <xdr:to>
      <xdr:col>12</xdr:col>
      <xdr:colOff>42968</xdr:colOff>
      <xdr:row>30</xdr:row>
      <xdr:rowOff>9561</xdr:rowOff>
    </xdr:to>
    <xdr:sp macro="" textlink="" fLocksText="0">
      <xdr:nvSpPr>
        <xdr:cNvPr id="49" name="Rectangle 167">
          <a:extLst>
            <a:ext uri="{FF2B5EF4-FFF2-40B4-BE49-F238E27FC236}">
              <a16:creationId xmlns:a16="http://schemas.microsoft.com/office/drawing/2014/main" xmlns="" id="{00000000-0008-0000-0500-000031000000}"/>
            </a:ext>
          </a:extLst>
        </xdr:cNvPr>
        <xdr:cNvSpPr>
          <a:spLocks noChangeArrowheads="1"/>
        </xdr:cNvSpPr>
      </xdr:nvSpPr>
      <xdr:spPr bwMode="auto">
        <a:xfrm>
          <a:off x="6036734" y="4821238"/>
          <a:ext cx="2253297" cy="855698"/>
        </a:xfrm>
        <a:prstGeom prst="rect">
          <a:avLst/>
        </a:prstGeom>
        <a:noFill/>
        <a:ln w="9360">
          <a:solidFill>
            <a:srgbClr val="000000"/>
          </a:solidFill>
          <a:miter lim="800000"/>
          <a:headEnd/>
          <a:tailEnd/>
        </a:ln>
        <a:effectLst/>
      </xdr:spPr>
      <xdr:txBody>
        <a:bodyPr vertOverflow="clip" wrap="square" lIns="90000" tIns="45000" rIns="90000" bIns="45000" anchor="t" upright="1"/>
        <a:lstStyle/>
        <a:p>
          <a:pPr algn="l" rtl="0">
            <a:defRPr sz="1000"/>
          </a:pPr>
          <a:r>
            <a:rPr lang="en-GB" sz="800" b="1" i="0" u="none" strike="noStrike" baseline="0">
              <a:solidFill>
                <a:srgbClr val="000000"/>
              </a:solidFill>
              <a:latin typeface="Arial"/>
              <a:cs typeface="Arial"/>
            </a:rPr>
            <a:t>People</a:t>
          </a:r>
        </a:p>
        <a:p>
          <a:pPr algn="l" rtl="0">
            <a:defRPr sz="1000"/>
          </a:pPr>
          <a:endParaRPr lang="en-GB" sz="800" b="1" i="0" u="none" strike="noStrike" baseline="0">
            <a:solidFill>
              <a:srgbClr val="000000"/>
            </a:solidFill>
            <a:latin typeface="Arial"/>
            <a:cs typeface="Arial"/>
          </a:endParaRPr>
        </a:p>
      </xdr:txBody>
    </xdr:sp>
    <xdr:clientData/>
  </xdr:twoCellAnchor>
  <xdr:twoCellAnchor>
    <xdr:from>
      <xdr:col>3</xdr:col>
      <xdr:colOff>571500</xdr:colOff>
      <xdr:row>5</xdr:row>
      <xdr:rowOff>152400</xdr:rowOff>
    </xdr:from>
    <xdr:to>
      <xdr:col>9</xdr:col>
      <xdr:colOff>466725</xdr:colOff>
      <xdr:row>26</xdr:row>
      <xdr:rowOff>79376</xdr:rowOff>
    </xdr:to>
    <xdr:sp macro="" textlink="">
      <xdr:nvSpPr>
        <xdr:cNvPr id="50" name="Rounded Rectangle 324">
          <a:extLst>
            <a:ext uri="{FF2B5EF4-FFF2-40B4-BE49-F238E27FC236}">
              <a16:creationId xmlns:a16="http://schemas.microsoft.com/office/drawing/2014/main" xmlns="" id="{00000000-0008-0000-0500-000032000000}"/>
            </a:ext>
          </a:extLst>
        </xdr:cNvPr>
        <xdr:cNvSpPr>
          <a:spLocks noChangeArrowheads="1"/>
        </xdr:cNvSpPr>
      </xdr:nvSpPr>
      <xdr:spPr bwMode="auto">
        <a:xfrm>
          <a:off x="2595563" y="1604963"/>
          <a:ext cx="3943350" cy="3475038"/>
        </a:xfrm>
        <a:prstGeom prst="roundRect">
          <a:avLst>
            <a:gd name="adj" fmla="val 16667"/>
          </a:avLst>
        </a:prstGeom>
        <a:noFill/>
        <a:ln w="38160">
          <a:solidFill>
            <a:srgbClr val="000000"/>
          </a:solidFill>
          <a:prstDash val="dash"/>
          <a:round/>
          <a:headEnd/>
          <a:tailEnd/>
        </a:ln>
      </xdr:spPr>
    </xdr:sp>
    <xdr:clientData/>
  </xdr:twoCellAnchor>
  <xdr:twoCellAnchor>
    <xdr:from>
      <xdr:col>3</xdr:col>
      <xdr:colOff>438150</xdr:colOff>
      <xdr:row>5</xdr:row>
      <xdr:rowOff>85725</xdr:rowOff>
    </xdr:from>
    <xdr:to>
      <xdr:col>12</xdr:col>
      <xdr:colOff>438150</xdr:colOff>
      <xdr:row>32</xdr:row>
      <xdr:rowOff>38100</xdr:rowOff>
    </xdr:to>
    <xdr:sp macro="" textlink="">
      <xdr:nvSpPr>
        <xdr:cNvPr id="51" name="Rounded Rectangle 325">
          <a:extLst>
            <a:ext uri="{FF2B5EF4-FFF2-40B4-BE49-F238E27FC236}">
              <a16:creationId xmlns:a16="http://schemas.microsoft.com/office/drawing/2014/main" xmlns="" id="{00000000-0008-0000-0500-000033000000}"/>
            </a:ext>
          </a:extLst>
        </xdr:cNvPr>
        <xdr:cNvSpPr>
          <a:spLocks noChangeArrowheads="1"/>
        </xdr:cNvSpPr>
      </xdr:nvSpPr>
      <xdr:spPr bwMode="auto">
        <a:xfrm>
          <a:off x="2457450" y="1406525"/>
          <a:ext cx="6057900" cy="4410075"/>
        </a:xfrm>
        <a:prstGeom prst="roundRect">
          <a:avLst>
            <a:gd name="adj" fmla="val 16667"/>
          </a:avLst>
        </a:prstGeom>
        <a:noFill/>
        <a:ln w="38160">
          <a:solidFill>
            <a:srgbClr val="000000"/>
          </a:solidFill>
          <a:prstDash val="dash"/>
          <a:round/>
          <a:headEnd/>
          <a:tailEnd/>
        </a:ln>
      </xdr:spPr>
    </xdr:sp>
    <xdr:clientData/>
  </xdr:twoCellAnchor>
  <xdr:twoCellAnchor>
    <xdr:from>
      <xdr:col>3</xdr:col>
      <xdr:colOff>285750</xdr:colOff>
      <xdr:row>4</xdr:row>
      <xdr:rowOff>161925</xdr:rowOff>
    </xdr:from>
    <xdr:to>
      <xdr:col>17</xdr:col>
      <xdr:colOff>133350</xdr:colOff>
      <xdr:row>40</xdr:row>
      <xdr:rowOff>95250</xdr:rowOff>
    </xdr:to>
    <xdr:sp macro="" textlink="">
      <xdr:nvSpPr>
        <xdr:cNvPr id="52" name="Rounded Rectangle 326">
          <a:extLst>
            <a:ext uri="{FF2B5EF4-FFF2-40B4-BE49-F238E27FC236}">
              <a16:creationId xmlns:a16="http://schemas.microsoft.com/office/drawing/2014/main" xmlns="" id="{00000000-0008-0000-0500-000034000000}"/>
            </a:ext>
          </a:extLst>
        </xdr:cNvPr>
        <xdr:cNvSpPr>
          <a:spLocks noChangeArrowheads="1"/>
        </xdr:cNvSpPr>
      </xdr:nvSpPr>
      <xdr:spPr bwMode="auto">
        <a:xfrm>
          <a:off x="2305050" y="1317625"/>
          <a:ext cx="9271000" cy="5876925"/>
        </a:xfrm>
        <a:prstGeom prst="roundRect">
          <a:avLst>
            <a:gd name="adj" fmla="val 16667"/>
          </a:avLst>
        </a:prstGeom>
        <a:noFill/>
        <a:ln w="38160">
          <a:solidFill>
            <a:srgbClr val="000000"/>
          </a:solidFill>
          <a:prstDash val="dash"/>
          <a:round/>
          <a:headEnd/>
          <a:tailEnd/>
        </a:ln>
      </xdr:spPr>
    </xdr:sp>
    <xdr:clientData/>
  </xdr:twoCellAnchor>
  <xdr:twoCellAnchor>
    <xdr:from>
      <xdr:col>3</xdr:col>
      <xdr:colOff>57150</xdr:colOff>
      <xdr:row>4</xdr:row>
      <xdr:rowOff>104775</xdr:rowOff>
    </xdr:from>
    <xdr:to>
      <xdr:col>21</xdr:col>
      <xdr:colOff>219075</xdr:colOff>
      <xdr:row>52</xdr:row>
      <xdr:rowOff>111125</xdr:rowOff>
    </xdr:to>
    <xdr:sp macro="" textlink="">
      <xdr:nvSpPr>
        <xdr:cNvPr id="53" name="Rounded Rectangle 327">
          <a:extLst>
            <a:ext uri="{FF2B5EF4-FFF2-40B4-BE49-F238E27FC236}">
              <a16:creationId xmlns:a16="http://schemas.microsoft.com/office/drawing/2014/main" xmlns="" id="{00000000-0008-0000-0500-000035000000}"/>
            </a:ext>
          </a:extLst>
        </xdr:cNvPr>
        <xdr:cNvSpPr>
          <a:spLocks noChangeArrowheads="1"/>
        </xdr:cNvSpPr>
      </xdr:nvSpPr>
      <xdr:spPr bwMode="auto">
        <a:xfrm>
          <a:off x="2081213" y="1366838"/>
          <a:ext cx="12457112" cy="8102600"/>
        </a:xfrm>
        <a:prstGeom prst="roundRect">
          <a:avLst>
            <a:gd name="adj" fmla="val 16667"/>
          </a:avLst>
        </a:prstGeom>
        <a:noFill/>
        <a:ln w="38160">
          <a:solidFill>
            <a:srgbClr val="000000"/>
          </a:solidFill>
          <a:prstDash val="dash"/>
          <a:round/>
          <a:headEnd/>
          <a:tailEnd/>
        </a:ln>
      </xdr:spPr>
    </xdr:sp>
    <xdr:clientData/>
  </xdr:twoCellAnchor>
  <xdr:twoCellAnchor>
    <xdr:from>
      <xdr:col>12</xdr:col>
      <xdr:colOff>198437</xdr:colOff>
      <xdr:row>20</xdr:row>
      <xdr:rowOff>71436</xdr:rowOff>
    </xdr:from>
    <xdr:to>
      <xdr:col>13</xdr:col>
      <xdr:colOff>7938</xdr:colOff>
      <xdr:row>20</xdr:row>
      <xdr:rowOff>71436</xdr:rowOff>
    </xdr:to>
    <xdr:cxnSp macro="">
      <xdr:nvCxnSpPr>
        <xdr:cNvPr id="75" name="Straight Connector 74">
          <a:extLst>
            <a:ext uri="{FF2B5EF4-FFF2-40B4-BE49-F238E27FC236}">
              <a16:creationId xmlns:a16="http://schemas.microsoft.com/office/drawing/2014/main" xmlns="" id="{00000000-0008-0000-0500-00004B000000}"/>
            </a:ext>
          </a:extLst>
        </xdr:cNvPr>
        <xdr:cNvCxnSpPr/>
      </xdr:nvCxnSpPr>
      <xdr:spPr>
        <a:xfrm>
          <a:off x="8445500" y="4071936"/>
          <a:ext cx="48418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642938</xdr:colOff>
      <xdr:row>46</xdr:row>
      <xdr:rowOff>95248</xdr:rowOff>
    </xdr:from>
    <xdr:to>
      <xdr:col>9</xdr:col>
      <xdr:colOff>206377</xdr:colOff>
      <xdr:row>46</xdr:row>
      <xdr:rowOff>103187</xdr:rowOff>
    </xdr:to>
    <xdr:cxnSp macro="">
      <xdr:nvCxnSpPr>
        <xdr:cNvPr id="77" name="Straight Arrow Connector 76">
          <a:extLst>
            <a:ext uri="{FF2B5EF4-FFF2-40B4-BE49-F238E27FC236}">
              <a16:creationId xmlns:a16="http://schemas.microsoft.com/office/drawing/2014/main" xmlns="" id="{00000000-0008-0000-0500-00004D000000}"/>
            </a:ext>
          </a:extLst>
        </xdr:cNvPr>
        <xdr:cNvCxnSpPr/>
      </xdr:nvCxnSpPr>
      <xdr:spPr>
        <a:xfrm flipH="1">
          <a:off x="6040438" y="8453436"/>
          <a:ext cx="238127" cy="79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214312</xdr:colOff>
      <xdr:row>20</xdr:row>
      <xdr:rowOff>73023</xdr:rowOff>
    </xdr:from>
    <xdr:to>
      <xdr:col>12</xdr:col>
      <xdr:colOff>215900</xdr:colOff>
      <xdr:row>43</xdr:row>
      <xdr:rowOff>23813</xdr:rowOff>
    </xdr:to>
    <xdr:cxnSp macro="">
      <xdr:nvCxnSpPr>
        <xdr:cNvPr id="82" name="Straight Connector 81">
          <a:extLst>
            <a:ext uri="{FF2B5EF4-FFF2-40B4-BE49-F238E27FC236}">
              <a16:creationId xmlns:a16="http://schemas.microsoft.com/office/drawing/2014/main" xmlns="" id="{00000000-0008-0000-0500-000052000000}"/>
            </a:ext>
          </a:extLst>
        </xdr:cNvPr>
        <xdr:cNvCxnSpPr/>
      </xdr:nvCxnSpPr>
      <xdr:spPr>
        <a:xfrm flipV="1">
          <a:off x="8461375" y="4073523"/>
          <a:ext cx="1588" cy="38084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222250</xdr:colOff>
      <xdr:row>43</xdr:row>
      <xdr:rowOff>17461</xdr:rowOff>
    </xdr:from>
    <xdr:to>
      <xdr:col>12</xdr:col>
      <xdr:colOff>176212</xdr:colOff>
      <xdr:row>43</xdr:row>
      <xdr:rowOff>23813</xdr:rowOff>
    </xdr:to>
    <xdr:cxnSp macro="">
      <xdr:nvCxnSpPr>
        <xdr:cNvPr id="85" name="Straight Connector 84">
          <a:extLst>
            <a:ext uri="{FF2B5EF4-FFF2-40B4-BE49-F238E27FC236}">
              <a16:creationId xmlns:a16="http://schemas.microsoft.com/office/drawing/2014/main" xmlns="" id="{00000000-0008-0000-0500-000055000000}"/>
            </a:ext>
          </a:extLst>
        </xdr:cNvPr>
        <xdr:cNvCxnSpPr/>
      </xdr:nvCxnSpPr>
      <xdr:spPr>
        <a:xfrm flipV="1">
          <a:off x="6294438" y="7875586"/>
          <a:ext cx="2128837" cy="63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198437</xdr:colOff>
      <xdr:row>43</xdr:row>
      <xdr:rowOff>15873</xdr:rowOff>
    </xdr:from>
    <xdr:to>
      <xdr:col>9</xdr:col>
      <xdr:colOff>206375</xdr:colOff>
      <xdr:row>49</xdr:row>
      <xdr:rowOff>87313</xdr:rowOff>
    </xdr:to>
    <xdr:cxnSp macro="">
      <xdr:nvCxnSpPr>
        <xdr:cNvPr id="87" name="Straight Connector 86">
          <a:extLst>
            <a:ext uri="{FF2B5EF4-FFF2-40B4-BE49-F238E27FC236}">
              <a16:creationId xmlns:a16="http://schemas.microsoft.com/office/drawing/2014/main" xmlns="" id="{00000000-0008-0000-0500-000057000000}"/>
            </a:ext>
          </a:extLst>
        </xdr:cNvPr>
        <xdr:cNvCxnSpPr/>
      </xdr:nvCxnSpPr>
      <xdr:spPr>
        <a:xfrm flipH="1">
          <a:off x="6270625" y="7873998"/>
          <a:ext cx="7938" cy="10715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404813</xdr:colOff>
      <xdr:row>36</xdr:row>
      <xdr:rowOff>80948</xdr:rowOff>
    </xdr:from>
    <xdr:to>
      <xdr:col>7</xdr:col>
      <xdr:colOff>25400</xdr:colOff>
      <xdr:row>36</xdr:row>
      <xdr:rowOff>87315</xdr:rowOff>
    </xdr:to>
    <xdr:cxnSp macro="">
      <xdr:nvCxnSpPr>
        <xdr:cNvPr id="103" name="Straight Connector 102">
          <a:extLst>
            <a:ext uri="{FF2B5EF4-FFF2-40B4-BE49-F238E27FC236}">
              <a16:creationId xmlns:a16="http://schemas.microsoft.com/office/drawing/2014/main" xmlns="" id="{00000000-0008-0000-0500-000067000000}"/>
            </a:ext>
          </a:extLst>
        </xdr:cNvPr>
        <xdr:cNvCxnSpPr/>
      </xdr:nvCxnSpPr>
      <xdr:spPr>
        <a:xfrm flipV="1">
          <a:off x="4452938" y="6748448"/>
          <a:ext cx="295275" cy="63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557213</xdr:colOff>
      <xdr:row>32</xdr:row>
      <xdr:rowOff>42848</xdr:rowOff>
    </xdr:from>
    <xdr:to>
      <xdr:col>9</xdr:col>
      <xdr:colOff>177800</xdr:colOff>
      <xdr:row>32</xdr:row>
      <xdr:rowOff>49215</xdr:rowOff>
    </xdr:to>
    <xdr:cxnSp macro="">
      <xdr:nvCxnSpPr>
        <xdr:cNvPr id="118" name="Straight Connector 117">
          <a:extLst>
            <a:ext uri="{FF2B5EF4-FFF2-40B4-BE49-F238E27FC236}">
              <a16:creationId xmlns:a16="http://schemas.microsoft.com/office/drawing/2014/main" xmlns="" id="{00000000-0008-0000-0500-000076000000}"/>
            </a:ext>
          </a:extLst>
        </xdr:cNvPr>
        <xdr:cNvCxnSpPr/>
      </xdr:nvCxnSpPr>
      <xdr:spPr>
        <a:xfrm flipV="1">
          <a:off x="5954713" y="6043598"/>
          <a:ext cx="295275" cy="63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317468</xdr:colOff>
      <xdr:row>16</xdr:row>
      <xdr:rowOff>0</xdr:rowOff>
    </xdr:from>
    <xdr:to>
      <xdr:col>12</xdr:col>
      <xdr:colOff>317500</xdr:colOff>
      <xdr:row>16</xdr:row>
      <xdr:rowOff>3352</xdr:rowOff>
    </xdr:to>
    <xdr:cxnSp macro="">
      <xdr:nvCxnSpPr>
        <xdr:cNvPr id="119" name="Straight Connector 118">
          <a:extLst>
            <a:ext uri="{FF2B5EF4-FFF2-40B4-BE49-F238E27FC236}">
              <a16:creationId xmlns:a16="http://schemas.microsoft.com/office/drawing/2014/main" xmlns="" id="{00000000-0008-0000-0500-000077000000}"/>
            </a:ext>
          </a:extLst>
        </xdr:cNvPr>
        <xdr:cNvCxnSpPr>
          <a:stCxn id="20" idx="3"/>
        </xdr:cNvCxnSpPr>
      </xdr:nvCxnSpPr>
      <xdr:spPr>
        <a:xfrm flipV="1">
          <a:off x="6389656" y="3333750"/>
          <a:ext cx="2174907" cy="33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41308</xdr:colOff>
      <xdr:row>25</xdr:row>
      <xdr:rowOff>119062</xdr:rowOff>
    </xdr:from>
    <xdr:to>
      <xdr:col>13</xdr:col>
      <xdr:colOff>206375</xdr:colOff>
      <xdr:row>36</xdr:row>
      <xdr:rowOff>49196</xdr:rowOff>
    </xdr:to>
    <xdr:cxnSp macro="">
      <xdr:nvCxnSpPr>
        <xdr:cNvPr id="123" name="Elbow Connector 122">
          <a:extLst>
            <a:ext uri="{FF2B5EF4-FFF2-40B4-BE49-F238E27FC236}">
              <a16:creationId xmlns:a16="http://schemas.microsoft.com/office/drawing/2014/main" xmlns="" id="{00000000-0008-0000-0500-00007B000000}"/>
            </a:ext>
          </a:extLst>
        </xdr:cNvPr>
        <xdr:cNvCxnSpPr>
          <a:stCxn id="26" idx="3"/>
        </xdr:cNvCxnSpPr>
      </xdr:nvCxnSpPr>
      <xdr:spPr>
        <a:xfrm flipV="1">
          <a:off x="6788183" y="4953000"/>
          <a:ext cx="2339942" cy="1763696"/>
        </a:xfrm>
        <a:prstGeom prst="bentConnector3">
          <a:avLst>
            <a:gd name="adj1" fmla="val 73745"/>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15870</xdr:colOff>
      <xdr:row>9</xdr:row>
      <xdr:rowOff>150802</xdr:rowOff>
    </xdr:from>
    <xdr:to>
      <xdr:col>13</xdr:col>
      <xdr:colOff>15875</xdr:colOff>
      <xdr:row>30</xdr:row>
      <xdr:rowOff>134938</xdr:rowOff>
    </xdr:to>
    <xdr:cxnSp macro="">
      <xdr:nvCxnSpPr>
        <xdr:cNvPr id="132" name="Straight Connector 131">
          <a:extLst>
            <a:ext uri="{FF2B5EF4-FFF2-40B4-BE49-F238E27FC236}">
              <a16:creationId xmlns:a16="http://schemas.microsoft.com/office/drawing/2014/main" xmlns="" id="{00000000-0008-0000-0500-000084000000}"/>
            </a:ext>
          </a:extLst>
        </xdr:cNvPr>
        <xdr:cNvCxnSpPr/>
      </xdr:nvCxnSpPr>
      <xdr:spPr>
        <a:xfrm>
          <a:off x="8937620" y="2317740"/>
          <a:ext cx="5" cy="34845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30</xdr:row>
      <xdr:rowOff>111125</xdr:rowOff>
    </xdr:from>
    <xdr:to>
      <xdr:col>14</xdr:col>
      <xdr:colOff>31750</xdr:colOff>
      <xdr:row>30</xdr:row>
      <xdr:rowOff>112714</xdr:rowOff>
    </xdr:to>
    <xdr:cxnSp macro="">
      <xdr:nvCxnSpPr>
        <xdr:cNvPr id="135" name="Straight Connector 134">
          <a:extLst>
            <a:ext uri="{FF2B5EF4-FFF2-40B4-BE49-F238E27FC236}">
              <a16:creationId xmlns:a16="http://schemas.microsoft.com/office/drawing/2014/main" xmlns="" id="{00000000-0008-0000-0500-000087000000}"/>
            </a:ext>
          </a:extLst>
        </xdr:cNvPr>
        <xdr:cNvCxnSpPr/>
      </xdr:nvCxnSpPr>
      <xdr:spPr>
        <a:xfrm flipV="1">
          <a:off x="8931275" y="5778500"/>
          <a:ext cx="696913" cy="158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666750</xdr:colOff>
      <xdr:row>36</xdr:row>
      <xdr:rowOff>49196</xdr:rowOff>
    </xdr:from>
    <xdr:to>
      <xdr:col>17</xdr:col>
      <xdr:colOff>547688</xdr:colOff>
      <xdr:row>36</xdr:row>
      <xdr:rowOff>79375</xdr:rowOff>
    </xdr:to>
    <xdr:cxnSp macro="">
      <xdr:nvCxnSpPr>
        <xdr:cNvPr id="136" name="Straight Connector 135">
          <a:extLst>
            <a:ext uri="{FF2B5EF4-FFF2-40B4-BE49-F238E27FC236}">
              <a16:creationId xmlns:a16="http://schemas.microsoft.com/office/drawing/2014/main" xmlns="" id="{00000000-0008-0000-0500-000088000000}"/>
            </a:ext>
          </a:extLst>
        </xdr:cNvPr>
        <xdr:cNvCxnSpPr>
          <a:stCxn id="29" idx="3"/>
        </xdr:cNvCxnSpPr>
      </xdr:nvCxnSpPr>
      <xdr:spPr>
        <a:xfrm>
          <a:off x="9588500" y="6716696"/>
          <a:ext cx="2579688" cy="30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468312</xdr:colOff>
      <xdr:row>44</xdr:row>
      <xdr:rowOff>96838</xdr:rowOff>
    </xdr:from>
    <xdr:to>
      <xdr:col>4</xdr:col>
      <xdr:colOff>666751</xdr:colOff>
      <xdr:row>44</xdr:row>
      <xdr:rowOff>103187</xdr:rowOff>
    </xdr:to>
    <xdr:cxnSp macro="">
      <xdr:nvCxnSpPr>
        <xdr:cNvPr id="145" name="Straight Connector 144">
          <a:extLst>
            <a:ext uri="{FF2B5EF4-FFF2-40B4-BE49-F238E27FC236}">
              <a16:creationId xmlns:a16="http://schemas.microsoft.com/office/drawing/2014/main" xmlns="" id="{00000000-0008-0000-0500-000091000000}"/>
            </a:ext>
          </a:extLst>
        </xdr:cNvPr>
        <xdr:cNvCxnSpPr/>
      </xdr:nvCxnSpPr>
      <xdr:spPr>
        <a:xfrm flipV="1">
          <a:off x="2492375" y="8121651"/>
          <a:ext cx="873126" cy="63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468312</xdr:colOff>
      <xdr:row>36</xdr:row>
      <xdr:rowOff>87313</xdr:rowOff>
    </xdr:from>
    <xdr:to>
      <xdr:col>3</xdr:col>
      <xdr:colOff>476252</xdr:colOff>
      <xdr:row>44</xdr:row>
      <xdr:rowOff>111126</xdr:rowOff>
    </xdr:to>
    <xdr:cxnSp macro="">
      <xdr:nvCxnSpPr>
        <xdr:cNvPr id="147" name="Straight Connector 146">
          <a:extLst>
            <a:ext uri="{FF2B5EF4-FFF2-40B4-BE49-F238E27FC236}">
              <a16:creationId xmlns:a16="http://schemas.microsoft.com/office/drawing/2014/main" xmlns="" id="{00000000-0008-0000-0500-000093000000}"/>
            </a:ext>
          </a:extLst>
        </xdr:cNvPr>
        <xdr:cNvCxnSpPr/>
      </xdr:nvCxnSpPr>
      <xdr:spPr>
        <a:xfrm flipH="1" flipV="1">
          <a:off x="2492375" y="6754813"/>
          <a:ext cx="7940" cy="13811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444502</xdr:colOff>
      <xdr:row>36</xdr:row>
      <xdr:rowOff>73025</xdr:rowOff>
    </xdr:from>
    <xdr:to>
      <xdr:col>6</xdr:col>
      <xdr:colOff>446090</xdr:colOff>
      <xdr:row>36</xdr:row>
      <xdr:rowOff>95251</xdr:rowOff>
    </xdr:to>
    <xdr:cxnSp macro="">
      <xdr:nvCxnSpPr>
        <xdr:cNvPr id="151" name="Straight Connector 150">
          <a:extLst>
            <a:ext uri="{FF2B5EF4-FFF2-40B4-BE49-F238E27FC236}">
              <a16:creationId xmlns:a16="http://schemas.microsoft.com/office/drawing/2014/main" xmlns="" id="{00000000-0008-0000-0500-000097000000}"/>
            </a:ext>
          </a:extLst>
        </xdr:cNvPr>
        <xdr:cNvCxnSpPr/>
      </xdr:nvCxnSpPr>
      <xdr:spPr>
        <a:xfrm flipV="1">
          <a:off x="2468565" y="6740525"/>
          <a:ext cx="2025650" cy="222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326997</xdr:colOff>
      <xdr:row>15</xdr:row>
      <xdr:rowOff>147814</xdr:rowOff>
    </xdr:from>
    <xdr:to>
      <xdr:col>12</xdr:col>
      <xdr:colOff>357187</xdr:colOff>
      <xdr:row>29</xdr:row>
      <xdr:rowOff>87312</xdr:rowOff>
    </xdr:to>
    <xdr:cxnSp macro="">
      <xdr:nvCxnSpPr>
        <xdr:cNvPr id="156" name="Straight Connector 155">
          <a:extLst>
            <a:ext uri="{FF2B5EF4-FFF2-40B4-BE49-F238E27FC236}">
              <a16:creationId xmlns:a16="http://schemas.microsoft.com/office/drawing/2014/main" xmlns="" id="{00000000-0008-0000-0500-00009C000000}"/>
            </a:ext>
          </a:extLst>
        </xdr:cNvPr>
        <xdr:cNvCxnSpPr/>
      </xdr:nvCxnSpPr>
      <xdr:spPr>
        <a:xfrm>
          <a:off x="8574060" y="3314877"/>
          <a:ext cx="30190" cy="22731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619125</xdr:colOff>
      <xdr:row>27</xdr:row>
      <xdr:rowOff>87312</xdr:rowOff>
    </xdr:from>
    <xdr:to>
      <xdr:col>12</xdr:col>
      <xdr:colOff>373062</xdr:colOff>
      <xdr:row>27</xdr:row>
      <xdr:rowOff>95251</xdr:rowOff>
    </xdr:to>
    <xdr:cxnSp macro="">
      <xdr:nvCxnSpPr>
        <xdr:cNvPr id="157" name="Straight Connector 156">
          <a:extLst>
            <a:ext uri="{FF2B5EF4-FFF2-40B4-BE49-F238E27FC236}">
              <a16:creationId xmlns:a16="http://schemas.microsoft.com/office/drawing/2014/main" xmlns="" id="{00000000-0008-0000-0500-00009D000000}"/>
            </a:ext>
          </a:extLst>
        </xdr:cNvPr>
        <xdr:cNvCxnSpPr/>
      </xdr:nvCxnSpPr>
      <xdr:spPr>
        <a:xfrm flipV="1">
          <a:off x="8191500" y="5254625"/>
          <a:ext cx="428625" cy="79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666750</xdr:colOff>
      <xdr:row>30</xdr:row>
      <xdr:rowOff>134940</xdr:rowOff>
    </xdr:from>
    <xdr:to>
      <xdr:col>13</xdr:col>
      <xdr:colOff>15876</xdr:colOff>
      <xdr:row>43</xdr:row>
      <xdr:rowOff>15875</xdr:rowOff>
    </xdr:to>
    <xdr:cxnSp macro="">
      <xdr:nvCxnSpPr>
        <xdr:cNvPr id="171" name="Straight Connector 170">
          <a:extLst>
            <a:ext uri="{FF2B5EF4-FFF2-40B4-BE49-F238E27FC236}">
              <a16:creationId xmlns:a16="http://schemas.microsoft.com/office/drawing/2014/main" xmlns="" id="{00000000-0008-0000-0500-0000AB000000}"/>
            </a:ext>
          </a:extLst>
        </xdr:cNvPr>
        <xdr:cNvCxnSpPr/>
      </xdr:nvCxnSpPr>
      <xdr:spPr>
        <a:xfrm flipV="1">
          <a:off x="8913813" y="5802315"/>
          <a:ext cx="23813" cy="20716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166687</xdr:colOff>
      <xdr:row>43</xdr:row>
      <xdr:rowOff>15875</xdr:rowOff>
    </xdr:from>
    <xdr:to>
      <xdr:col>12</xdr:col>
      <xdr:colOff>650876</xdr:colOff>
      <xdr:row>43</xdr:row>
      <xdr:rowOff>15875</xdr:rowOff>
    </xdr:to>
    <xdr:cxnSp macro="">
      <xdr:nvCxnSpPr>
        <xdr:cNvPr id="177" name="Straight Connector 176">
          <a:extLst>
            <a:ext uri="{FF2B5EF4-FFF2-40B4-BE49-F238E27FC236}">
              <a16:creationId xmlns:a16="http://schemas.microsoft.com/office/drawing/2014/main" xmlns="" id="{00000000-0008-0000-0500-0000B1000000}"/>
            </a:ext>
          </a:extLst>
        </xdr:cNvPr>
        <xdr:cNvCxnSpPr/>
      </xdr:nvCxnSpPr>
      <xdr:spPr>
        <a:xfrm flipH="1">
          <a:off x="8413750" y="7874000"/>
          <a:ext cx="484189"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666752</xdr:colOff>
      <xdr:row>49</xdr:row>
      <xdr:rowOff>79375</xdr:rowOff>
    </xdr:from>
    <xdr:to>
      <xdr:col>9</xdr:col>
      <xdr:colOff>214312</xdr:colOff>
      <xdr:row>49</xdr:row>
      <xdr:rowOff>79375</xdr:rowOff>
    </xdr:to>
    <xdr:cxnSp macro="">
      <xdr:nvCxnSpPr>
        <xdr:cNvPr id="181" name="Straight Connector 180">
          <a:extLst>
            <a:ext uri="{FF2B5EF4-FFF2-40B4-BE49-F238E27FC236}">
              <a16:creationId xmlns:a16="http://schemas.microsoft.com/office/drawing/2014/main" xmlns="" id="{00000000-0008-0000-0500-0000B5000000}"/>
            </a:ext>
          </a:extLst>
        </xdr:cNvPr>
        <xdr:cNvCxnSpPr/>
      </xdr:nvCxnSpPr>
      <xdr:spPr>
        <a:xfrm flipH="1">
          <a:off x="6064252" y="8937625"/>
          <a:ext cx="22224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xdr:colOff>
      <xdr:row>27</xdr:row>
      <xdr:rowOff>71438</xdr:rowOff>
    </xdr:from>
    <xdr:to>
      <xdr:col>14</xdr:col>
      <xdr:colOff>3</xdr:colOff>
      <xdr:row>29</xdr:row>
      <xdr:rowOff>55563</xdr:rowOff>
    </xdr:to>
    <xdr:cxnSp macro="">
      <xdr:nvCxnSpPr>
        <xdr:cNvPr id="188" name="Straight Connector 187">
          <a:extLst>
            <a:ext uri="{FF2B5EF4-FFF2-40B4-BE49-F238E27FC236}">
              <a16:creationId xmlns:a16="http://schemas.microsoft.com/office/drawing/2014/main" xmlns="" id="{00000000-0008-0000-0500-0000BC000000}"/>
            </a:ext>
          </a:extLst>
        </xdr:cNvPr>
        <xdr:cNvCxnSpPr/>
      </xdr:nvCxnSpPr>
      <xdr:spPr>
        <a:xfrm>
          <a:off x="9596440" y="5238751"/>
          <a:ext cx="1" cy="317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666750</xdr:colOff>
      <xdr:row>20</xdr:row>
      <xdr:rowOff>119063</xdr:rowOff>
    </xdr:from>
    <xdr:to>
      <xdr:col>17</xdr:col>
      <xdr:colOff>666751</xdr:colOff>
      <xdr:row>27</xdr:row>
      <xdr:rowOff>119062</xdr:rowOff>
    </xdr:to>
    <xdr:grpSp>
      <xdr:nvGrpSpPr>
        <xdr:cNvPr id="211" name="Group 210">
          <a:extLst>
            <a:ext uri="{FF2B5EF4-FFF2-40B4-BE49-F238E27FC236}">
              <a16:creationId xmlns:a16="http://schemas.microsoft.com/office/drawing/2014/main" xmlns="" id="{00000000-0008-0000-0500-0000D3000000}"/>
            </a:ext>
          </a:extLst>
        </xdr:cNvPr>
        <xdr:cNvGrpSpPr/>
      </xdr:nvGrpSpPr>
      <xdr:grpSpPr>
        <a:xfrm>
          <a:off x="9588500" y="3548063"/>
          <a:ext cx="2698751" cy="1166812"/>
          <a:chOff x="9588500" y="4119563"/>
          <a:chExt cx="2698751" cy="1166812"/>
        </a:xfrm>
      </xdr:grpSpPr>
      <xdr:cxnSp macro="">
        <xdr:nvCxnSpPr>
          <xdr:cNvPr id="191" name="Straight Connector 190">
            <a:extLst>
              <a:ext uri="{FF2B5EF4-FFF2-40B4-BE49-F238E27FC236}">
                <a16:creationId xmlns:a16="http://schemas.microsoft.com/office/drawing/2014/main" xmlns="" id="{00000000-0008-0000-0500-0000BF000000}"/>
              </a:ext>
            </a:extLst>
          </xdr:cNvPr>
          <xdr:cNvCxnSpPr/>
        </xdr:nvCxnSpPr>
        <xdr:spPr>
          <a:xfrm flipH="1" flipV="1">
            <a:off x="9588500" y="5278438"/>
            <a:ext cx="2413000" cy="793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95" name="Straight Connector 194">
            <a:extLst>
              <a:ext uri="{FF2B5EF4-FFF2-40B4-BE49-F238E27FC236}">
                <a16:creationId xmlns:a16="http://schemas.microsoft.com/office/drawing/2014/main" xmlns="" id="{00000000-0008-0000-0500-0000C3000000}"/>
              </a:ext>
            </a:extLst>
          </xdr:cNvPr>
          <xdr:cNvCxnSpPr/>
        </xdr:nvCxnSpPr>
        <xdr:spPr>
          <a:xfrm>
            <a:off x="11985626" y="4119563"/>
            <a:ext cx="23812" cy="1158875"/>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99" name="Straight Connector 198">
            <a:extLst>
              <a:ext uri="{FF2B5EF4-FFF2-40B4-BE49-F238E27FC236}">
                <a16:creationId xmlns:a16="http://schemas.microsoft.com/office/drawing/2014/main" xmlns="" id="{00000000-0008-0000-0500-0000C7000000}"/>
              </a:ext>
            </a:extLst>
          </xdr:cNvPr>
          <xdr:cNvCxnSpPr/>
        </xdr:nvCxnSpPr>
        <xdr:spPr>
          <a:xfrm flipH="1">
            <a:off x="11953875" y="4119563"/>
            <a:ext cx="333376" cy="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3</xdr:col>
      <xdr:colOff>266700</xdr:colOff>
      <xdr:row>4</xdr:row>
      <xdr:rowOff>139700</xdr:rowOff>
    </xdr:from>
    <xdr:to>
      <xdr:col>17</xdr:col>
      <xdr:colOff>152400</xdr:colOff>
      <xdr:row>40</xdr:row>
      <xdr:rowOff>114300</xdr:rowOff>
    </xdr:to>
    <xdr:sp macro="" textlink="">
      <xdr:nvSpPr>
        <xdr:cNvPr id="52227" name="Rounded Rectangle 326">
          <a:extLst>
            <a:ext uri="{FF2B5EF4-FFF2-40B4-BE49-F238E27FC236}">
              <a16:creationId xmlns:a16="http://schemas.microsoft.com/office/drawing/2014/main" xmlns="" id="{00000000-0008-0000-0500-000003CC0000}"/>
            </a:ext>
          </a:extLst>
        </xdr:cNvPr>
        <xdr:cNvSpPr>
          <a:spLocks noChangeArrowheads="1"/>
        </xdr:cNvSpPr>
      </xdr:nvSpPr>
      <xdr:spPr bwMode="auto">
        <a:xfrm>
          <a:off x="2286000" y="825500"/>
          <a:ext cx="9461500" cy="59944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454025</xdr:colOff>
      <xdr:row>45</xdr:row>
      <xdr:rowOff>57150</xdr:rowOff>
    </xdr:from>
    <xdr:to>
      <xdr:col>8</xdr:col>
      <xdr:colOff>654050</xdr:colOff>
      <xdr:row>52</xdr:row>
      <xdr:rowOff>136525</xdr:rowOff>
    </xdr:to>
    <xdr:sp macro="" textlink="">
      <xdr:nvSpPr>
        <xdr:cNvPr id="12" name="Rectangle 11">
          <a:extLst>
            <a:ext uri="{FF2B5EF4-FFF2-40B4-BE49-F238E27FC236}">
              <a16:creationId xmlns:a16="http://schemas.microsoft.com/office/drawing/2014/main" xmlns="" id="{00000000-0008-0000-0900-00000C000000}"/>
            </a:ext>
            <a:ext uri="{147F2762-F138-4A5C-976F-8EAC2B608ADB}">
              <a16:predDERef xmlns:a16="http://schemas.microsoft.com/office/drawing/2014/main" xmlns="" pred="{00000000-0008-0000-0900-00000B000000}"/>
            </a:ext>
          </a:extLst>
        </xdr:cNvPr>
        <xdr:cNvSpPr/>
      </xdr:nvSpPr>
      <xdr:spPr>
        <a:xfrm>
          <a:off x="10988675" y="15763875"/>
          <a:ext cx="2047875" cy="1412875"/>
        </a:xfrm>
        <a:prstGeom prst="rect">
          <a:avLst/>
        </a:prstGeom>
        <a:solidFill>
          <a:srgbClr val="0E6F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latin typeface="Verdana" charset="0"/>
              <a:ea typeface="Verdana" charset="0"/>
              <a:cs typeface="Verdana" charset="0"/>
            </a:rPr>
            <a:t>End customer</a:t>
          </a:r>
        </a:p>
      </xdr:txBody>
    </xdr:sp>
    <xdr:clientData/>
  </xdr:twoCellAnchor>
  <xdr:twoCellAnchor>
    <xdr:from>
      <xdr:col>1</xdr:col>
      <xdr:colOff>180975</xdr:colOff>
      <xdr:row>44</xdr:row>
      <xdr:rowOff>104775</xdr:rowOff>
    </xdr:from>
    <xdr:to>
      <xdr:col>3</xdr:col>
      <xdr:colOff>171450</xdr:colOff>
      <xdr:row>52</xdr:row>
      <xdr:rowOff>0</xdr:rowOff>
    </xdr:to>
    <xdr:sp macro="" textlink="">
      <xdr:nvSpPr>
        <xdr:cNvPr id="13" name="Rectangle 12">
          <a:extLst>
            <a:ext uri="{FF2B5EF4-FFF2-40B4-BE49-F238E27FC236}">
              <a16:creationId xmlns:a16="http://schemas.microsoft.com/office/drawing/2014/main" xmlns="" id="{00000000-0008-0000-0900-00000D000000}"/>
            </a:ext>
            <a:ext uri="{147F2762-F138-4A5C-976F-8EAC2B608ADB}">
              <a16:predDERef xmlns:a16="http://schemas.microsoft.com/office/drawing/2014/main" xmlns="" pred="{00000000-0008-0000-0900-00000C000000}"/>
            </a:ext>
          </a:extLst>
        </xdr:cNvPr>
        <xdr:cNvSpPr/>
      </xdr:nvSpPr>
      <xdr:spPr>
        <a:xfrm>
          <a:off x="704850" y="15621000"/>
          <a:ext cx="3314700" cy="1419225"/>
        </a:xfrm>
        <a:prstGeom prst="rect">
          <a:avLst/>
        </a:prstGeom>
        <a:solidFill>
          <a:srgbClr val="0E6F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63500</xdr:colOff>
      <xdr:row>1</xdr:row>
      <xdr:rowOff>127000</xdr:rowOff>
    </xdr:from>
    <xdr:to>
      <xdr:col>1</xdr:col>
      <xdr:colOff>1473200</xdr:colOff>
      <xdr:row>3</xdr:row>
      <xdr:rowOff>101600</xdr:rowOff>
    </xdr:to>
    <xdr:sp macro="" textlink="">
      <xdr:nvSpPr>
        <xdr:cNvPr id="2" name="TextBox 1">
          <a:extLst>
            <a:ext uri="{FF2B5EF4-FFF2-40B4-BE49-F238E27FC236}">
              <a16:creationId xmlns:a16="http://schemas.microsoft.com/office/drawing/2014/main" xmlns="" id="{00000000-0008-0000-0A00-000002000000}"/>
            </a:ext>
          </a:extLst>
        </xdr:cNvPr>
        <xdr:cNvSpPr txBox="1"/>
      </xdr:nvSpPr>
      <xdr:spPr>
        <a:xfrm>
          <a:off x="63500" y="482600"/>
          <a:ext cx="40640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Rockwell" charset="0"/>
              <a:ea typeface="Rockwell" charset="0"/>
              <a:cs typeface="Rockwell" charset="0"/>
            </a:rPr>
            <a:t>Score</a:t>
          </a:r>
          <a:r>
            <a:rPr lang="en-US" sz="1400" baseline="0">
              <a:latin typeface="Rockwell" charset="0"/>
              <a:ea typeface="Rockwell" charset="0"/>
              <a:cs typeface="Rockwell" charset="0"/>
            </a:rPr>
            <a:t> (1-4)(default - adherence) how often the supplier adheres to the various specifications of the firm on supplies</a:t>
          </a:r>
          <a:endParaRPr lang="en-US" sz="1400">
            <a:latin typeface="Rockwell" charset="0"/>
            <a:ea typeface="Rockwell" charset="0"/>
            <a:cs typeface="Rockwell"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1238250</xdr:colOff>
      <xdr:row>23</xdr:row>
      <xdr:rowOff>47625</xdr:rowOff>
    </xdr:from>
    <xdr:to>
      <xdr:col>2</xdr:col>
      <xdr:colOff>1428750</xdr:colOff>
      <xdr:row>30</xdr:row>
      <xdr:rowOff>127000</xdr:rowOff>
    </xdr:to>
    <xdr:sp macro="" textlink="">
      <xdr:nvSpPr>
        <xdr:cNvPr id="2" name="Rectangle 1">
          <a:extLst>
            <a:ext uri="{FF2B5EF4-FFF2-40B4-BE49-F238E27FC236}">
              <a16:creationId xmlns:a16="http://schemas.microsoft.com/office/drawing/2014/main" xmlns="" id="{00000000-0008-0000-0B00-000002000000}"/>
            </a:ext>
          </a:extLst>
        </xdr:cNvPr>
        <xdr:cNvSpPr/>
      </xdr:nvSpPr>
      <xdr:spPr>
        <a:xfrm>
          <a:off x="1835150" y="7273925"/>
          <a:ext cx="2311400" cy="1412875"/>
        </a:xfrm>
        <a:prstGeom prst="rect">
          <a:avLst/>
        </a:prstGeom>
        <a:solidFill>
          <a:srgbClr val="0E6F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Verdana" charset="0"/>
            <a:ea typeface="Verdana" charset="0"/>
            <a:cs typeface="Verdana" charset="0"/>
          </a:endParaRPr>
        </a:p>
      </xdr:txBody>
    </xdr:sp>
    <xdr:clientData/>
  </xdr:twoCellAnchor>
  <xdr:twoCellAnchor>
    <xdr:from>
      <xdr:col>2</xdr:col>
      <xdr:colOff>962025</xdr:colOff>
      <xdr:row>41</xdr:row>
      <xdr:rowOff>41275</xdr:rowOff>
    </xdr:from>
    <xdr:to>
      <xdr:col>3</xdr:col>
      <xdr:colOff>1549400</xdr:colOff>
      <xdr:row>48</xdr:row>
      <xdr:rowOff>120650</xdr:rowOff>
    </xdr:to>
    <xdr:sp macro="" textlink="">
      <xdr:nvSpPr>
        <xdr:cNvPr id="3" name="Rectangle 2">
          <a:extLst>
            <a:ext uri="{FF2B5EF4-FFF2-40B4-BE49-F238E27FC236}">
              <a16:creationId xmlns:a16="http://schemas.microsoft.com/office/drawing/2014/main" xmlns="" id="{00000000-0008-0000-0B00-000003000000}"/>
            </a:ext>
          </a:extLst>
        </xdr:cNvPr>
        <xdr:cNvSpPr/>
      </xdr:nvSpPr>
      <xdr:spPr>
        <a:xfrm>
          <a:off x="3679825" y="10696575"/>
          <a:ext cx="2263775" cy="1412875"/>
        </a:xfrm>
        <a:prstGeom prst="rect">
          <a:avLst/>
        </a:prstGeom>
        <a:solidFill>
          <a:srgbClr val="0E6F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Verdana" charset="0"/>
            <a:ea typeface="Verdana" charset="0"/>
            <a:cs typeface="Verdana" charset="0"/>
          </a:endParaRPr>
        </a:p>
      </xdr:txBody>
    </xdr:sp>
    <xdr:clientData/>
  </xdr:twoCellAnchor>
  <xdr:twoCellAnchor>
    <xdr:from>
      <xdr:col>1</xdr:col>
      <xdr:colOff>368300</xdr:colOff>
      <xdr:row>34</xdr:row>
      <xdr:rowOff>50800</xdr:rowOff>
    </xdr:from>
    <xdr:to>
      <xdr:col>2</xdr:col>
      <xdr:colOff>558800</xdr:colOff>
      <xdr:row>41</xdr:row>
      <xdr:rowOff>130175</xdr:rowOff>
    </xdr:to>
    <xdr:sp macro="" textlink="">
      <xdr:nvSpPr>
        <xdr:cNvPr id="4" name="Rectangle 3">
          <a:extLst>
            <a:ext uri="{FF2B5EF4-FFF2-40B4-BE49-F238E27FC236}">
              <a16:creationId xmlns:a16="http://schemas.microsoft.com/office/drawing/2014/main" xmlns="" id="{00000000-0008-0000-0B00-000004000000}"/>
            </a:ext>
          </a:extLst>
        </xdr:cNvPr>
        <xdr:cNvSpPr/>
      </xdr:nvSpPr>
      <xdr:spPr>
        <a:xfrm>
          <a:off x="965200" y="9372600"/>
          <a:ext cx="2311400" cy="1412875"/>
        </a:xfrm>
        <a:prstGeom prst="rect">
          <a:avLst/>
        </a:prstGeom>
        <a:solidFill>
          <a:srgbClr val="0E6F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Verdana" charset="0"/>
            <a:ea typeface="Verdana" charset="0"/>
            <a:cs typeface="Verdana" charset="0"/>
          </a:endParaRPr>
        </a:p>
      </xdr:txBody>
    </xdr:sp>
    <xdr:clientData/>
  </xdr:twoCellAnchor>
  <xdr:twoCellAnchor>
    <xdr:from>
      <xdr:col>1</xdr:col>
      <xdr:colOff>441325</xdr:colOff>
      <xdr:row>46</xdr:row>
      <xdr:rowOff>76200</xdr:rowOff>
    </xdr:from>
    <xdr:to>
      <xdr:col>2</xdr:col>
      <xdr:colOff>631825</xdr:colOff>
      <xdr:row>53</xdr:row>
      <xdr:rowOff>155575</xdr:rowOff>
    </xdr:to>
    <xdr:sp macro="" textlink="">
      <xdr:nvSpPr>
        <xdr:cNvPr id="5" name="Rectangle 4">
          <a:extLst>
            <a:ext uri="{FF2B5EF4-FFF2-40B4-BE49-F238E27FC236}">
              <a16:creationId xmlns:a16="http://schemas.microsoft.com/office/drawing/2014/main" xmlns="" id="{00000000-0008-0000-0B00-000005000000}"/>
            </a:ext>
          </a:extLst>
        </xdr:cNvPr>
        <xdr:cNvSpPr/>
      </xdr:nvSpPr>
      <xdr:spPr>
        <a:xfrm>
          <a:off x="1038225" y="11684000"/>
          <a:ext cx="2311400" cy="1412875"/>
        </a:xfrm>
        <a:prstGeom prst="rect">
          <a:avLst/>
        </a:prstGeom>
        <a:solidFill>
          <a:srgbClr val="0E6F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Verdana" charset="0"/>
            <a:ea typeface="Verdana" charset="0"/>
            <a:cs typeface="Verdana" charset="0"/>
          </a:endParaRPr>
        </a:p>
      </xdr:txBody>
    </xdr:sp>
    <xdr:clientData/>
  </xdr:twoCellAnchor>
  <xdr:twoCellAnchor>
    <xdr:from>
      <xdr:col>3</xdr:col>
      <xdr:colOff>1460500</xdr:colOff>
      <xdr:row>28</xdr:row>
      <xdr:rowOff>174625</xdr:rowOff>
    </xdr:from>
    <xdr:to>
      <xdr:col>5</xdr:col>
      <xdr:colOff>428625</xdr:colOff>
      <xdr:row>36</xdr:row>
      <xdr:rowOff>63500</xdr:rowOff>
    </xdr:to>
    <xdr:sp macro="" textlink="">
      <xdr:nvSpPr>
        <xdr:cNvPr id="6" name="Rectangle 5">
          <a:extLst>
            <a:ext uri="{FF2B5EF4-FFF2-40B4-BE49-F238E27FC236}">
              <a16:creationId xmlns:a16="http://schemas.microsoft.com/office/drawing/2014/main" xmlns="" id="{00000000-0008-0000-0B00-000006000000}"/>
            </a:ext>
          </a:extLst>
        </xdr:cNvPr>
        <xdr:cNvSpPr/>
      </xdr:nvSpPr>
      <xdr:spPr>
        <a:xfrm>
          <a:off x="5854700" y="8353425"/>
          <a:ext cx="2486025" cy="1412875"/>
        </a:xfrm>
        <a:prstGeom prst="rect">
          <a:avLst/>
        </a:prstGeom>
        <a:solidFill>
          <a:srgbClr val="0E6F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Verdana" charset="0"/>
            <a:ea typeface="Verdana" charset="0"/>
            <a:cs typeface="Verdana" charset="0"/>
          </a:endParaRPr>
        </a:p>
      </xdr:txBody>
    </xdr:sp>
    <xdr:clientData/>
  </xdr:twoCellAnchor>
  <xdr:twoCellAnchor>
    <xdr:from>
      <xdr:col>4</xdr:col>
      <xdr:colOff>215900</xdr:colOff>
      <xdr:row>51</xdr:row>
      <xdr:rowOff>184150</xdr:rowOff>
    </xdr:from>
    <xdr:to>
      <xdr:col>5</xdr:col>
      <xdr:colOff>914400</xdr:colOff>
      <xdr:row>59</xdr:row>
      <xdr:rowOff>73025</xdr:rowOff>
    </xdr:to>
    <xdr:sp macro="" textlink="">
      <xdr:nvSpPr>
        <xdr:cNvPr id="7" name="Rectangle 6">
          <a:extLst>
            <a:ext uri="{FF2B5EF4-FFF2-40B4-BE49-F238E27FC236}">
              <a16:creationId xmlns:a16="http://schemas.microsoft.com/office/drawing/2014/main" xmlns="" id="{00000000-0008-0000-0B00-000007000000}"/>
            </a:ext>
          </a:extLst>
        </xdr:cNvPr>
        <xdr:cNvSpPr/>
      </xdr:nvSpPr>
      <xdr:spPr>
        <a:xfrm>
          <a:off x="6591300" y="12744450"/>
          <a:ext cx="2235200" cy="1412875"/>
        </a:xfrm>
        <a:prstGeom prst="rect">
          <a:avLst/>
        </a:prstGeom>
        <a:solidFill>
          <a:srgbClr val="0E6F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atin typeface="Verdana" charset="0"/>
            <a:ea typeface="Verdana" charset="0"/>
            <a:cs typeface="Verdana" charset="0"/>
          </a:endParaRPr>
        </a:p>
      </xdr:txBody>
    </xdr:sp>
    <xdr:clientData/>
  </xdr:twoCellAnchor>
  <xdr:twoCellAnchor>
    <xdr:from>
      <xdr:col>4</xdr:col>
      <xdr:colOff>342900</xdr:colOff>
      <xdr:row>41</xdr:row>
      <xdr:rowOff>88900</xdr:rowOff>
    </xdr:from>
    <xdr:to>
      <xdr:col>5</xdr:col>
      <xdr:colOff>1041400</xdr:colOff>
      <xdr:row>48</xdr:row>
      <xdr:rowOff>168275</xdr:rowOff>
    </xdr:to>
    <xdr:sp macro="" textlink="">
      <xdr:nvSpPr>
        <xdr:cNvPr id="8" name="Rectangle 7">
          <a:extLst>
            <a:ext uri="{FF2B5EF4-FFF2-40B4-BE49-F238E27FC236}">
              <a16:creationId xmlns:a16="http://schemas.microsoft.com/office/drawing/2014/main" xmlns="" id="{00000000-0008-0000-0B00-000008000000}"/>
            </a:ext>
          </a:extLst>
        </xdr:cNvPr>
        <xdr:cNvSpPr/>
      </xdr:nvSpPr>
      <xdr:spPr>
        <a:xfrm>
          <a:off x="6718300" y="10744200"/>
          <a:ext cx="2235200" cy="1412875"/>
        </a:xfrm>
        <a:prstGeom prst="rect">
          <a:avLst/>
        </a:prstGeom>
        <a:solidFill>
          <a:srgbClr val="0E6F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latin typeface="Verdana" charset="0"/>
              <a:ea typeface="Verdana" charset="0"/>
              <a:cs typeface="Verdana" charset="0"/>
            </a:rPr>
            <a:t>Enterprise</a:t>
          </a:r>
        </a:p>
      </xdr:txBody>
    </xdr:sp>
    <xdr:clientData/>
  </xdr:twoCellAnchor>
  <xdr:twoCellAnchor>
    <xdr:from>
      <xdr:col>12</xdr:col>
      <xdr:colOff>149225</xdr:colOff>
      <xdr:row>41</xdr:row>
      <xdr:rowOff>133350</xdr:rowOff>
    </xdr:from>
    <xdr:to>
      <xdr:col>13</xdr:col>
      <xdr:colOff>53975</xdr:colOff>
      <xdr:row>49</xdr:row>
      <xdr:rowOff>22225</xdr:rowOff>
    </xdr:to>
    <xdr:sp macro="" textlink="">
      <xdr:nvSpPr>
        <xdr:cNvPr id="9" name="Rectangle 8">
          <a:extLst>
            <a:ext uri="{FF2B5EF4-FFF2-40B4-BE49-F238E27FC236}">
              <a16:creationId xmlns:a16="http://schemas.microsoft.com/office/drawing/2014/main" xmlns="" id="{00000000-0008-0000-0B00-000009000000}"/>
            </a:ext>
          </a:extLst>
        </xdr:cNvPr>
        <xdr:cNvSpPr/>
      </xdr:nvSpPr>
      <xdr:spPr>
        <a:xfrm>
          <a:off x="20596225" y="10788650"/>
          <a:ext cx="2355850" cy="1412875"/>
        </a:xfrm>
        <a:prstGeom prst="rect">
          <a:avLst/>
        </a:prstGeom>
        <a:solidFill>
          <a:srgbClr val="0E6F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latin typeface="Verdana" charset="0"/>
              <a:ea typeface="Verdana" charset="0"/>
              <a:cs typeface="Verdana" charset="0"/>
            </a:rPr>
            <a:t>End customer</a:t>
          </a:r>
        </a:p>
      </xdr:txBody>
    </xdr:sp>
    <xdr:clientData/>
  </xdr:twoCellAnchor>
  <xdr:twoCellAnchor>
    <xdr:from>
      <xdr:col>6</xdr:col>
      <xdr:colOff>714375</xdr:colOff>
      <xdr:row>42</xdr:row>
      <xdr:rowOff>0</xdr:rowOff>
    </xdr:from>
    <xdr:to>
      <xdr:col>11</xdr:col>
      <xdr:colOff>920750</xdr:colOff>
      <xdr:row>49</xdr:row>
      <xdr:rowOff>79375</xdr:rowOff>
    </xdr:to>
    <xdr:sp macro="" textlink="">
      <xdr:nvSpPr>
        <xdr:cNvPr id="10" name="Rectangle 9">
          <a:extLst>
            <a:ext uri="{FF2B5EF4-FFF2-40B4-BE49-F238E27FC236}">
              <a16:creationId xmlns:a16="http://schemas.microsoft.com/office/drawing/2014/main" xmlns="" id="{00000000-0008-0000-0B00-00000A000000}"/>
            </a:ext>
          </a:extLst>
        </xdr:cNvPr>
        <xdr:cNvSpPr/>
      </xdr:nvSpPr>
      <xdr:spPr>
        <a:xfrm>
          <a:off x="10645775" y="10845800"/>
          <a:ext cx="8639175" cy="1412875"/>
        </a:xfrm>
        <a:prstGeom prst="rect">
          <a:avLst/>
        </a:prstGeom>
        <a:solidFill>
          <a:srgbClr val="0E6F8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1092201</xdr:colOff>
      <xdr:row>34</xdr:row>
      <xdr:rowOff>0</xdr:rowOff>
    </xdr:from>
    <xdr:to>
      <xdr:col>2</xdr:col>
      <xdr:colOff>809625</xdr:colOff>
      <xdr:row>52</xdr:row>
      <xdr:rowOff>158750</xdr:rowOff>
    </xdr:to>
    <xdr:sp macro="" textlink="">
      <xdr:nvSpPr>
        <xdr:cNvPr id="2" name="Oval 1">
          <a:extLst>
            <a:ext uri="{FF2B5EF4-FFF2-40B4-BE49-F238E27FC236}">
              <a16:creationId xmlns:a16="http://schemas.microsoft.com/office/drawing/2014/main" xmlns="" id="{00000000-0008-0000-0E00-000002000000}"/>
            </a:ext>
          </a:extLst>
        </xdr:cNvPr>
        <xdr:cNvSpPr/>
      </xdr:nvSpPr>
      <xdr:spPr>
        <a:xfrm>
          <a:off x="1968501" y="16383000"/>
          <a:ext cx="3641724" cy="3587750"/>
        </a:xfrm>
        <a:prstGeom prst="ellipse">
          <a:avLst/>
        </a:prstGeom>
        <a:solidFill>
          <a:srgbClr val="0E6F88"/>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Verdana" charset="0"/>
              <a:ea typeface="Verdana" charset="0"/>
              <a:cs typeface="Verdana" charset="0"/>
            </a:rPr>
            <a:t>Total addressable market</a:t>
          </a:r>
        </a:p>
      </xdr:txBody>
    </xdr:sp>
    <xdr:clientData/>
  </xdr:twoCellAnchor>
  <xdr:twoCellAnchor>
    <xdr:from>
      <xdr:col>1</xdr:col>
      <xdr:colOff>1981201</xdr:colOff>
      <xdr:row>38</xdr:row>
      <xdr:rowOff>158750</xdr:rowOff>
    </xdr:from>
    <xdr:to>
      <xdr:col>2</xdr:col>
      <xdr:colOff>571501</xdr:colOff>
      <xdr:row>52</xdr:row>
      <xdr:rowOff>31749</xdr:rowOff>
    </xdr:to>
    <xdr:sp macro="" textlink="">
      <xdr:nvSpPr>
        <xdr:cNvPr id="3" name="Oval 2">
          <a:extLst>
            <a:ext uri="{FF2B5EF4-FFF2-40B4-BE49-F238E27FC236}">
              <a16:creationId xmlns:a16="http://schemas.microsoft.com/office/drawing/2014/main" xmlns="" id="{00000000-0008-0000-0E00-000003000000}"/>
            </a:ext>
          </a:extLst>
        </xdr:cNvPr>
        <xdr:cNvSpPr/>
      </xdr:nvSpPr>
      <xdr:spPr>
        <a:xfrm>
          <a:off x="2857501" y="17303750"/>
          <a:ext cx="2514600" cy="2539999"/>
        </a:xfrm>
        <a:prstGeom prst="ellipse">
          <a:avLst/>
        </a:prstGeom>
        <a:solidFill>
          <a:srgbClr val="0E6F88"/>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Verdana" charset="0"/>
              <a:ea typeface="Verdana" charset="0"/>
              <a:cs typeface="Verdana" charset="0"/>
            </a:rPr>
            <a:t>Serviceable available market</a:t>
          </a:r>
        </a:p>
      </xdr:txBody>
    </xdr:sp>
    <xdr:clientData/>
  </xdr:twoCellAnchor>
  <xdr:twoCellAnchor>
    <xdr:from>
      <xdr:col>1</xdr:col>
      <xdr:colOff>2628901</xdr:colOff>
      <xdr:row>43</xdr:row>
      <xdr:rowOff>79376</xdr:rowOff>
    </xdr:from>
    <xdr:to>
      <xdr:col>2</xdr:col>
      <xdr:colOff>320675</xdr:colOff>
      <xdr:row>51</xdr:row>
      <xdr:rowOff>47626</xdr:rowOff>
    </xdr:to>
    <xdr:sp macro="" textlink="">
      <xdr:nvSpPr>
        <xdr:cNvPr id="4" name="Oval 3">
          <a:extLst>
            <a:ext uri="{FF2B5EF4-FFF2-40B4-BE49-F238E27FC236}">
              <a16:creationId xmlns:a16="http://schemas.microsoft.com/office/drawing/2014/main" xmlns="" id="{00000000-0008-0000-0E00-000004000000}"/>
            </a:ext>
          </a:extLst>
        </xdr:cNvPr>
        <xdr:cNvSpPr/>
      </xdr:nvSpPr>
      <xdr:spPr>
        <a:xfrm>
          <a:off x="3505201" y="18176876"/>
          <a:ext cx="1616074" cy="1492250"/>
        </a:xfrm>
        <a:prstGeom prst="ellipse">
          <a:avLst/>
        </a:prstGeom>
        <a:solidFill>
          <a:srgbClr val="0E6F88"/>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Verdana" charset="0"/>
              <a:ea typeface="Verdana" charset="0"/>
              <a:cs typeface="Verdana" charset="0"/>
            </a:rPr>
            <a:t>Target market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88900</xdr:colOff>
      <xdr:row>2</xdr:row>
      <xdr:rowOff>0</xdr:rowOff>
    </xdr:from>
    <xdr:to>
      <xdr:col>7</xdr:col>
      <xdr:colOff>368300</xdr:colOff>
      <xdr:row>10</xdr:row>
      <xdr:rowOff>177800</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88900" y="546100"/>
          <a:ext cx="6057900" cy="170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Rockwell" charset="0"/>
              <a:ea typeface="Rockwell" charset="0"/>
              <a:cs typeface="Rockwell" charset="0"/>
            </a:rPr>
            <a:t>Vertical</a:t>
          </a:r>
          <a:r>
            <a:rPr lang="en-US" sz="1100" baseline="0">
              <a:latin typeface="Rockwell" charset="0"/>
              <a:ea typeface="Rockwell" charset="0"/>
              <a:cs typeface="Rockwell" charset="0"/>
            </a:rPr>
            <a:t> </a:t>
          </a:r>
          <a:r>
            <a:rPr lang="en-US" sz="1100">
              <a:latin typeface="Rockwell" charset="0"/>
              <a:ea typeface="Rockwell" charset="0"/>
              <a:cs typeface="Rockwell" charset="0"/>
            </a:rPr>
            <a:t>analysis</a:t>
          </a:r>
          <a:r>
            <a:rPr lang="en-US" sz="1100" baseline="0">
              <a:latin typeface="Rockwell" charset="0"/>
              <a:ea typeface="Rockwell" charset="0"/>
              <a:cs typeface="Rockwell" charset="0"/>
            </a:rPr>
            <a:t> is the proportional analysis of a financial statement expressing each line itm as a percentatage of another ie gross sales in the income statement and total asset in the balance sheet.</a:t>
          </a:r>
        </a:p>
        <a:p>
          <a:endParaRPr lang="en-US" sz="1100" baseline="0">
            <a:latin typeface="Rockwell" charset="0"/>
            <a:ea typeface="Rockwell" charset="0"/>
            <a:cs typeface="Rockwell" charset="0"/>
          </a:endParaRPr>
        </a:p>
        <a:p>
          <a:r>
            <a:rPr lang="en-US" sz="1100">
              <a:latin typeface="Rockwell" charset="0"/>
              <a:ea typeface="Rockwell" charset="0"/>
              <a:cs typeface="Rockwell" charset="0"/>
            </a:rPr>
            <a:t>Income Statement </a:t>
          </a:r>
          <a:r>
            <a:rPr lang="en-US" sz="1100" baseline="0">
              <a:latin typeface="Rockwell" charset="0"/>
              <a:ea typeface="Rockwell" charset="0"/>
              <a:cs typeface="Rockwell" charset="0"/>
            </a:rPr>
            <a:t> </a:t>
          </a:r>
          <a:r>
            <a:rPr lang="en-US" sz="1100">
              <a:latin typeface="Rockwell" charset="0"/>
              <a:ea typeface="Rockwell" charset="0"/>
              <a:cs typeface="Rockwell" charset="0"/>
            </a:rPr>
            <a:t>%</a:t>
          </a:r>
          <a:r>
            <a:rPr lang="en-US" sz="1100" baseline="0">
              <a:latin typeface="Rockwell" charset="0"/>
              <a:ea typeface="Rockwell" charset="0"/>
              <a:cs typeface="Rockwell" charset="0"/>
            </a:rPr>
            <a:t> of financial items relative to sales = </a:t>
          </a:r>
        </a:p>
        <a:p>
          <a:endParaRPr lang="en-US" sz="1100" baseline="0">
            <a:latin typeface="Rockwell" charset="0"/>
            <a:ea typeface="Rockwell" charset="0"/>
            <a:cs typeface="Rockwell" charset="0"/>
          </a:endParaRPr>
        </a:p>
        <a:p>
          <a:endParaRPr lang="en-US" sz="1100" baseline="0">
            <a:latin typeface="Rockwell" charset="0"/>
            <a:ea typeface="Rockwell" charset="0"/>
            <a:cs typeface="Rockwell" charset="0"/>
          </a:endParaRPr>
        </a:p>
        <a:p>
          <a:r>
            <a:rPr lang="en-US" sz="1100" baseline="0">
              <a:latin typeface="Rockwell" charset="0"/>
              <a:ea typeface="Rockwell" charset="0"/>
              <a:cs typeface="Rockwell" charset="0"/>
            </a:rPr>
            <a:t>Balance Sheet % of financial items relative to total assets =   </a:t>
          </a:r>
        </a:p>
      </xdr:txBody>
    </xdr:sp>
    <xdr:clientData/>
  </xdr:twoCellAnchor>
  <xdr:oneCellAnchor>
    <xdr:from>
      <xdr:col>3</xdr:col>
      <xdr:colOff>533400</xdr:colOff>
      <xdr:row>4</xdr:row>
      <xdr:rowOff>88900</xdr:rowOff>
    </xdr:from>
    <xdr:ext cx="3035300" cy="635000"/>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3009900" y="1016000"/>
          <a:ext cx="3035300" cy="63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i="0">
              <a:latin typeface="Cambria Math" charset="0"/>
            </a:rPr>
            <a:t>〖</a:t>
          </a:r>
          <a:r>
            <a:rPr lang="en-GB" sz="1100" b="0" i="0">
              <a:latin typeface="Cambria Math" charset="0"/>
            </a:rPr>
            <a:t>𝐹𝑖𝑛𝑎𝑛𝑐𝑖𝑎𝑙 𝑙𝑖𝑛𝑒 𝑖𝑡𝑒𝑚</a:t>
          </a:r>
          <a:r>
            <a:rPr lang="en-US" sz="1100" b="0" i="0">
              <a:latin typeface="Cambria Math" charset="0"/>
            </a:rPr>
            <a:t>〗_(</a:t>
          </a:r>
          <a:r>
            <a:rPr lang="en-GB" sz="1100" b="0" i="0">
              <a:latin typeface="Cambria Math" charset="0"/>
            </a:rPr>
            <a:t>𝑦𝑟1 </a:t>
          </a:r>
          <a:r>
            <a:rPr lang="en-US" sz="1100" b="0" i="0">
              <a:latin typeface="Cambria Math" charset="0"/>
            </a:rPr>
            <a:t>)</a:t>
          </a:r>
          <a:r>
            <a:rPr lang="bg-BG" sz="1100" b="0" i="0">
              <a:latin typeface="Cambria Math" charset="0"/>
            </a:rPr>
            <a:t>/</a:t>
          </a:r>
          <a:r>
            <a:rPr lang="en-US" sz="1100" b="0" i="0">
              <a:latin typeface="Cambria Math" charset="0"/>
            </a:rPr>
            <a:t>〖</a:t>
          </a:r>
          <a:r>
            <a:rPr lang="en-GB" sz="1100" b="0" i="0">
              <a:latin typeface="Cambria Math" charset="0"/>
            </a:rPr>
            <a:t>𝑆𝑎𝑙𝑒𝑠</a:t>
          </a:r>
          <a:r>
            <a:rPr lang="en-US" sz="1100" b="0" i="0">
              <a:latin typeface="Cambria Math" charset="0"/>
            </a:rPr>
            <a:t>〗_</a:t>
          </a:r>
          <a:r>
            <a:rPr lang="en-GB" sz="1100" b="0" i="0">
              <a:latin typeface="Cambria Math" charset="0"/>
            </a:rPr>
            <a:t>𝑦𝑟1 𝑥 100</a:t>
          </a:r>
          <a:endParaRPr lang="en-US" sz="1100"/>
        </a:p>
      </xdr:txBody>
    </xdr:sp>
    <xdr:clientData/>
  </xdr:oneCellAnchor>
  <xdr:oneCellAnchor>
    <xdr:from>
      <xdr:col>3</xdr:col>
      <xdr:colOff>596900</xdr:colOff>
      <xdr:row>6</xdr:row>
      <xdr:rowOff>177800</xdr:rowOff>
    </xdr:from>
    <xdr:ext cx="3035300" cy="635000"/>
    <xdr:sp macro="" textlink="">
      <xdr:nvSpPr>
        <xdr:cNvPr id="4" name="TextBox 3">
          <a:extLst>
            <a:ext uri="{FF2B5EF4-FFF2-40B4-BE49-F238E27FC236}">
              <a16:creationId xmlns:a16="http://schemas.microsoft.com/office/drawing/2014/main" xmlns="" id="{00000000-0008-0000-1200-000004000000}"/>
            </a:ext>
          </a:extLst>
        </xdr:cNvPr>
        <xdr:cNvSpPr txBox="1"/>
      </xdr:nvSpPr>
      <xdr:spPr>
        <a:xfrm>
          <a:off x="3073400" y="1485900"/>
          <a:ext cx="3035300" cy="63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i="0">
              <a:latin typeface="Cambria Math" charset="0"/>
            </a:rPr>
            <a:t>〖</a:t>
          </a:r>
          <a:r>
            <a:rPr lang="en-GB" sz="1100" b="0" i="0">
              <a:latin typeface="Cambria Math" charset="0"/>
            </a:rPr>
            <a:t>𝐹𝑖𝑛𝑎𝑛𝑐𝑖𝑎𝑙 𝑙𝑖𝑛𝑒 𝑖𝑡𝑒𝑚</a:t>
          </a:r>
          <a:r>
            <a:rPr lang="en-US" sz="1100" b="0" i="0">
              <a:latin typeface="Cambria Math" charset="0"/>
            </a:rPr>
            <a:t>〗_(</a:t>
          </a:r>
          <a:r>
            <a:rPr lang="en-GB" sz="1100" b="0" i="0">
              <a:latin typeface="Cambria Math" charset="0"/>
            </a:rPr>
            <a:t>𝑦𝑟1 </a:t>
          </a:r>
          <a:r>
            <a:rPr lang="en-US" sz="1100" b="0" i="0">
              <a:latin typeface="Cambria Math" charset="0"/>
            </a:rPr>
            <a:t>)</a:t>
          </a:r>
          <a:r>
            <a:rPr lang="bg-BG" sz="1100" b="0" i="0">
              <a:latin typeface="Cambria Math" charset="0"/>
            </a:rPr>
            <a:t>/</a:t>
          </a:r>
          <a:r>
            <a:rPr lang="en-US" sz="1100" b="0" i="0">
              <a:latin typeface="Cambria Math" charset="0"/>
            </a:rPr>
            <a:t>〖</a:t>
          </a:r>
          <a:r>
            <a:rPr lang="en-GB" sz="1100" b="0" i="0">
              <a:latin typeface="Cambria Math" charset="0"/>
            </a:rPr>
            <a:t>𝑇𝑜𝑡𝑎𝑙 𝑎𝑠𝑠𝑒𝑡𝑠</a:t>
          </a:r>
          <a:r>
            <a:rPr lang="en-US" sz="1100" b="0" i="0">
              <a:latin typeface="Cambria Math" charset="0"/>
            </a:rPr>
            <a:t>〗_</a:t>
          </a:r>
          <a:r>
            <a:rPr lang="en-GB" sz="1100" b="0" i="0">
              <a:latin typeface="Cambria Math" charset="0"/>
            </a:rPr>
            <a:t>𝑦𝑟1 𝑥 100</a:t>
          </a: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12700</xdr:colOff>
      <xdr:row>1</xdr:row>
      <xdr:rowOff>114300</xdr:rowOff>
    </xdr:from>
    <xdr:to>
      <xdr:col>7</xdr:col>
      <xdr:colOff>292100</xdr:colOff>
      <xdr:row>7</xdr:row>
      <xdr:rowOff>76200</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12700" y="469900"/>
          <a:ext cx="605790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Trend analysis</a:t>
          </a:r>
          <a:r>
            <a:rPr lang="en-US" sz="1100" baseline="0"/>
            <a:t>/ trend analysis is a financial statement analysis technique showing the corresponding change in value of financial statement items of a period of time. Here we are calculating the percentage change. Let 2014 be the base year.</a:t>
          </a:r>
        </a:p>
        <a:p>
          <a:endParaRPr lang="en-US" sz="1100" baseline="0"/>
        </a:p>
        <a:p>
          <a:r>
            <a:rPr lang="en-US" sz="1100" baseline="0"/>
            <a:t>     % Change in financials  =  </a:t>
          </a:r>
        </a:p>
      </xdr:txBody>
    </xdr:sp>
    <xdr:clientData/>
  </xdr:twoCellAnchor>
  <xdr:oneCellAnchor>
    <xdr:from>
      <xdr:col>7</xdr:col>
      <xdr:colOff>787400</xdr:colOff>
      <xdr:row>17</xdr:row>
      <xdr:rowOff>50800</xdr:rowOff>
    </xdr:from>
    <xdr:ext cx="65" cy="172227"/>
    <xdr:sp macro="" textlink="">
      <xdr:nvSpPr>
        <xdr:cNvPr id="4" name="TextBox 3">
          <a:extLst>
            <a:ext uri="{FF2B5EF4-FFF2-40B4-BE49-F238E27FC236}">
              <a16:creationId xmlns:a16="http://schemas.microsoft.com/office/drawing/2014/main" xmlns="" id="{00000000-0008-0000-1300-000004000000}"/>
            </a:ext>
          </a:extLst>
        </xdr:cNvPr>
        <xdr:cNvSpPr txBox="1"/>
      </xdr:nvSpPr>
      <xdr:spPr>
        <a:xfrm>
          <a:off x="8216900" y="3073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342900</xdr:colOff>
      <xdr:row>5</xdr:row>
      <xdr:rowOff>12700</xdr:rowOff>
    </xdr:from>
    <xdr:ext cx="3035300" cy="635000"/>
    <xdr:sp macro="" textlink="">
      <xdr:nvSpPr>
        <xdr:cNvPr id="5" name="TextBox 4">
          <a:extLst>
            <a:ext uri="{FF2B5EF4-FFF2-40B4-BE49-F238E27FC236}">
              <a16:creationId xmlns:a16="http://schemas.microsoft.com/office/drawing/2014/main" xmlns="" id="{00000000-0008-0000-1300-000005000000}"/>
            </a:ext>
          </a:extLst>
        </xdr:cNvPr>
        <xdr:cNvSpPr txBox="1"/>
      </xdr:nvSpPr>
      <xdr:spPr>
        <a:xfrm>
          <a:off x="1168400" y="1130300"/>
          <a:ext cx="3035300" cy="63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bg-BG" sz="1100" i="0">
              <a:latin typeface="Cambria Math" charset="0"/>
            </a:rPr>
            <a:t>(</a:t>
          </a:r>
          <a:r>
            <a:rPr lang="en-US" sz="1100" i="0">
              <a:latin typeface="Cambria Math" charset="0"/>
            </a:rPr>
            <a:t>〖</a:t>
          </a:r>
          <a:r>
            <a:rPr lang="en-GB" sz="1100" b="0" i="0">
              <a:latin typeface="Cambria Math" charset="0"/>
            </a:rPr>
            <a:t>𝐴𝑚𝑜𝑢𝑛𝑡</a:t>
          </a:r>
          <a:r>
            <a:rPr lang="en-US" sz="1100" b="0" i="0">
              <a:latin typeface="Cambria Math" charset="0"/>
            </a:rPr>
            <a:t>〗_(</a:t>
          </a:r>
          <a:r>
            <a:rPr lang="en-GB" sz="1100" b="0" i="0">
              <a:latin typeface="Cambria Math" charset="0"/>
            </a:rPr>
            <a:t>𝑦𝑟1 −</a:t>
          </a:r>
          <a:r>
            <a:rPr lang="en-US" sz="1100" b="0" i="0">
              <a:latin typeface="Cambria Math" charset="0"/>
            </a:rPr>
            <a:t>) 〖</a:t>
          </a:r>
          <a:r>
            <a:rPr lang="en-GB" sz="1100" b="0" i="0">
              <a:latin typeface="Cambria Math" charset="0"/>
            </a:rPr>
            <a:t>𝐴𝑚𝑜𝑢𝑛𝑡</a:t>
          </a:r>
          <a:r>
            <a:rPr lang="en-US" sz="1100" b="0" i="0">
              <a:latin typeface="Cambria Math" charset="0"/>
            </a:rPr>
            <a:t>〗_</a:t>
          </a:r>
          <a:r>
            <a:rPr lang="en-GB" sz="1100" b="0" i="0">
              <a:latin typeface="Cambria Math" charset="0"/>
            </a:rPr>
            <a:t>𝑦𝑟0</a:t>
          </a:r>
          <a:r>
            <a:rPr lang="bg-BG" sz="1100" b="0" i="0">
              <a:latin typeface="Cambria Math" charset="0"/>
            </a:rPr>
            <a:t>)/</a:t>
          </a:r>
          <a:r>
            <a:rPr lang="en-US" sz="1100" b="0" i="0">
              <a:latin typeface="Cambria Math" charset="0"/>
            </a:rPr>
            <a:t>〖</a:t>
          </a:r>
          <a:r>
            <a:rPr lang="en-GB" sz="1100" b="0" i="0">
              <a:latin typeface="Cambria Math" charset="0"/>
            </a:rPr>
            <a:t>𝐴𝑚𝑜𝑢𝑛𝑡</a:t>
          </a:r>
          <a:r>
            <a:rPr lang="en-US" sz="1100" b="0" i="0">
              <a:latin typeface="Cambria Math" charset="0"/>
            </a:rPr>
            <a:t>〗_</a:t>
          </a:r>
          <a:r>
            <a:rPr lang="en-GB" sz="1100" b="0" i="0">
              <a:latin typeface="Cambria Math" charset="0"/>
            </a:rPr>
            <a:t>𝑦𝑟0 𝑥 100</a:t>
          </a: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12700</xdr:colOff>
      <xdr:row>1</xdr:row>
      <xdr:rowOff>38100</xdr:rowOff>
    </xdr:from>
    <xdr:to>
      <xdr:col>3</xdr:col>
      <xdr:colOff>254000</xdr:colOff>
      <xdr:row>7</xdr:row>
      <xdr:rowOff>152400</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12700" y="393700"/>
          <a:ext cx="65405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Rockwell" charset="0"/>
              <a:ea typeface="Rockwell" charset="0"/>
              <a:cs typeface="Rockwell" charset="0"/>
            </a:rPr>
            <a:t>Financial Ratios is the quantitative analysis of financial information from statements which provides input for evaluating and comparing a company to its peers or industry benchmark.</a:t>
          </a:r>
        </a:p>
        <a:p>
          <a:r>
            <a:rPr lang="en-US" sz="1100" baseline="0">
              <a:latin typeface="Rockwell" charset="0"/>
              <a:ea typeface="Rockwell" charset="0"/>
              <a:cs typeface="Rockwell" charset="0"/>
            </a:rPr>
            <a:t>Liquidity - measures the availabiity of cash to pay debt</a:t>
          </a:r>
        </a:p>
        <a:p>
          <a:r>
            <a:rPr lang="en-US" sz="1100" baseline="0">
              <a:latin typeface="Rockwell" charset="0"/>
              <a:ea typeface="Rockwell" charset="0"/>
              <a:cs typeface="Rockwell" charset="0"/>
            </a:rPr>
            <a:t>Activity - effectiveness of convertion on non-cash assets to cash assets</a:t>
          </a:r>
        </a:p>
        <a:p>
          <a:r>
            <a:rPr lang="en-US" sz="1100" baseline="0">
              <a:latin typeface="Rockwell" charset="0"/>
              <a:ea typeface="Rockwell" charset="0"/>
              <a:cs typeface="Rockwell" charset="0"/>
            </a:rPr>
            <a:t>Leverage - quantify the ability to repay long term debt</a:t>
          </a:r>
        </a:p>
        <a:p>
          <a:r>
            <a:rPr lang="en-US" sz="1100" baseline="0">
              <a:latin typeface="Rockwell" charset="0"/>
              <a:ea typeface="Rockwell" charset="0"/>
              <a:cs typeface="Rockwell" charset="0"/>
            </a:rPr>
            <a:t>Shareholder/Market - investor response to owning a company's stock</a:t>
          </a:r>
        </a:p>
        <a:p>
          <a:r>
            <a:rPr lang="en-US" sz="1100" baseline="0">
              <a:latin typeface="Rockwell" charset="0"/>
              <a:ea typeface="Rockwell" charset="0"/>
              <a:cs typeface="Rockwell" charset="0"/>
            </a:rPr>
            <a:t>Profitability = use of assets &amp; control of expenses to generate profit</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hallengesworldwide.sharepoint.com/Users/user/Downloads/Diagnosis%20Question%20for%20Accelerator%20vs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hallengesworldwide-my.sharepoint.com/personal/katherine_hirst_challengesworldwide_com/Documents/ICS/ICS%20Placement%20Documents/ICS%20Enterprise%20Placement%20Documents/New%20Workbook%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hallengesworldwide-my.sharepoint.com/Users/Ellinor/Downloads/New%20Workboo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hallengesworldwide.sharepoint.com/Users/s1684068/Downloads/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ing"/>
      <sheetName val="Visual Representation"/>
      <sheetName val="master"/>
      <sheetName val="Graphical Rep 4"/>
      <sheetName val="Graphical Rep 3"/>
      <sheetName val="User Attributes"/>
      <sheetName val="User Attributes Factors"/>
      <sheetName val="User Suitability"/>
    </sheetNames>
    <sheetDataSet>
      <sheetData sheetId="0">
        <row r="5">
          <cell r="Y5" t="str">
            <v>N/A</v>
          </cell>
        </row>
        <row r="6">
          <cell r="Y6">
            <v>1</v>
          </cell>
        </row>
        <row r="7">
          <cell r="Y7">
            <v>2</v>
          </cell>
        </row>
        <row r="8">
          <cell r="Y8">
            <v>3</v>
          </cell>
        </row>
        <row r="10">
          <cell r="Y10">
            <v>4</v>
          </cell>
        </row>
      </sheetData>
      <sheetData sheetId="1"/>
      <sheetData sheetId="2"/>
      <sheetData sheetId="3"/>
      <sheetData sheetId="4"/>
      <sheetData sheetId="5"/>
      <sheetData sheetId="6">
        <row r="3">
          <cell r="B3" t="str">
            <v>Not Applicable</v>
          </cell>
          <cell r="D3" t="str">
            <v>Not Applicable</v>
          </cell>
        </row>
        <row r="4">
          <cell r="B4" t="str">
            <v>None</v>
          </cell>
          <cell r="D4" t="str">
            <v>None</v>
          </cell>
        </row>
        <row r="5">
          <cell r="B5" t="str">
            <v>A Little</v>
          </cell>
          <cell r="D5" t="str">
            <v>A little</v>
          </cell>
        </row>
        <row r="6">
          <cell r="B6" t="str">
            <v>Some</v>
          </cell>
          <cell r="D6" t="str">
            <v>Some</v>
          </cell>
        </row>
        <row r="7">
          <cell r="B7" t="str">
            <v>Significant</v>
          </cell>
          <cell r="D7" t="str">
            <v>Keen</v>
          </cell>
        </row>
        <row r="8">
          <cell r="B8" t="str">
            <v>Massive Amount</v>
          </cell>
          <cell r="D8" t="str">
            <v>Really Keen</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Enterprise Information"/>
      <sheetName val="Analysis"/>
      <sheetName val="SWOT"/>
      <sheetName val="PEST"/>
      <sheetName val="Management Team &amp; Org Structure"/>
      <sheetName val="Supply Chain"/>
      <sheetName val="Competitor Analysis"/>
      <sheetName val="Overall Recommendations"/>
      <sheetName val="Implementation Plan"/>
      <sheetName val="Enterprise Score"/>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use this Workbook"/>
      <sheetName val="1. Initial Enterprise Info"/>
      <sheetName val="2. Diagnostic"/>
      <sheetName val="3. Enterprise Scores"/>
      <sheetName val="4. SDGs"/>
      <sheetName val="5. Additional Tools "/>
      <sheetName val="6. Team &amp; Org Structure"/>
      <sheetName val="7. PEST"/>
      <sheetName val="8. Supply Chain"/>
      <sheetName val="9. SWOT"/>
      <sheetName val="10. Competitor Analysis"/>
      <sheetName val="11. Market analysis"/>
      <sheetName val="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hyperlink" Target="https://challengesworldwide.sharepoint.com/:p:/s/UgandaAcceleratorPilot/ETMvwPruH8RCnq-A4-7CdwgBxDlLwiSxuZ7NxFinH_0IGw?e=6e0094500f014cde8e8c918433d10257"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showGridLines="0" workbookViewId="0">
      <selection activeCell="B14" sqref="B14"/>
    </sheetView>
  </sheetViews>
  <sheetFormatPr baseColWidth="10" defaultColWidth="11.5" defaultRowHeight="15" x14ac:dyDescent="0.2"/>
  <cols>
    <col min="1" max="1" width="5.83203125" customWidth="1"/>
    <col min="2" max="2" width="62.83203125" customWidth="1"/>
  </cols>
  <sheetData>
    <row r="1" spans="1:15" x14ac:dyDescent="0.2">
      <c r="A1" s="26"/>
      <c r="B1" s="24"/>
      <c r="C1" s="24"/>
      <c r="D1" s="24"/>
      <c r="E1" s="24"/>
      <c r="F1" s="24"/>
      <c r="G1" s="24"/>
      <c r="H1" s="24"/>
      <c r="I1" s="24"/>
      <c r="J1" s="24"/>
      <c r="K1" s="24"/>
      <c r="L1" s="1"/>
      <c r="M1" s="1"/>
      <c r="N1" s="1"/>
      <c r="O1" s="1"/>
    </row>
    <row r="2" spans="1:15" ht="28" x14ac:dyDescent="0.3">
      <c r="A2" s="25"/>
      <c r="B2" s="16" t="s">
        <v>0</v>
      </c>
      <c r="C2" s="2"/>
      <c r="D2" s="2"/>
      <c r="E2" s="2"/>
      <c r="F2" s="2"/>
      <c r="G2" s="2"/>
      <c r="H2" s="2"/>
      <c r="I2" s="2"/>
      <c r="J2" s="2"/>
      <c r="K2" s="2"/>
      <c r="L2" s="1"/>
      <c r="M2" s="1"/>
      <c r="N2" s="1"/>
      <c r="O2" s="1"/>
    </row>
    <row r="3" spans="1:15" ht="27" customHeight="1" thickBot="1" x14ac:dyDescent="0.25">
      <c r="A3" s="25"/>
      <c r="B3" s="2"/>
      <c r="C3" s="2"/>
      <c r="D3" s="2"/>
      <c r="E3" s="2"/>
      <c r="F3" s="2"/>
      <c r="G3" s="2"/>
      <c r="H3" s="2"/>
      <c r="I3" s="2"/>
      <c r="J3" s="2"/>
      <c r="K3" s="2"/>
      <c r="L3" s="1"/>
      <c r="M3" s="1"/>
      <c r="N3" s="1"/>
      <c r="O3" s="1"/>
    </row>
    <row r="4" spans="1:15" ht="65" customHeight="1" x14ac:dyDescent="0.2">
      <c r="A4" s="14"/>
      <c r="B4" s="27" t="s">
        <v>1</v>
      </c>
      <c r="C4" s="2"/>
      <c r="D4" s="120"/>
      <c r="E4" s="2"/>
      <c r="F4" s="2"/>
      <c r="G4" s="2"/>
      <c r="H4" s="2"/>
      <c r="I4" s="2"/>
      <c r="J4" s="2"/>
      <c r="K4" s="2"/>
      <c r="L4" s="1"/>
      <c r="M4" s="1"/>
      <c r="N4" s="1"/>
      <c r="O4" s="1"/>
    </row>
    <row r="5" spans="1:15" ht="56" x14ac:dyDescent="0.2">
      <c r="A5" s="25"/>
      <c r="B5" s="28" t="s">
        <v>2</v>
      </c>
      <c r="C5" s="2"/>
      <c r="D5" s="2"/>
      <c r="E5" s="2"/>
      <c r="F5" s="2"/>
      <c r="G5" s="2"/>
      <c r="H5" s="2"/>
      <c r="I5" s="2"/>
      <c r="J5" s="2"/>
      <c r="K5" s="2"/>
      <c r="L5" s="1"/>
      <c r="M5" s="1"/>
      <c r="N5" s="1"/>
      <c r="O5" s="1"/>
    </row>
    <row r="6" spans="1:15" ht="43" thickBot="1" x14ac:dyDescent="0.25">
      <c r="A6" s="25"/>
      <c r="B6" s="29" t="s">
        <v>3</v>
      </c>
      <c r="C6" s="2"/>
      <c r="D6" s="2"/>
      <c r="E6" s="2"/>
      <c r="F6" s="2"/>
      <c r="G6" s="2"/>
      <c r="H6" s="2"/>
      <c r="I6" s="2"/>
      <c r="J6" s="2"/>
      <c r="K6" s="2"/>
      <c r="L6" s="1"/>
      <c r="M6" s="1"/>
      <c r="N6" s="1"/>
      <c r="O6" s="1"/>
    </row>
    <row r="7" spans="1:15" x14ac:dyDescent="0.2">
      <c r="A7" s="25"/>
      <c r="B7" s="2"/>
      <c r="C7" s="2"/>
      <c r="D7" s="2"/>
      <c r="E7" s="2"/>
      <c r="F7" s="2"/>
      <c r="G7" s="2"/>
      <c r="H7" s="2"/>
      <c r="I7" s="2"/>
      <c r="J7" s="2"/>
      <c r="K7" s="2"/>
      <c r="L7" s="1"/>
      <c r="M7" s="1"/>
      <c r="N7" s="1"/>
      <c r="O7" s="1"/>
    </row>
    <row r="8" spans="1:15" x14ac:dyDescent="0.2">
      <c r="A8" s="25"/>
      <c r="B8" s="2"/>
      <c r="C8" s="2"/>
      <c r="D8" s="2"/>
      <c r="E8" s="2"/>
      <c r="F8" s="2"/>
      <c r="G8" s="2"/>
      <c r="H8" s="2"/>
      <c r="I8" s="2"/>
      <c r="J8" s="2"/>
      <c r="K8" s="2"/>
      <c r="L8" s="1"/>
      <c r="M8" s="1"/>
      <c r="N8" s="1"/>
      <c r="O8" s="1"/>
    </row>
    <row r="9" spans="1:15" x14ac:dyDescent="0.2">
      <c r="A9" s="25"/>
      <c r="B9" s="1"/>
      <c r="C9" s="2"/>
      <c r="D9" s="2"/>
      <c r="E9" s="2"/>
      <c r="F9" s="2"/>
      <c r="G9" s="2"/>
      <c r="H9" s="2"/>
      <c r="I9" s="2"/>
      <c r="J9" s="2"/>
      <c r="K9" s="2"/>
      <c r="L9" s="1"/>
      <c r="M9" s="1"/>
      <c r="N9" s="1"/>
      <c r="O9" s="1"/>
    </row>
    <row r="10" spans="1:15" x14ac:dyDescent="0.2">
      <c r="A10" s="25"/>
      <c r="B10" s="30"/>
      <c r="C10" s="2"/>
      <c r="D10" s="2"/>
      <c r="E10" s="2"/>
      <c r="F10" s="2"/>
      <c r="G10" s="2"/>
      <c r="H10" s="2"/>
      <c r="I10" s="2"/>
      <c r="J10" s="2"/>
      <c r="K10" s="2"/>
      <c r="L10" s="1"/>
      <c r="M10" s="1"/>
      <c r="N10" s="1"/>
      <c r="O10" s="1"/>
    </row>
    <row r="11" spans="1:15" x14ac:dyDescent="0.2">
      <c r="A11" s="25"/>
      <c r="B11" s="1"/>
      <c r="C11" s="2"/>
      <c r="D11" s="2"/>
      <c r="E11" s="2"/>
      <c r="F11" s="2"/>
      <c r="G11" s="2"/>
      <c r="H11" s="2"/>
      <c r="I11" s="2"/>
      <c r="J11" s="2"/>
      <c r="K11" s="2"/>
      <c r="L11" s="1"/>
      <c r="M11" s="1"/>
      <c r="N11" s="1"/>
      <c r="O11" s="1"/>
    </row>
    <row r="12" spans="1:15" x14ac:dyDescent="0.2">
      <c r="A12" s="25"/>
      <c r="B12" s="2"/>
      <c r="C12" s="2"/>
      <c r="D12" s="2"/>
      <c r="E12" s="2"/>
      <c r="F12" s="2"/>
      <c r="G12" s="2"/>
      <c r="H12" s="2"/>
      <c r="I12" s="2"/>
      <c r="J12" s="2"/>
      <c r="K12" s="2"/>
      <c r="L12" s="1"/>
      <c r="M12" s="1"/>
      <c r="N12" s="1"/>
      <c r="O12" s="1"/>
    </row>
    <row r="13" spans="1:15" x14ac:dyDescent="0.2">
      <c r="A13" s="25"/>
      <c r="B13" s="2"/>
      <c r="C13" s="2"/>
      <c r="D13" s="2"/>
      <c r="E13" s="2"/>
      <c r="F13" s="2"/>
      <c r="G13" s="2"/>
      <c r="H13" s="2"/>
      <c r="I13" s="2"/>
      <c r="J13" s="2"/>
      <c r="K13" s="2"/>
      <c r="L13" s="1"/>
      <c r="M13" s="1"/>
      <c r="N13" s="1"/>
      <c r="O13" s="1"/>
    </row>
    <row r="14" spans="1:15" x14ac:dyDescent="0.2">
      <c r="A14" s="25"/>
      <c r="B14" s="2"/>
      <c r="C14" s="2"/>
      <c r="D14" s="2"/>
      <c r="E14" s="2"/>
      <c r="F14" s="2"/>
      <c r="G14" s="2"/>
      <c r="H14" s="2"/>
      <c r="I14" s="2"/>
      <c r="J14" s="2"/>
      <c r="K14" s="2"/>
      <c r="L14" s="1"/>
      <c r="M14" s="1"/>
      <c r="N14" s="1"/>
      <c r="O14" s="1"/>
    </row>
    <row r="15" spans="1:15" x14ac:dyDescent="0.2">
      <c r="A15" s="25"/>
      <c r="B15" s="2"/>
      <c r="C15" s="2"/>
      <c r="D15" s="2"/>
      <c r="E15" s="2"/>
      <c r="F15" s="2"/>
      <c r="G15" s="2"/>
      <c r="H15" s="2"/>
      <c r="I15" s="2"/>
      <c r="J15" s="2"/>
      <c r="K15" s="2"/>
      <c r="L15" s="1"/>
      <c r="M15" s="1"/>
      <c r="N15" s="1"/>
      <c r="O15" s="1"/>
    </row>
    <row r="16" spans="1:15" x14ac:dyDescent="0.2">
      <c r="A16" s="25"/>
      <c r="B16" s="2"/>
      <c r="C16" s="2"/>
      <c r="D16" s="2"/>
      <c r="E16" s="2"/>
      <c r="F16" s="2"/>
      <c r="G16" s="2"/>
      <c r="H16" s="2"/>
      <c r="I16" s="2"/>
      <c r="J16" s="2"/>
      <c r="K16" s="2"/>
      <c r="L16" s="1"/>
      <c r="M16" s="1"/>
      <c r="N16" s="1"/>
      <c r="O16" s="1"/>
    </row>
    <row r="17" spans="1:15" x14ac:dyDescent="0.2">
      <c r="A17" s="25"/>
      <c r="B17" s="2"/>
      <c r="C17" s="2"/>
      <c r="D17" s="2"/>
      <c r="E17" s="2"/>
      <c r="F17" s="2"/>
      <c r="G17" s="2"/>
      <c r="H17" s="2"/>
      <c r="I17" s="2"/>
      <c r="J17" s="2"/>
      <c r="K17" s="2"/>
      <c r="L17" s="1"/>
      <c r="M17" s="1"/>
      <c r="N17" s="1"/>
      <c r="O17" s="1"/>
    </row>
    <row r="18" spans="1:15" x14ac:dyDescent="0.2">
      <c r="A18" s="25"/>
      <c r="B18" s="2"/>
      <c r="C18" s="2"/>
      <c r="D18" s="2"/>
      <c r="E18" s="2"/>
      <c r="F18" s="2"/>
      <c r="G18" s="2"/>
      <c r="H18" s="2"/>
      <c r="I18" s="2"/>
      <c r="J18" s="2"/>
      <c r="K18" s="2"/>
      <c r="L18" s="1"/>
      <c r="M18" s="1"/>
      <c r="N18" s="1"/>
      <c r="O18" s="1"/>
    </row>
    <row r="19" spans="1:15" x14ac:dyDescent="0.2">
      <c r="A19" s="25"/>
      <c r="B19" s="2"/>
      <c r="C19" s="2"/>
      <c r="D19" s="2"/>
      <c r="E19" s="2"/>
      <c r="F19" s="2"/>
      <c r="G19" s="2"/>
      <c r="H19" s="2"/>
      <c r="I19" s="2"/>
      <c r="J19" s="2"/>
      <c r="K19" s="2"/>
      <c r="L19" s="1"/>
      <c r="M19" s="1"/>
      <c r="N19" s="1"/>
      <c r="O19" s="1"/>
    </row>
    <row r="20" spans="1:15" x14ac:dyDescent="0.2">
      <c r="A20" s="25"/>
      <c r="B20" s="2"/>
      <c r="C20" s="2"/>
      <c r="D20" s="2"/>
      <c r="E20" s="2"/>
      <c r="F20" s="2"/>
      <c r="G20" s="2"/>
      <c r="H20" s="2"/>
      <c r="I20" s="2"/>
      <c r="J20" s="2"/>
      <c r="K20" s="2"/>
      <c r="L20" s="1"/>
      <c r="M20" s="1"/>
      <c r="N20" s="1"/>
      <c r="O20" s="1"/>
    </row>
    <row r="21" spans="1:15" x14ac:dyDescent="0.2">
      <c r="A21" s="25"/>
      <c r="B21" s="2"/>
      <c r="C21" s="2"/>
      <c r="D21" s="2"/>
      <c r="E21" s="2"/>
      <c r="F21" s="2"/>
      <c r="G21" s="2"/>
      <c r="H21" s="2"/>
      <c r="I21" s="2"/>
      <c r="J21" s="2"/>
      <c r="K21" s="2"/>
      <c r="L21" s="1"/>
      <c r="M21" s="1"/>
      <c r="N21" s="1"/>
      <c r="O21" s="1"/>
    </row>
    <row r="22" spans="1:15" x14ac:dyDescent="0.2">
      <c r="A22" s="25"/>
      <c r="B22" s="2"/>
      <c r="C22" s="2"/>
      <c r="D22" s="2"/>
      <c r="E22" s="2"/>
      <c r="F22" s="2"/>
      <c r="G22" s="2"/>
      <c r="H22" s="2"/>
      <c r="I22" s="2"/>
      <c r="J22" s="2"/>
      <c r="K22" s="2"/>
      <c r="L22" s="1"/>
      <c r="M22" s="1"/>
      <c r="N22" s="1"/>
      <c r="O22" s="1"/>
    </row>
    <row r="23" spans="1:15" x14ac:dyDescent="0.2">
      <c r="A23" s="25"/>
      <c r="B23" s="2"/>
      <c r="C23" s="2"/>
      <c r="D23" s="2"/>
      <c r="E23" s="2"/>
      <c r="F23" s="2"/>
      <c r="G23" s="2"/>
      <c r="H23" s="2"/>
      <c r="I23" s="2"/>
      <c r="J23" s="2"/>
      <c r="K23" s="2"/>
      <c r="L23" s="1"/>
      <c r="M23" s="1"/>
      <c r="N23" s="1"/>
      <c r="O23" s="1"/>
    </row>
    <row r="24" spans="1:15" x14ac:dyDescent="0.2">
      <c r="A24" s="25"/>
      <c r="B24" s="2"/>
      <c r="C24" s="2"/>
      <c r="D24" s="2"/>
      <c r="E24" s="2"/>
      <c r="F24" s="2"/>
      <c r="G24" s="2"/>
      <c r="H24" s="2"/>
      <c r="I24" s="2"/>
      <c r="J24" s="2"/>
      <c r="K24" s="2"/>
      <c r="L24" s="1"/>
      <c r="M24" s="1"/>
      <c r="N24" s="1"/>
      <c r="O24" s="1"/>
    </row>
    <row r="25" spans="1:15" x14ac:dyDescent="0.2">
      <c r="A25" s="25"/>
      <c r="B25" s="2"/>
      <c r="C25" s="2"/>
      <c r="D25" s="2"/>
      <c r="E25" s="2"/>
      <c r="F25" s="2"/>
      <c r="G25" s="2"/>
      <c r="H25" s="2"/>
      <c r="I25" s="2"/>
      <c r="J25" s="2"/>
      <c r="K25" s="2"/>
      <c r="L25" s="1"/>
      <c r="M25" s="1"/>
      <c r="N25" s="1"/>
      <c r="O25" s="1"/>
    </row>
    <row r="26" spans="1:15" x14ac:dyDescent="0.2">
      <c r="A26" s="25"/>
      <c r="B26" s="2"/>
      <c r="C26" s="2"/>
      <c r="D26" s="2"/>
      <c r="E26" s="2"/>
      <c r="F26" s="2"/>
      <c r="G26" s="2"/>
      <c r="H26" s="2"/>
      <c r="I26" s="2"/>
      <c r="J26" s="2"/>
      <c r="K26" s="2"/>
      <c r="L26" s="1"/>
      <c r="M26" s="1"/>
      <c r="N26" s="1"/>
      <c r="O26" s="1"/>
    </row>
    <row r="27" spans="1:15" x14ac:dyDescent="0.2">
      <c r="A27" s="1"/>
      <c r="B27" s="1"/>
      <c r="C27" s="1"/>
      <c r="D27" s="1"/>
      <c r="E27" s="1"/>
      <c r="F27" s="1"/>
      <c r="G27" s="1"/>
      <c r="H27" s="1"/>
      <c r="I27" s="1"/>
      <c r="J27" s="1"/>
      <c r="K27" s="1"/>
      <c r="L27" s="1"/>
      <c r="M27" s="1"/>
      <c r="N27" s="1"/>
      <c r="O27" s="1"/>
    </row>
    <row r="28" spans="1:15" x14ac:dyDescent="0.2">
      <c r="A28" s="1"/>
      <c r="B28" s="1"/>
      <c r="C28" s="1"/>
      <c r="D28" s="1"/>
      <c r="E28" s="1"/>
      <c r="F28" s="1"/>
      <c r="G28" s="1"/>
      <c r="H28" s="1"/>
      <c r="I28" s="1"/>
      <c r="J28" s="1"/>
      <c r="K28" s="1"/>
      <c r="L28" s="1"/>
      <c r="M28" s="1"/>
      <c r="N28" s="1"/>
      <c r="O28" s="1"/>
    </row>
    <row r="29" spans="1:15" x14ac:dyDescent="0.2">
      <c r="A29" s="1"/>
      <c r="B29" s="1"/>
      <c r="C29" s="1"/>
      <c r="D29" s="1"/>
      <c r="E29" s="1"/>
      <c r="F29" s="1"/>
      <c r="G29" s="1"/>
      <c r="H29" s="1"/>
      <c r="I29" s="1"/>
      <c r="J29" s="1"/>
      <c r="K29" s="1"/>
      <c r="L29" s="1"/>
      <c r="M29" s="1"/>
      <c r="N29" s="1"/>
      <c r="O29" s="1"/>
    </row>
    <row r="30" spans="1:15" x14ac:dyDescent="0.2">
      <c r="A30" s="1"/>
      <c r="B30" s="1"/>
      <c r="C30" s="1"/>
      <c r="D30" s="1"/>
      <c r="E30" s="1"/>
      <c r="F30" s="1"/>
      <c r="G30" s="1"/>
      <c r="H30" s="1"/>
      <c r="I30" s="1"/>
      <c r="J30" s="1"/>
      <c r="K30" s="1"/>
      <c r="L30" s="1"/>
      <c r="M30" s="1"/>
      <c r="N30" s="1"/>
      <c r="O30" s="1"/>
    </row>
    <row r="31" spans="1:15" x14ac:dyDescent="0.2">
      <c r="A31" s="1"/>
      <c r="B31" s="1"/>
      <c r="C31" s="1"/>
      <c r="D31" s="1"/>
      <c r="E31" s="1"/>
      <c r="F31" s="1"/>
      <c r="G31" s="1"/>
      <c r="H31" s="1"/>
      <c r="I31" s="1"/>
      <c r="J31" s="1"/>
      <c r="K31" s="1"/>
      <c r="L31" s="1"/>
      <c r="M31" s="1"/>
      <c r="N31" s="1"/>
      <c r="O31" s="1"/>
    </row>
    <row r="32" spans="1:15" x14ac:dyDescent="0.2">
      <c r="A32" s="1"/>
      <c r="B32" s="1"/>
      <c r="C32" s="1"/>
      <c r="D32" s="1"/>
      <c r="E32" s="1"/>
      <c r="F32" s="1"/>
      <c r="G32" s="1"/>
      <c r="H32" s="1"/>
      <c r="I32" s="1"/>
      <c r="J32" s="1"/>
      <c r="K32" s="1"/>
      <c r="L32" s="1"/>
      <c r="M32" s="1"/>
      <c r="N32" s="1"/>
      <c r="O32" s="1"/>
    </row>
    <row r="33" spans="1:15" x14ac:dyDescent="0.2">
      <c r="A33" s="1"/>
      <c r="B33" s="1"/>
      <c r="C33" s="1"/>
      <c r="D33" s="1"/>
      <c r="E33" s="1"/>
      <c r="F33" s="1"/>
      <c r="G33" s="1"/>
      <c r="H33" s="1"/>
      <c r="I33" s="1"/>
      <c r="J33" s="1"/>
      <c r="K33" s="1"/>
      <c r="L33" s="1"/>
      <c r="M33" s="1"/>
      <c r="N33" s="1"/>
      <c r="O33" s="1"/>
    </row>
    <row r="34" spans="1:15" x14ac:dyDescent="0.2">
      <c r="A34" s="1"/>
      <c r="B34" s="1"/>
      <c r="C34" s="1"/>
      <c r="D34" s="1"/>
      <c r="E34" s="1"/>
      <c r="F34" s="1"/>
      <c r="G34" s="1"/>
      <c r="H34" s="1"/>
      <c r="I34" s="1"/>
      <c r="J34" s="1"/>
      <c r="K34" s="1"/>
      <c r="L34" s="1"/>
      <c r="M34" s="1"/>
      <c r="N34" s="1"/>
      <c r="O34" s="1"/>
    </row>
    <row r="35" spans="1:15" x14ac:dyDescent="0.2">
      <c r="A35" s="1"/>
      <c r="B35" s="1"/>
      <c r="C35" s="1"/>
      <c r="D35" s="1"/>
      <c r="E35" s="1"/>
      <c r="F35" s="1"/>
      <c r="G35" s="1"/>
      <c r="H35" s="1"/>
      <c r="I35" s="1"/>
      <c r="J35" s="1"/>
      <c r="K35" s="1"/>
      <c r="L35" s="1"/>
      <c r="M35" s="1"/>
      <c r="N35" s="1"/>
      <c r="O35" s="1"/>
    </row>
    <row r="36" spans="1:15" x14ac:dyDescent="0.2">
      <c r="A36" s="1"/>
      <c r="B36" s="1"/>
      <c r="C36" s="1"/>
      <c r="D36" s="1"/>
      <c r="E36" s="1"/>
      <c r="F36" s="1"/>
      <c r="G36" s="1"/>
      <c r="H36" s="1"/>
      <c r="I36" s="1"/>
      <c r="J36" s="1"/>
      <c r="K36" s="1"/>
      <c r="L36" s="1"/>
      <c r="M36" s="1"/>
      <c r="N36" s="1"/>
      <c r="O36" s="1"/>
    </row>
    <row r="37" spans="1:15" x14ac:dyDescent="0.2">
      <c r="A37" s="1"/>
      <c r="B37" s="1"/>
      <c r="C37" s="1"/>
      <c r="D37" s="1"/>
      <c r="E37" s="1"/>
      <c r="F37" s="1"/>
      <c r="G37" s="1"/>
      <c r="H37" s="1"/>
      <c r="I37" s="1"/>
      <c r="J37" s="1"/>
      <c r="K37" s="1"/>
      <c r="L37" s="1"/>
      <c r="M37" s="1"/>
      <c r="N37" s="1"/>
      <c r="O37" s="1"/>
    </row>
    <row r="38" spans="1:15" x14ac:dyDescent="0.2">
      <c r="A38" s="1"/>
      <c r="B38" s="1"/>
      <c r="C38" s="1"/>
      <c r="D38" s="1"/>
      <c r="E38" s="1"/>
      <c r="F38" s="1"/>
      <c r="G38" s="1"/>
      <c r="H38" s="1"/>
      <c r="I38" s="1"/>
      <c r="J38" s="1"/>
      <c r="K38" s="1"/>
      <c r="L38" s="1"/>
      <c r="M38" s="1"/>
      <c r="N38" s="1"/>
      <c r="O38" s="1"/>
    </row>
    <row r="39" spans="1:15" x14ac:dyDescent="0.2">
      <c r="A39" s="1"/>
      <c r="B39" s="1"/>
      <c r="C39" s="1"/>
      <c r="D39" s="1"/>
      <c r="E39" s="1"/>
      <c r="F39" s="1"/>
      <c r="G39" s="1"/>
      <c r="H39" s="1"/>
      <c r="I39" s="1"/>
      <c r="J39" s="1"/>
      <c r="K39" s="1"/>
      <c r="L39" s="1"/>
      <c r="M39" s="1"/>
      <c r="N39" s="1"/>
      <c r="O39" s="1"/>
    </row>
    <row r="40" spans="1:15" x14ac:dyDescent="0.2">
      <c r="A40" s="1"/>
      <c r="B40" s="1"/>
      <c r="C40" s="1"/>
      <c r="D40" s="1"/>
      <c r="E40" s="1"/>
      <c r="F40" s="1"/>
      <c r="G40" s="1"/>
      <c r="H40" s="1"/>
      <c r="I40" s="1"/>
      <c r="J40" s="1"/>
      <c r="K40" s="1"/>
      <c r="L40" s="1"/>
      <c r="M40" s="1"/>
      <c r="N40" s="1"/>
      <c r="O40" s="1"/>
    </row>
    <row r="41" spans="1:15" x14ac:dyDescent="0.2">
      <c r="A41" s="1"/>
      <c r="B41" s="1"/>
      <c r="C41" s="1"/>
      <c r="D41" s="1"/>
      <c r="E41" s="1"/>
      <c r="F41" s="1"/>
      <c r="G41" s="1"/>
      <c r="H41" s="1"/>
      <c r="I41" s="1"/>
      <c r="J41" s="1"/>
      <c r="K41" s="1"/>
      <c r="L41" s="1"/>
      <c r="M41" s="1"/>
      <c r="N41" s="1"/>
      <c r="O41" s="1"/>
    </row>
    <row r="42" spans="1:15" x14ac:dyDescent="0.2">
      <c r="A42" s="1"/>
      <c r="B42" s="1"/>
      <c r="C42" s="1"/>
      <c r="D42" s="1"/>
      <c r="E42" s="1"/>
      <c r="F42" s="1"/>
      <c r="G42" s="1"/>
      <c r="H42" s="1"/>
      <c r="I42" s="1"/>
      <c r="J42" s="1"/>
      <c r="K42" s="1"/>
      <c r="L42" s="1"/>
      <c r="M42" s="1"/>
      <c r="N42" s="1"/>
      <c r="O42" s="1"/>
    </row>
    <row r="43" spans="1:15" x14ac:dyDescent="0.2">
      <c r="A43" s="1"/>
      <c r="B43" s="1"/>
      <c r="C43" s="1"/>
      <c r="D43" s="1"/>
      <c r="E43" s="1"/>
      <c r="F43" s="1"/>
      <c r="G43" s="1"/>
      <c r="H43" s="1"/>
      <c r="I43" s="1"/>
      <c r="J43" s="1"/>
      <c r="K43" s="1"/>
      <c r="L43" s="1"/>
      <c r="M43" s="1"/>
      <c r="N43" s="1"/>
      <c r="O43" s="1"/>
    </row>
    <row r="44" spans="1:15" x14ac:dyDescent="0.2">
      <c r="A44" s="1"/>
      <c r="B44" s="1"/>
      <c r="C44" s="1"/>
      <c r="D44" s="1"/>
      <c r="E44" s="1"/>
      <c r="F44" s="1"/>
      <c r="G44" s="1"/>
      <c r="H44" s="1"/>
      <c r="I44" s="1"/>
      <c r="J44" s="1"/>
      <c r="K44" s="1"/>
      <c r="L44" s="1"/>
      <c r="M44" s="1"/>
      <c r="N44" s="1"/>
      <c r="O44" s="1"/>
    </row>
    <row r="45" spans="1:15" x14ac:dyDescent="0.2">
      <c r="A45" s="1"/>
      <c r="B45" s="1"/>
      <c r="C45" s="1"/>
      <c r="D45" s="1"/>
      <c r="E45" s="1"/>
      <c r="F45" s="1"/>
      <c r="G45" s="120"/>
      <c r="H45" s="120"/>
      <c r="I45" s="120"/>
      <c r="J45" s="120"/>
      <c r="K45" s="120"/>
      <c r="L45" s="120"/>
      <c r="M45" s="120"/>
      <c r="N45" s="120"/>
      <c r="O45" s="120"/>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0"/>
  <sheetViews>
    <sheetView showGridLines="0" topLeftCell="A2" workbookViewId="0">
      <selection activeCell="J32" sqref="J32"/>
    </sheetView>
  </sheetViews>
  <sheetFormatPr baseColWidth="10" defaultColWidth="32.1640625" defaultRowHeight="15" x14ac:dyDescent="0.2"/>
  <cols>
    <col min="1" max="1" width="7.83203125" customWidth="1"/>
    <col min="2" max="2" width="27.83203125" bestFit="1" customWidth="1"/>
    <col min="3" max="3" width="22" bestFit="1" customWidth="1"/>
    <col min="4" max="4" width="26" bestFit="1" customWidth="1"/>
    <col min="5" max="5" width="20.1640625" bestFit="1" customWidth="1"/>
    <col min="6" max="6" width="26.5" bestFit="1" customWidth="1"/>
    <col min="7" max="7" width="27.6640625" bestFit="1" customWidth="1"/>
    <col min="8" max="9" width="27.6640625" style="120" customWidth="1"/>
    <col min="10" max="10" width="27.33203125" bestFit="1" customWidth="1"/>
  </cols>
  <sheetData>
    <row r="1" spans="1:11" x14ac:dyDescent="0.2">
      <c r="A1" s="1"/>
      <c r="B1" s="1"/>
      <c r="C1" s="1"/>
      <c r="D1" s="1"/>
      <c r="E1" s="1"/>
      <c r="F1" s="1"/>
      <c r="G1" s="1"/>
      <c r="H1" s="1"/>
      <c r="I1" s="1"/>
      <c r="J1" s="1"/>
      <c r="K1" s="1"/>
    </row>
    <row r="2" spans="1:11" ht="28" x14ac:dyDescent="0.2">
      <c r="A2" s="1"/>
      <c r="B2" s="45" t="s">
        <v>715</v>
      </c>
      <c r="C2" s="1"/>
      <c r="D2" s="1"/>
      <c r="E2" s="1"/>
      <c r="F2" s="1"/>
      <c r="G2" s="1"/>
      <c r="H2" s="1"/>
      <c r="I2" s="1"/>
      <c r="J2" s="1"/>
      <c r="K2" s="1"/>
    </row>
    <row r="3" spans="1:11" s="1" customFormat="1" ht="16" thickBot="1" x14ac:dyDescent="0.25"/>
    <row r="4" spans="1:11" s="1" customFormat="1" ht="44" customHeight="1" thickBot="1" x14ac:dyDescent="0.25">
      <c r="B4" s="81" t="s">
        <v>716</v>
      </c>
      <c r="C4" s="82" t="s">
        <v>717</v>
      </c>
      <c r="D4" s="82" t="s">
        <v>718</v>
      </c>
      <c r="E4" s="82" t="s">
        <v>719</v>
      </c>
      <c r="F4" s="82" t="s">
        <v>720</v>
      </c>
      <c r="G4" s="82" t="s">
        <v>7</v>
      </c>
      <c r="H4" s="220" t="s">
        <v>721</v>
      </c>
      <c r="I4" s="220" t="s">
        <v>722</v>
      </c>
      <c r="J4" s="220" t="s">
        <v>723</v>
      </c>
      <c r="K4" s="25"/>
    </row>
    <row r="5" spans="1:11" s="1" customFormat="1" ht="18" x14ac:dyDescent="0.2">
      <c r="B5" s="343"/>
      <c r="C5" s="344"/>
      <c r="D5" s="344"/>
      <c r="E5" s="344"/>
      <c r="F5" s="344"/>
      <c r="G5" s="344"/>
      <c r="H5" s="345"/>
      <c r="I5" s="345"/>
      <c r="J5" s="345"/>
      <c r="K5" s="25"/>
    </row>
    <row r="6" spans="1:11" s="1" customFormat="1" ht="18" x14ac:dyDescent="0.2">
      <c r="B6" s="346"/>
      <c r="C6" s="347"/>
      <c r="D6" s="347"/>
      <c r="E6" s="347"/>
      <c r="F6" s="347"/>
      <c r="G6" s="347"/>
      <c r="H6" s="348"/>
      <c r="I6" s="348"/>
      <c r="J6" s="348"/>
      <c r="K6" s="25"/>
    </row>
    <row r="7" spans="1:11" s="1" customFormat="1" ht="18" x14ac:dyDescent="0.2">
      <c r="B7" s="346"/>
      <c r="C7" s="347"/>
      <c r="D7" s="347"/>
      <c r="E7" s="347"/>
      <c r="F7" s="347"/>
      <c r="G7" s="347"/>
      <c r="H7" s="348"/>
      <c r="I7" s="348"/>
      <c r="J7" s="348"/>
      <c r="K7" s="25"/>
    </row>
    <row r="8" spans="1:11" s="1" customFormat="1" ht="18" x14ac:dyDescent="0.2">
      <c r="B8" s="346"/>
      <c r="C8" s="347"/>
      <c r="D8" s="347"/>
      <c r="E8" s="347"/>
      <c r="F8" s="347"/>
      <c r="G8" s="347"/>
      <c r="H8" s="348"/>
      <c r="I8" s="348"/>
      <c r="J8" s="348"/>
      <c r="K8" s="25"/>
    </row>
    <row r="9" spans="1:11" s="1" customFormat="1" ht="18" x14ac:dyDescent="0.2">
      <c r="B9" s="350"/>
      <c r="C9" s="349"/>
      <c r="D9" s="349"/>
      <c r="E9" s="349"/>
      <c r="F9" s="349"/>
      <c r="G9" s="349"/>
      <c r="H9" s="351"/>
      <c r="I9" s="351"/>
      <c r="J9" s="351"/>
      <c r="K9" s="25"/>
    </row>
    <row r="10" spans="1:11" s="1" customFormat="1" ht="18" x14ac:dyDescent="0.2">
      <c r="B10" s="350"/>
      <c r="C10" s="349"/>
      <c r="D10" s="349"/>
      <c r="E10" s="349"/>
      <c r="F10" s="349"/>
      <c r="G10" s="371"/>
      <c r="H10" s="351"/>
      <c r="I10" s="351"/>
      <c r="J10" s="351"/>
      <c r="K10" s="25"/>
    </row>
    <row r="11" spans="1:11" s="1" customFormat="1" ht="18" x14ac:dyDescent="0.2">
      <c r="B11" s="350"/>
      <c r="C11" s="349"/>
      <c r="D11" s="349"/>
      <c r="E11" s="349"/>
      <c r="F11" s="349"/>
      <c r="G11" s="349"/>
      <c r="H11" s="351"/>
      <c r="I11" s="351"/>
      <c r="J11" s="351"/>
      <c r="K11" s="25"/>
    </row>
    <row r="12" spans="1:11" s="1" customFormat="1" ht="18" x14ac:dyDescent="0.2">
      <c r="B12" s="350"/>
      <c r="C12" s="349"/>
      <c r="D12" s="349"/>
      <c r="E12" s="349"/>
      <c r="F12" s="349"/>
      <c r="G12" s="349"/>
      <c r="H12" s="351"/>
      <c r="I12" s="351"/>
      <c r="J12" s="351"/>
      <c r="K12" s="25"/>
    </row>
    <row r="13" spans="1:11" s="1" customFormat="1" ht="18" x14ac:dyDescent="0.2">
      <c r="B13" s="350"/>
      <c r="C13" s="349"/>
      <c r="D13" s="349"/>
      <c r="E13" s="349"/>
      <c r="F13" s="349"/>
      <c r="G13" s="349"/>
      <c r="H13" s="351"/>
      <c r="I13" s="351"/>
      <c r="J13" s="351"/>
      <c r="K13" s="25"/>
    </row>
    <row r="14" spans="1:11" s="1" customFormat="1" ht="18" x14ac:dyDescent="0.2">
      <c r="B14" s="352"/>
      <c r="C14" s="353"/>
      <c r="D14" s="353"/>
      <c r="E14" s="353"/>
      <c r="F14" s="353"/>
      <c r="G14" s="353"/>
      <c r="H14" s="354"/>
      <c r="I14" s="354"/>
      <c r="J14" s="354"/>
      <c r="K14" s="25"/>
    </row>
    <row r="15" spans="1:11" s="1" customFormat="1" ht="18" x14ac:dyDescent="0.2">
      <c r="B15" s="355"/>
      <c r="C15" s="355"/>
      <c r="D15" s="355"/>
      <c r="E15" s="355"/>
      <c r="F15" s="355"/>
      <c r="G15" s="355"/>
      <c r="H15" s="355"/>
      <c r="I15" s="355"/>
      <c r="J15" s="355"/>
      <c r="K15" s="2"/>
    </row>
    <row r="16" spans="1:11" s="1" customFormat="1" ht="18" x14ac:dyDescent="0.2">
      <c r="B16" s="355"/>
      <c r="C16" s="355"/>
      <c r="D16" s="355"/>
      <c r="E16" s="355"/>
      <c r="F16" s="355"/>
      <c r="G16" s="355"/>
      <c r="H16" s="355"/>
      <c r="I16" s="355"/>
      <c r="J16" s="355"/>
      <c r="K16" s="2"/>
    </row>
    <row r="17" spans="2:12" s="1" customFormat="1" ht="18" x14ac:dyDescent="0.2">
      <c r="B17" s="355"/>
      <c r="C17" s="355"/>
      <c r="D17" s="355"/>
      <c r="E17" s="355"/>
      <c r="F17" s="355"/>
      <c r="G17" s="355"/>
      <c r="H17" s="355"/>
      <c r="I17" s="355"/>
      <c r="J17" s="355"/>
      <c r="K17" s="2"/>
    </row>
    <row r="18" spans="2:12" s="1" customFormat="1" ht="18" x14ac:dyDescent="0.2">
      <c r="B18" s="355"/>
      <c r="C18" s="355"/>
      <c r="D18" s="355"/>
      <c r="E18" s="355"/>
      <c r="F18" s="355"/>
      <c r="G18" s="355"/>
      <c r="H18" s="355"/>
      <c r="I18" s="355"/>
      <c r="J18" s="355"/>
      <c r="K18" s="2"/>
    </row>
    <row r="19" spans="2:12" s="1" customFormat="1" ht="18" x14ac:dyDescent="0.2">
      <c r="B19" s="356"/>
      <c r="C19" s="356"/>
      <c r="D19" s="356"/>
      <c r="E19" s="356"/>
      <c r="F19" s="356"/>
      <c r="G19" s="356"/>
      <c r="H19" s="356"/>
      <c r="I19" s="356"/>
      <c r="J19" s="356"/>
    </row>
    <row r="20" spans="2:12" s="1" customFormat="1" ht="30" customHeight="1" x14ac:dyDescent="0.2">
      <c r="B20" s="357" t="s">
        <v>724</v>
      </c>
      <c r="C20" s="358" t="s">
        <v>725</v>
      </c>
      <c r="D20" s="358" t="s">
        <v>726</v>
      </c>
      <c r="E20" s="358" t="s">
        <v>719</v>
      </c>
      <c r="F20" s="358" t="s">
        <v>720</v>
      </c>
      <c r="G20" s="358" t="s">
        <v>7</v>
      </c>
      <c r="H20" s="359" t="s">
        <v>727</v>
      </c>
      <c r="I20" s="360"/>
      <c r="J20" s="361"/>
      <c r="K20" s="224"/>
      <c r="L20" s="224"/>
    </row>
    <row r="21" spans="2:12" s="1" customFormat="1" ht="18" x14ac:dyDescent="0.2">
      <c r="B21" s="362"/>
      <c r="C21" s="363"/>
      <c r="D21" s="363"/>
      <c r="E21" s="363"/>
      <c r="F21" s="363"/>
      <c r="G21" s="363"/>
      <c r="H21" s="364"/>
      <c r="I21" s="365"/>
      <c r="J21" s="366"/>
      <c r="K21" s="224"/>
      <c r="L21" s="224"/>
    </row>
    <row r="22" spans="2:12" s="1" customFormat="1" ht="18" x14ac:dyDescent="0.2">
      <c r="B22" s="367"/>
      <c r="C22" s="368"/>
      <c r="D22" s="368"/>
      <c r="E22" s="368"/>
      <c r="F22" s="368"/>
      <c r="G22" s="368"/>
      <c r="H22" s="369"/>
      <c r="I22" s="365"/>
      <c r="J22" s="366"/>
      <c r="K22" s="224"/>
      <c r="L22" s="224"/>
    </row>
    <row r="23" spans="2:12" s="1" customFormat="1" ht="18" x14ac:dyDescent="0.2">
      <c r="B23" s="367"/>
      <c r="C23" s="368"/>
      <c r="D23" s="368"/>
      <c r="E23" s="368"/>
      <c r="F23" s="368"/>
      <c r="G23" s="368"/>
      <c r="H23" s="369"/>
      <c r="I23" s="365"/>
      <c r="J23" s="366"/>
      <c r="K23" s="224"/>
      <c r="L23" s="224"/>
    </row>
    <row r="24" spans="2:12" s="1" customFormat="1" ht="18" x14ac:dyDescent="0.2">
      <c r="B24" s="367"/>
      <c r="C24" s="368"/>
      <c r="D24" s="368"/>
      <c r="E24" s="368"/>
      <c r="F24" s="368"/>
      <c r="G24" s="368"/>
      <c r="H24" s="369"/>
      <c r="I24" s="365"/>
      <c r="J24" s="366"/>
      <c r="K24" s="224"/>
      <c r="L24" s="224"/>
    </row>
    <row r="25" spans="2:12" s="1" customFormat="1" ht="18" x14ac:dyDescent="0.2">
      <c r="B25" s="350"/>
      <c r="C25" s="349"/>
      <c r="D25" s="349"/>
      <c r="E25" s="349"/>
      <c r="F25" s="349"/>
      <c r="G25" s="349"/>
      <c r="H25" s="351"/>
      <c r="I25" s="370"/>
      <c r="J25" s="361"/>
      <c r="K25" s="224"/>
      <c r="L25" s="224"/>
    </row>
    <row r="26" spans="2:12" s="1" customFormat="1" ht="18" x14ac:dyDescent="0.2">
      <c r="B26" s="350"/>
      <c r="C26" s="349"/>
      <c r="D26" s="371"/>
      <c r="E26" s="349"/>
      <c r="F26" s="349"/>
      <c r="G26" s="349"/>
      <c r="H26" s="351"/>
      <c r="I26" s="370"/>
      <c r="J26" s="361"/>
      <c r="K26" s="224"/>
      <c r="L26" s="224"/>
    </row>
    <row r="27" spans="2:12" s="1" customFormat="1" ht="18" x14ac:dyDescent="0.2">
      <c r="B27" s="350"/>
      <c r="C27" s="349"/>
      <c r="D27" s="349"/>
      <c r="E27" s="349"/>
      <c r="F27" s="349"/>
      <c r="G27" s="349"/>
      <c r="H27" s="351"/>
      <c r="I27" s="370"/>
      <c r="J27" s="361"/>
      <c r="K27" s="224"/>
      <c r="L27" s="224"/>
    </row>
    <row r="28" spans="2:12" s="1" customFormat="1" ht="18" x14ac:dyDescent="0.2">
      <c r="B28" s="350"/>
      <c r="C28" s="349"/>
      <c r="D28" s="349"/>
      <c r="E28" s="349"/>
      <c r="F28" s="349"/>
      <c r="G28" s="349"/>
      <c r="H28" s="351"/>
      <c r="I28" s="370"/>
      <c r="J28" s="361"/>
      <c r="K28" s="224"/>
      <c r="L28" s="224"/>
    </row>
    <row r="29" spans="2:12" s="1" customFormat="1" ht="18" x14ac:dyDescent="0.2">
      <c r="B29" s="350"/>
      <c r="C29" s="349"/>
      <c r="D29" s="349"/>
      <c r="E29" s="349"/>
      <c r="F29" s="349"/>
      <c r="G29" s="349"/>
      <c r="H29" s="351"/>
      <c r="I29" s="370"/>
      <c r="J29" s="361"/>
      <c r="K29" s="224"/>
      <c r="L29" s="224"/>
    </row>
    <row r="30" spans="2:12" s="1" customFormat="1" ht="18" x14ac:dyDescent="0.2">
      <c r="B30" s="350"/>
      <c r="C30" s="349"/>
      <c r="D30" s="349"/>
      <c r="E30" s="349"/>
      <c r="F30" s="349"/>
      <c r="G30" s="349"/>
      <c r="H30" s="351"/>
      <c r="I30" s="370"/>
      <c r="J30" s="361"/>
      <c r="K30" s="224"/>
      <c r="L30" s="224"/>
    </row>
    <row r="31" spans="2:12" s="1" customFormat="1" ht="18" x14ac:dyDescent="0.2">
      <c r="B31" s="352"/>
      <c r="C31" s="353"/>
      <c r="D31" s="353"/>
      <c r="E31" s="353"/>
      <c r="F31" s="353"/>
      <c r="G31" s="353"/>
      <c r="H31" s="354"/>
      <c r="I31" s="370"/>
      <c r="J31" s="361"/>
      <c r="K31" s="224"/>
      <c r="L31" s="224"/>
    </row>
    <row r="32" spans="2:12" s="1" customFormat="1" x14ac:dyDescent="0.2">
      <c r="I32" s="237"/>
      <c r="J32" s="224"/>
      <c r="K32" s="224"/>
      <c r="L32" s="224"/>
    </row>
    <row r="33" spans="2:2" s="1" customFormat="1" x14ac:dyDescent="0.2"/>
    <row r="34" spans="2:2" s="1" customFormat="1" x14ac:dyDescent="0.2"/>
    <row r="35" spans="2:2" s="1" customFormat="1" ht="28" x14ac:dyDescent="0.2">
      <c r="B35" s="45" t="s">
        <v>728</v>
      </c>
    </row>
    <row r="36" spans="2:2" s="1" customFormat="1" x14ac:dyDescent="0.2"/>
    <row r="37" spans="2:2" s="1" customFormat="1" x14ac:dyDescent="0.2"/>
    <row r="38" spans="2:2" s="1" customFormat="1" x14ac:dyDescent="0.2"/>
    <row r="39" spans="2:2" s="1" customFormat="1" x14ac:dyDescent="0.2"/>
    <row r="40" spans="2:2" s="1" customFormat="1" x14ac:dyDescent="0.2"/>
    <row r="41" spans="2:2" s="1" customFormat="1" x14ac:dyDescent="0.2"/>
    <row r="42" spans="2:2" s="1" customFormat="1" x14ac:dyDescent="0.2"/>
    <row r="43" spans="2:2" s="1" customFormat="1" x14ac:dyDescent="0.2"/>
    <row r="44" spans="2:2" s="1" customFormat="1" x14ac:dyDescent="0.2"/>
    <row r="45" spans="2:2" s="1" customFormat="1" x14ac:dyDescent="0.2"/>
    <row r="46" spans="2:2" s="1" customFormat="1" x14ac:dyDescent="0.2"/>
    <row r="47" spans="2:2" s="1" customFormat="1" x14ac:dyDescent="0.2"/>
    <row r="48" spans="2:2"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showGridLines="0" workbookViewId="0">
      <selection activeCell="L27" sqref="L27"/>
    </sheetView>
  </sheetViews>
  <sheetFormatPr baseColWidth="10" defaultColWidth="11.5" defaultRowHeight="15" x14ac:dyDescent="0.2"/>
  <cols>
    <col min="1" max="1" width="34.83203125" bestFit="1" customWidth="1"/>
    <col min="2" max="2" width="34.83203125" style="227" customWidth="1"/>
  </cols>
  <sheetData>
    <row r="1" spans="1:21" ht="28" x14ac:dyDescent="0.3">
      <c r="A1" s="15" t="s">
        <v>729</v>
      </c>
      <c r="B1" s="226"/>
      <c r="C1" s="120"/>
      <c r="D1" s="120"/>
      <c r="E1" s="120"/>
      <c r="F1" s="120"/>
      <c r="G1" s="120"/>
      <c r="H1" s="120"/>
      <c r="I1" s="120"/>
      <c r="J1" s="120"/>
      <c r="K1" s="120"/>
      <c r="L1" s="120"/>
      <c r="M1" s="120"/>
      <c r="N1" s="120"/>
      <c r="O1" s="120"/>
      <c r="P1" s="120"/>
      <c r="Q1" s="120"/>
      <c r="R1" s="120"/>
      <c r="S1" s="120"/>
      <c r="T1" s="120"/>
      <c r="U1" s="120"/>
    </row>
    <row r="2" spans="1:21" s="120" customFormat="1" ht="28" x14ac:dyDescent="0.3">
      <c r="A2" s="15"/>
      <c r="B2" s="226"/>
    </row>
    <row r="3" spans="1:21" s="120" customFormat="1" ht="28" x14ac:dyDescent="0.3">
      <c r="A3" s="15"/>
      <c r="B3" s="226"/>
    </row>
    <row r="4" spans="1:21" s="120" customFormat="1" ht="28" x14ac:dyDescent="0.3">
      <c r="A4" s="15"/>
      <c r="B4" s="226"/>
    </row>
    <row r="5" spans="1:21" s="120" customFormat="1" ht="16" x14ac:dyDescent="0.2">
      <c r="A5" s="411" t="s">
        <v>730</v>
      </c>
      <c r="B5" s="412" t="s">
        <v>731</v>
      </c>
      <c r="C5" s="505" t="s">
        <v>716</v>
      </c>
      <c r="D5" s="505"/>
      <c r="E5" s="505"/>
      <c r="F5" s="505"/>
      <c r="G5" s="505"/>
      <c r="H5" s="505"/>
      <c r="I5" s="505"/>
    </row>
    <row r="6" spans="1:21" ht="16" x14ac:dyDescent="0.2">
      <c r="A6" s="394"/>
      <c r="B6" s="394"/>
      <c r="C6" s="153"/>
      <c r="D6" s="153"/>
      <c r="E6" s="153"/>
      <c r="F6" s="153"/>
      <c r="G6" s="153"/>
      <c r="H6" s="153"/>
      <c r="I6" s="153"/>
      <c r="J6" s="134"/>
      <c r="K6" s="134"/>
      <c r="L6" s="134"/>
      <c r="M6" s="134"/>
      <c r="N6" s="134"/>
      <c r="O6" s="134"/>
      <c r="P6" s="134"/>
      <c r="Q6" s="134"/>
      <c r="R6" s="134"/>
      <c r="S6" s="134"/>
      <c r="T6" s="134"/>
      <c r="U6" s="134"/>
    </row>
    <row r="7" spans="1:21" s="120" customFormat="1" ht="16" x14ac:dyDescent="0.2">
      <c r="A7" s="394"/>
      <c r="B7" s="394"/>
      <c r="C7" s="153"/>
      <c r="D7" s="153"/>
      <c r="E7" s="153"/>
      <c r="F7" s="153"/>
      <c r="G7" s="153"/>
      <c r="H7" s="153"/>
      <c r="I7" s="153"/>
      <c r="J7" s="134"/>
      <c r="K7" s="134"/>
      <c r="L7" s="134"/>
      <c r="M7" s="134"/>
      <c r="N7" s="134"/>
      <c r="O7" s="134"/>
      <c r="P7" s="134"/>
      <c r="Q7" s="134"/>
      <c r="R7" s="134"/>
      <c r="S7" s="134"/>
      <c r="T7" s="134"/>
      <c r="U7" s="134"/>
    </row>
    <row r="8" spans="1:21" s="120" customFormat="1" ht="16" x14ac:dyDescent="0.2">
      <c r="A8" s="394"/>
      <c r="B8" s="394"/>
      <c r="C8" s="153"/>
      <c r="D8" s="153"/>
      <c r="E8" s="153"/>
      <c r="F8" s="153"/>
      <c r="G8" s="153"/>
      <c r="H8" s="153"/>
      <c r="I8" s="153"/>
      <c r="J8" s="134"/>
      <c r="K8" s="134"/>
      <c r="L8" s="134"/>
      <c r="M8" s="134"/>
      <c r="N8" s="134"/>
      <c r="O8" s="134"/>
      <c r="P8" s="134"/>
      <c r="Q8" s="134"/>
      <c r="R8" s="134"/>
      <c r="S8" s="134"/>
      <c r="T8" s="134"/>
      <c r="U8" s="134"/>
    </row>
    <row r="9" spans="1:21" s="120" customFormat="1" ht="16" x14ac:dyDescent="0.2">
      <c r="A9" s="394"/>
      <c r="B9" s="394"/>
      <c r="C9" s="153"/>
      <c r="D9" s="153"/>
      <c r="E9" s="153"/>
      <c r="F9" s="153"/>
      <c r="G9" s="153"/>
      <c r="H9" s="153"/>
      <c r="I9" s="153"/>
      <c r="J9" s="134"/>
      <c r="K9" s="134"/>
      <c r="L9" s="134"/>
      <c r="M9" s="134"/>
      <c r="N9" s="134"/>
      <c r="O9" s="134"/>
      <c r="P9" s="134"/>
      <c r="Q9" s="134"/>
      <c r="R9" s="134"/>
      <c r="S9" s="134"/>
      <c r="T9" s="134"/>
      <c r="U9" s="134"/>
    </row>
    <row r="10" spans="1:21" s="120" customFormat="1" ht="16" x14ac:dyDescent="0.2">
      <c r="A10" s="394"/>
      <c r="B10" s="394"/>
      <c r="C10" s="153"/>
      <c r="D10" s="153"/>
      <c r="E10" s="153"/>
      <c r="F10" s="153"/>
      <c r="G10" s="153" t="s">
        <v>732</v>
      </c>
      <c r="H10" s="153"/>
      <c r="I10" s="153"/>
      <c r="J10" s="134"/>
      <c r="K10" s="134"/>
      <c r="L10" s="134"/>
      <c r="M10" s="134"/>
      <c r="N10" s="134"/>
      <c r="O10" s="134"/>
      <c r="P10" s="134"/>
      <c r="Q10" s="134"/>
      <c r="R10" s="134"/>
      <c r="S10" s="134"/>
      <c r="T10" s="134"/>
      <c r="U10" s="134"/>
    </row>
    <row r="11" spans="1:21" ht="16" x14ac:dyDescent="0.2">
      <c r="A11" s="392"/>
      <c r="B11" s="396"/>
      <c r="C11" s="153"/>
      <c r="D11" s="153"/>
      <c r="E11" s="153"/>
      <c r="F11" s="153"/>
      <c r="G11" s="153"/>
      <c r="H11" s="153"/>
      <c r="I11" s="153"/>
      <c r="J11" s="134"/>
      <c r="K11" s="134"/>
      <c r="L11" s="134"/>
      <c r="M11" s="134"/>
      <c r="N11" s="134"/>
      <c r="O11" s="134"/>
      <c r="P11" s="134"/>
      <c r="Q11" s="134"/>
      <c r="R11" s="134"/>
      <c r="S11" s="134"/>
      <c r="T11" s="134"/>
      <c r="U11" s="134"/>
    </row>
    <row r="12" spans="1:21" s="120" customFormat="1" ht="16" x14ac:dyDescent="0.2">
      <c r="A12" s="392"/>
      <c r="B12" s="396"/>
      <c r="C12" s="153"/>
      <c r="D12" s="153"/>
      <c r="E12" s="153"/>
      <c r="F12" s="153"/>
      <c r="G12" s="153"/>
      <c r="H12" s="153"/>
      <c r="I12" s="153"/>
      <c r="J12" s="134"/>
      <c r="K12" s="134"/>
      <c r="L12" s="134"/>
      <c r="M12" s="134"/>
      <c r="N12" s="134"/>
      <c r="O12" s="134"/>
      <c r="P12" s="134"/>
      <c r="Q12" s="134"/>
      <c r="R12" s="134"/>
      <c r="S12" s="134"/>
      <c r="T12" s="134"/>
      <c r="U12" s="134"/>
    </row>
    <row r="13" spans="1:21" s="120" customFormat="1" ht="16" x14ac:dyDescent="0.2">
      <c r="A13" s="392"/>
      <c r="B13" s="393"/>
      <c r="C13" s="153"/>
      <c r="D13" s="153"/>
      <c r="E13" s="153"/>
      <c r="F13" s="153"/>
      <c r="G13" s="153"/>
      <c r="H13" s="153"/>
      <c r="I13" s="153"/>
      <c r="J13" s="134"/>
      <c r="K13" s="134"/>
      <c r="L13" s="134"/>
      <c r="M13" s="134"/>
      <c r="N13" s="134"/>
      <c r="O13" s="134"/>
      <c r="P13" s="134"/>
      <c r="Q13" s="134"/>
      <c r="R13" s="134"/>
      <c r="S13" s="134"/>
      <c r="T13" s="134"/>
      <c r="U13" s="134"/>
    </row>
    <row r="14" spans="1:21" s="120" customFormat="1" ht="16" x14ac:dyDescent="0.2">
      <c r="A14" s="392"/>
      <c r="B14" s="393"/>
      <c r="C14" s="153"/>
      <c r="D14" s="153"/>
      <c r="E14" s="153"/>
      <c r="F14" s="153"/>
      <c r="G14" s="153"/>
      <c r="H14" s="153"/>
      <c r="I14" s="153"/>
      <c r="J14" s="134"/>
      <c r="K14" s="134"/>
      <c r="L14" s="134"/>
      <c r="M14" s="134"/>
      <c r="N14" s="134"/>
      <c r="O14" s="134"/>
      <c r="P14" s="134"/>
      <c r="Q14" s="134"/>
      <c r="R14" s="134"/>
      <c r="S14" s="134"/>
      <c r="T14" s="134"/>
      <c r="U14" s="134"/>
    </row>
    <row r="15" spans="1:21" s="120" customFormat="1" ht="16" x14ac:dyDescent="0.2">
      <c r="A15" s="392"/>
      <c r="B15" s="393"/>
      <c r="C15" s="153"/>
      <c r="D15" s="153"/>
      <c r="E15" s="153"/>
      <c r="F15" s="153"/>
      <c r="G15" s="153"/>
      <c r="H15" s="153"/>
      <c r="I15" s="153"/>
      <c r="J15" s="134"/>
      <c r="K15" s="134"/>
      <c r="L15" s="134"/>
      <c r="M15" s="134"/>
      <c r="N15" s="134"/>
      <c r="O15" s="134"/>
      <c r="P15" s="134"/>
      <c r="Q15" s="134"/>
      <c r="R15" s="134"/>
      <c r="S15" s="134"/>
      <c r="T15" s="134"/>
      <c r="U15" s="134"/>
    </row>
    <row r="16" spans="1:21" s="120" customFormat="1" ht="16" x14ac:dyDescent="0.2">
      <c r="A16" s="392"/>
      <c r="B16" s="393"/>
      <c r="C16" s="153"/>
      <c r="D16" s="153"/>
      <c r="E16" s="153"/>
      <c r="F16" s="153"/>
      <c r="G16" s="153"/>
      <c r="H16" s="153"/>
      <c r="I16" s="153"/>
      <c r="J16" s="134"/>
      <c r="K16" s="134"/>
      <c r="L16" s="134"/>
      <c r="M16" s="134"/>
      <c r="N16" s="134"/>
      <c r="O16" s="134"/>
      <c r="P16" s="134"/>
      <c r="Q16" s="134"/>
      <c r="R16" s="134"/>
      <c r="S16" s="134"/>
      <c r="T16" s="134"/>
      <c r="U16" s="134"/>
    </row>
    <row r="17" spans="1:21" s="120" customFormat="1" ht="16" x14ac:dyDescent="0.2">
      <c r="A17" s="153"/>
      <c r="B17" s="229"/>
      <c r="C17" s="153"/>
      <c r="D17" s="153"/>
      <c r="E17" s="153"/>
      <c r="F17" s="153"/>
      <c r="G17" s="153"/>
      <c r="H17" s="153"/>
      <c r="I17" s="153"/>
      <c r="J17" s="134"/>
      <c r="K17" s="134"/>
      <c r="L17" s="134"/>
      <c r="M17" s="134"/>
      <c r="N17" s="134"/>
      <c r="O17" s="134"/>
      <c r="P17" s="134"/>
      <c r="Q17" s="134"/>
      <c r="R17" s="134"/>
      <c r="S17" s="134"/>
      <c r="T17" s="134"/>
      <c r="U17" s="134"/>
    </row>
    <row r="18" spans="1:21" s="120" customFormat="1" ht="16" x14ac:dyDescent="0.2">
      <c r="A18" s="153"/>
      <c r="B18" s="229"/>
      <c r="C18" s="153"/>
      <c r="D18" s="153"/>
      <c r="E18" s="153"/>
      <c r="F18" s="153"/>
      <c r="G18" s="153"/>
      <c r="H18" s="153"/>
      <c r="I18" s="153"/>
      <c r="J18" s="134"/>
      <c r="K18" s="134"/>
      <c r="L18" s="134"/>
      <c r="M18" s="134"/>
      <c r="N18" s="134"/>
      <c r="O18" s="134"/>
      <c r="P18" s="134"/>
      <c r="Q18" s="134"/>
      <c r="R18" s="134"/>
      <c r="S18" s="134"/>
      <c r="T18" s="134"/>
      <c r="U18" s="134"/>
    </row>
    <row r="19" spans="1:21" s="120" customFormat="1" ht="16" x14ac:dyDescent="0.2">
      <c r="A19" s="153"/>
      <c r="B19" s="229"/>
      <c r="C19" s="153"/>
      <c r="D19" s="153"/>
      <c r="E19" s="153"/>
      <c r="F19" s="153"/>
      <c r="G19" s="153"/>
      <c r="H19" s="153"/>
      <c r="I19" s="153"/>
      <c r="J19" s="134"/>
      <c r="K19" s="134"/>
      <c r="L19" s="134"/>
      <c r="M19" s="134"/>
      <c r="N19" s="134"/>
      <c r="O19" s="134"/>
      <c r="P19" s="134"/>
      <c r="Q19" s="134"/>
      <c r="R19" s="134"/>
      <c r="S19" s="134"/>
      <c r="T19" s="134"/>
      <c r="U19" s="134"/>
    </row>
    <row r="20" spans="1:21" s="120" customFormat="1" ht="16" x14ac:dyDescent="0.2">
      <c r="A20" s="230"/>
      <c r="B20" s="231"/>
      <c r="C20" s="230"/>
      <c r="D20" s="230"/>
      <c r="E20" s="230"/>
      <c r="F20" s="230"/>
      <c r="G20" s="230"/>
      <c r="H20" s="230"/>
      <c r="I20" s="230"/>
      <c r="J20" s="134"/>
      <c r="K20" s="134"/>
      <c r="L20" s="134"/>
      <c r="M20" s="134"/>
      <c r="N20" s="134"/>
      <c r="O20" s="134"/>
      <c r="P20" s="134"/>
      <c r="Q20" s="134"/>
      <c r="R20" s="134"/>
      <c r="S20" s="134"/>
      <c r="T20" s="134"/>
      <c r="U20" s="134"/>
    </row>
    <row r="21" spans="1:21" s="120" customFormat="1" ht="16" x14ac:dyDescent="0.2">
      <c r="A21" s="234"/>
      <c r="B21" s="235"/>
      <c r="C21" s="234"/>
      <c r="D21" s="234"/>
      <c r="E21" s="234"/>
      <c r="F21" s="234"/>
      <c r="G21" s="234"/>
      <c r="H21" s="234"/>
      <c r="I21" s="234"/>
      <c r="J21" s="134"/>
      <c r="K21" s="134"/>
      <c r="L21" s="134"/>
      <c r="M21" s="134"/>
      <c r="N21" s="134"/>
      <c r="O21" s="134"/>
      <c r="P21" s="134"/>
      <c r="Q21" s="134"/>
      <c r="R21" s="134"/>
      <c r="S21" s="134"/>
      <c r="T21" s="134"/>
      <c r="U21" s="134"/>
    </row>
    <row r="22" spans="1:21" s="120" customFormat="1" ht="16" x14ac:dyDescent="0.2">
      <c r="A22" s="155"/>
      <c r="B22" s="233"/>
      <c r="C22" s="155"/>
      <c r="D22" s="155"/>
      <c r="E22" s="155"/>
      <c r="F22" s="155"/>
      <c r="G22" s="155"/>
      <c r="H22" s="155"/>
      <c r="I22" s="155"/>
      <c r="J22" s="134"/>
      <c r="K22" s="134"/>
      <c r="L22" s="134"/>
      <c r="M22" s="134"/>
      <c r="N22" s="134"/>
      <c r="O22" s="134"/>
      <c r="P22" s="134"/>
      <c r="Q22" s="134"/>
      <c r="R22" s="134"/>
      <c r="S22" s="134"/>
      <c r="T22" s="134"/>
      <c r="U22" s="134"/>
    </row>
    <row r="23" spans="1:21" s="120" customFormat="1" ht="16" x14ac:dyDescent="0.2">
      <c r="A23" s="155"/>
      <c r="B23" s="233"/>
      <c r="C23" s="155"/>
      <c r="D23" s="155"/>
      <c r="E23" s="155"/>
      <c r="F23" s="155"/>
      <c r="G23" s="155"/>
      <c r="H23" s="155"/>
      <c r="I23" s="155"/>
      <c r="J23" s="134"/>
      <c r="K23" s="134"/>
      <c r="L23" s="134"/>
      <c r="M23" s="134"/>
      <c r="N23" s="134"/>
      <c r="O23" s="134"/>
      <c r="P23" s="134"/>
      <c r="Q23" s="134"/>
      <c r="R23" s="134"/>
      <c r="S23" s="134"/>
      <c r="T23" s="134"/>
      <c r="U23" s="134"/>
    </row>
    <row r="24" spans="1:21" s="197" customFormat="1" ht="16" x14ac:dyDescent="0.2">
      <c r="A24" s="155"/>
      <c r="B24" s="233"/>
      <c r="C24" s="155"/>
      <c r="D24" s="155"/>
      <c r="E24" s="155"/>
      <c r="F24" s="155"/>
      <c r="G24" s="155"/>
      <c r="H24" s="155"/>
      <c r="I24" s="155"/>
      <c r="J24" s="155"/>
      <c r="K24" s="155"/>
      <c r="L24" s="155"/>
      <c r="M24" s="155"/>
      <c r="N24" s="155"/>
      <c r="O24" s="155"/>
      <c r="P24" s="155"/>
      <c r="Q24" s="155"/>
      <c r="R24" s="155"/>
      <c r="S24" s="155"/>
      <c r="T24" s="155"/>
      <c r="U24" s="155"/>
    </row>
    <row r="25" spans="1:21" ht="16" x14ac:dyDescent="0.2">
      <c r="A25" s="232" t="s">
        <v>733</v>
      </c>
      <c r="B25" s="236" t="s">
        <v>734</v>
      </c>
      <c r="C25" s="153"/>
      <c r="D25" s="153"/>
      <c r="E25" s="153"/>
      <c r="F25" s="153"/>
      <c r="G25" s="153"/>
      <c r="H25" s="153"/>
      <c r="I25" s="153"/>
      <c r="J25" s="134"/>
      <c r="K25" s="134"/>
      <c r="L25" s="134"/>
      <c r="M25" s="134"/>
      <c r="N25" s="134"/>
      <c r="O25" s="134"/>
      <c r="P25" s="134"/>
      <c r="Q25" s="134"/>
      <c r="R25" s="134"/>
      <c r="S25" s="134"/>
      <c r="T25" s="134"/>
      <c r="U25" s="134"/>
    </row>
    <row r="26" spans="1:21" ht="16" x14ac:dyDescent="0.2">
      <c r="A26" s="153"/>
      <c r="B26" s="229"/>
      <c r="C26" s="153"/>
      <c r="D26" s="153"/>
      <c r="E26" s="153"/>
      <c r="F26" s="153"/>
      <c r="G26" s="153"/>
      <c r="H26" s="153"/>
      <c r="I26" s="153"/>
      <c r="J26" s="134"/>
      <c r="K26" s="134"/>
      <c r="L26" s="134"/>
      <c r="M26" s="134"/>
      <c r="N26" s="134"/>
      <c r="O26" s="134"/>
      <c r="P26" s="134"/>
      <c r="Q26" s="134"/>
      <c r="R26" s="134"/>
      <c r="S26" s="134"/>
      <c r="T26" s="134"/>
      <c r="U26" s="134"/>
    </row>
    <row r="27" spans="1:21" s="120" customFormat="1" ht="16" x14ac:dyDescent="0.2">
      <c r="A27" s="153"/>
      <c r="B27" s="229"/>
      <c r="C27" s="153"/>
      <c r="D27" s="153"/>
      <c r="E27" s="153"/>
      <c r="F27" s="153"/>
      <c r="G27" s="153"/>
      <c r="H27" s="153"/>
      <c r="I27" s="153"/>
      <c r="J27" s="134"/>
      <c r="K27" s="134"/>
      <c r="L27" s="134"/>
      <c r="M27" s="134"/>
      <c r="N27" s="134"/>
      <c r="O27" s="134"/>
      <c r="P27" s="134"/>
      <c r="Q27" s="134"/>
      <c r="R27" s="134"/>
      <c r="S27" s="134"/>
      <c r="T27" s="134"/>
      <c r="U27" s="134"/>
    </row>
    <row r="28" spans="1:21" s="120" customFormat="1" ht="16" x14ac:dyDescent="0.2">
      <c r="A28" s="153"/>
      <c r="B28" s="229"/>
      <c r="C28" s="153"/>
      <c r="D28" s="153"/>
      <c r="E28" s="153"/>
      <c r="F28" s="153"/>
      <c r="G28" s="153"/>
      <c r="H28" s="153"/>
      <c r="I28" s="153"/>
      <c r="J28" s="134"/>
      <c r="K28" s="134"/>
      <c r="L28" s="134"/>
      <c r="M28" s="134"/>
      <c r="N28" s="134"/>
      <c r="O28" s="134"/>
      <c r="P28" s="134"/>
      <c r="Q28" s="134"/>
      <c r="R28" s="134"/>
      <c r="S28" s="134"/>
      <c r="T28" s="134"/>
      <c r="U28" s="134"/>
    </row>
    <row r="29" spans="1:21" s="120" customFormat="1" ht="16" x14ac:dyDescent="0.2">
      <c r="A29" s="153"/>
      <c r="B29" s="229"/>
      <c r="C29" s="153"/>
      <c r="D29" s="153"/>
      <c r="E29" s="153"/>
      <c r="F29" s="153"/>
      <c r="G29" s="153"/>
      <c r="H29" s="153"/>
      <c r="I29" s="153"/>
      <c r="J29" s="134"/>
      <c r="K29" s="134"/>
      <c r="L29" s="134"/>
      <c r="M29" s="134"/>
      <c r="N29" s="134"/>
      <c r="O29" s="134"/>
      <c r="P29" s="134"/>
      <c r="Q29" s="134"/>
      <c r="R29" s="134"/>
      <c r="S29" s="134"/>
      <c r="T29" s="134"/>
      <c r="U29" s="134"/>
    </row>
    <row r="30" spans="1:21" s="120" customFormat="1" ht="16" x14ac:dyDescent="0.2">
      <c r="A30" s="153"/>
      <c r="B30" s="229"/>
      <c r="C30" s="153"/>
      <c r="D30" s="153"/>
      <c r="E30" s="153"/>
      <c r="F30" s="153"/>
      <c r="G30" s="153"/>
      <c r="H30" s="153"/>
      <c r="I30" s="153"/>
      <c r="J30" s="134"/>
      <c r="K30" s="134"/>
      <c r="L30" s="134"/>
      <c r="M30" s="134"/>
      <c r="N30" s="134"/>
      <c r="O30" s="134"/>
      <c r="P30" s="134"/>
      <c r="Q30" s="134"/>
      <c r="R30" s="134"/>
      <c r="S30" s="134"/>
      <c r="T30" s="134"/>
      <c r="U30" s="134"/>
    </row>
    <row r="31" spans="1:21" s="120" customFormat="1" ht="16" x14ac:dyDescent="0.2">
      <c r="A31" s="153"/>
      <c r="B31" s="229"/>
      <c r="C31" s="153"/>
      <c r="D31" s="153"/>
      <c r="E31" s="153"/>
      <c r="F31" s="153"/>
      <c r="G31" s="153"/>
      <c r="H31" s="153"/>
      <c r="I31" s="153"/>
      <c r="J31" s="134"/>
      <c r="K31" s="134"/>
      <c r="L31" s="134"/>
      <c r="M31" s="134"/>
      <c r="N31" s="134"/>
      <c r="O31" s="134"/>
      <c r="P31" s="134"/>
      <c r="Q31" s="134"/>
      <c r="R31" s="134"/>
      <c r="S31" s="134"/>
      <c r="T31" s="134"/>
      <c r="U31" s="134"/>
    </row>
    <row r="32" spans="1:21" s="120" customFormat="1" ht="16" x14ac:dyDescent="0.2">
      <c r="A32" s="153"/>
      <c r="B32" s="229"/>
      <c r="C32" s="153"/>
      <c r="D32" s="153"/>
      <c r="E32" s="153"/>
      <c r="F32" s="153"/>
      <c r="G32" s="153"/>
      <c r="H32" s="153"/>
      <c r="I32" s="153"/>
      <c r="J32" s="134"/>
      <c r="K32" s="134"/>
      <c r="L32" s="134"/>
      <c r="M32" s="134"/>
      <c r="N32" s="134"/>
      <c r="O32" s="134"/>
      <c r="P32" s="134"/>
      <c r="Q32" s="134"/>
      <c r="R32" s="134"/>
      <c r="S32" s="134"/>
      <c r="T32" s="134"/>
      <c r="U32" s="134"/>
    </row>
    <row r="33" spans="1:21" ht="16" x14ac:dyDescent="0.2">
      <c r="A33" s="153"/>
      <c r="B33" s="229"/>
      <c r="C33" s="153"/>
      <c r="D33" s="153"/>
      <c r="E33" s="153"/>
      <c r="F33" s="153"/>
      <c r="G33" s="153"/>
      <c r="H33" s="153"/>
      <c r="I33" s="153"/>
      <c r="J33" s="134"/>
      <c r="K33" s="134"/>
      <c r="L33" s="134"/>
      <c r="M33" s="134"/>
      <c r="N33" s="134"/>
      <c r="O33" s="134"/>
      <c r="P33" s="134"/>
      <c r="Q33" s="134"/>
      <c r="R33" s="134"/>
      <c r="S33" s="134"/>
      <c r="T33" s="134"/>
      <c r="U33" s="134"/>
    </row>
    <row r="34" spans="1:21" ht="16" x14ac:dyDescent="0.2">
      <c r="A34" s="153"/>
      <c r="B34" s="229"/>
      <c r="C34" s="153"/>
      <c r="D34" s="153"/>
      <c r="E34" s="153"/>
      <c r="F34" s="153"/>
      <c r="G34" s="153"/>
      <c r="H34" s="153"/>
      <c r="I34" s="153"/>
      <c r="J34" s="134"/>
      <c r="K34" s="134"/>
      <c r="L34" s="134"/>
      <c r="M34" s="134"/>
      <c r="N34" s="134"/>
      <c r="O34" s="134"/>
      <c r="P34" s="134"/>
      <c r="Q34" s="134"/>
      <c r="R34" s="134"/>
      <c r="S34" s="134"/>
      <c r="T34" s="134"/>
      <c r="U34" s="134"/>
    </row>
    <row r="35" spans="1:21" ht="16" x14ac:dyDescent="0.2">
      <c r="A35" s="228"/>
      <c r="B35" s="228"/>
      <c r="C35" s="153"/>
      <c r="D35" s="153"/>
      <c r="E35" s="153"/>
      <c r="F35" s="153"/>
      <c r="G35" s="153"/>
      <c r="H35" s="153"/>
      <c r="I35" s="153"/>
      <c r="J35" s="134"/>
      <c r="K35" s="134"/>
      <c r="L35" s="134"/>
      <c r="M35" s="134"/>
      <c r="N35" s="134"/>
      <c r="O35" s="134"/>
      <c r="P35" s="134"/>
      <c r="Q35" s="134"/>
      <c r="R35" s="134"/>
      <c r="S35" s="134"/>
      <c r="T35" s="134"/>
      <c r="U35" s="134"/>
    </row>
    <row r="36" spans="1:21" ht="16" x14ac:dyDescent="0.2">
      <c r="A36" s="134"/>
      <c r="B36" s="180"/>
      <c r="C36" s="134"/>
      <c r="D36" s="134"/>
      <c r="E36" s="134"/>
      <c r="F36" s="134"/>
      <c r="G36" s="134"/>
      <c r="H36" s="134"/>
      <c r="I36" s="134"/>
      <c r="J36" s="134"/>
      <c r="K36" s="134"/>
      <c r="L36" s="134"/>
      <c r="M36" s="134"/>
      <c r="N36" s="134"/>
      <c r="O36" s="134"/>
      <c r="P36" s="134"/>
      <c r="Q36" s="134"/>
      <c r="R36" s="134"/>
      <c r="S36" s="134"/>
      <c r="T36" s="134"/>
      <c r="U36" s="134"/>
    </row>
    <row r="37" spans="1:21" ht="16" x14ac:dyDescent="0.2">
      <c r="A37" s="134"/>
      <c r="B37" s="180"/>
      <c r="C37" s="134"/>
      <c r="D37" s="134"/>
      <c r="E37" s="134"/>
      <c r="F37" s="134"/>
      <c r="G37" s="134"/>
      <c r="H37" s="134"/>
      <c r="I37" s="134"/>
      <c r="J37" s="134"/>
      <c r="K37" s="134"/>
      <c r="L37" s="134"/>
      <c r="M37" s="134"/>
      <c r="N37" s="134"/>
      <c r="O37" s="134"/>
      <c r="P37" s="134"/>
      <c r="Q37" s="134"/>
      <c r="R37" s="134"/>
      <c r="S37" s="134"/>
      <c r="T37" s="134"/>
      <c r="U37" s="134"/>
    </row>
    <row r="38" spans="1:21" ht="16" x14ac:dyDescent="0.2">
      <c r="A38" s="134"/>
      <c r="B38" s="180"/>
      <c r="C38" s="134"/>
      <c r="D38" s="134"/>
      <c r="E38" s="134"/>
      <c r="F38" s="134"/>
      <c r="G38" s="134"/>
      <c r="H38" s="134"/>
      <c r="I38" s="134"/>
      <c r="J38" s="134"/>
      <c r="K38" s="134"/>
      <c r="L38" s="134"/>
      <c r="M38" s="134"/>
      <c r="N38" s="134"/>
      <c r="O38" s="134"/>
      <c r="P38" s="134"/>
      <c r="Q38" s="134"/>
      <c r="R38" s="134"/>
      <c r="S38" s="134"/>
      <c r="T38" s="134"/>
      <c r="U38" s="134"/>
    </row>
    <row r="39" spans="1:21" ht="16" x14ac:dyDescent="0.2">
      <c r="A39" s="134"/>
      <c r="B39" s="180"/>
      <c r="C39" s="134"/>
      <c r="D39" s="134"/>
      <c r="E39" s="134"/>
      <c r="F39" s="134"/>
      <c r="G39" s="134"/>
      <c r="H39" s="134"/>
      <c r="I39" s="134"/>
      <c r="J39" s="134"/>
      <c r="K39" s="134"/>
      <c r="L39" s="134"/>
      <c r="M39" s="134"/>
      <c r="N39" s="134"/>
      <c r="O39" s="134"/>
      <c r="P39" s="134"/>
      <c r="Q39" s="134"/>
      <c r="R39" s="134"/>
      <c r="S39" s="134"/>
      <c r="T39" s="134"/>
      <c r="U39" s="134"/>
    </row>
    <row r="40" spans="1:21" ht="16" x14ac:dyDescent="0.2">
      <c r="A40" s="134"/>
      <c r="B40" s="180"/>
      <c r="C40" s="134"/>
      <c r="D40" s="134"/>
      <c r="E40" s="134"/>
      <c r="F40" s="134"/>
      <c r="G40" s="134"/>
      <c r="H40" s="134"/>
      <c r="I40" s="134"/>
      <c r="J40" s="134"/>
      <c r="K40" s="134"/>
      <c r="L40" s="134"/>
      <c r="M40" s="134"/>
      <c r="N40" s="134"/>
      <c r="O40" s="134"/>
      <c r="P40" s="134"/>
      <c r="Q40" s="134"/>
      <c r="R40" s="134"/>
      <c r="S40" s="134"/>
      <c r="T40" s="134"/>
      <c r="U40" s="134"/>
    </row>
    <row r="41" spans="1:21" ht="16" x14ac:dyDescent="0.2">
      <c r="A41" s="134"/>
      <c r="B41" s="180"/>
      <c r="C41" s="134"/>
      <c r="D41" s="134"/>
      <c r="E41" s="134"/>
      <c r="F41" s="134"/>
      <c r="G41" s="134"/>
      <c r="H41" s="134"/>
      <c r="I41" s="134"/>
      <c r="J41" s="134"/>
      <c r="K41" s="134"/>
      <c r="L41" s="134"/>
      <c r="M41" s="134"/>
      <c r="N41" s="134"/>
      <c r="O41" s="134"/>
      <c r="P41" s="134"/>
      <c r="Q41" s="134"/>
      <c r="R41" s="134"/>
      <c r="S41" s="134"/>
      <c r="T41" s="134"/>
      <c r="U41" s="134"/>
    </row>
    <row r="42" spans="1:21" ht="16" x14ac:dyDescent="0.2">
      <c r="A42" s="134"/>
      <c r="B42" s="180"/>
      <c r="C42" s="134"/>
      <c r="D42" s="134"/>
      <c r="E42" s="134"/>
      <c r="F42" s="134"/>
      <c r="G42" s="134"/>
      <c r="H42" s="134"/>
      <c r="I42" s="134"/>
      <c r="J42" s="134"/>
      <c r="K42" s="134"/>
      <c r="L42" s="134"/>
      <c r="M42" s="134"/>
      <c r="N42" s="134"/>
      <c r="O42" s="134"/>
      <c r="P42" s="134"/>
      <c r="Q42" s="134"/>
      <c r="R42" s="134"/>
      <c r="S42" s="134"/>
      <c r="T42" s="134"/>
      <c r="U42" s="134"/>
    </row>
    <row r="43" spans="1:21" ht="16" x14ac:dyDescent="0.2">
      <c r="A43" s="134"/>
      <c r="B43" s="180"/>
      <c r="C43" s="134"/>
      <c r="D43" s="134"/>
      <c r="E43" s="134"/>
      <c r="F43" s="134"/>
      <c r="G43" s="134"/>
      <c r="H43" s="134"/>
      <c r="I43" s="134"/>
      <c r="J43" s="134"/>
      <c r="K43" s="134"/>
      <c r="L43" s="134"/>
      <c r="M43" s="134"/>
      <c r="N43" s="134"/>
      <c r="O43" s="134"/>
      <c r="P43" s="134"/>
      <c r="Q43" s="134"/>
      <c r="R43" s="134"/>
      <c r="S43" s="134"/>
      <c r="T43" s="134"/>
      <c r="U43" s="134"/>
    </row>
    <row r="44" spans="1:21" ht="16" x14ac:dyDescent="0.2">
      <c r="A44" s="134"/>
      <c r="B44" s="180"/>
      <c r="C44" s="134"/>
      <c r="D44" s="134"/>
      <c r="E44" s="134"/>
      <c r="F44" s="134"/>
      <c r="G44" s="134" t="s">
        <v>735</v>
      </c>
      <c r="H44" s="134"/>
      <c r="I44" s="134"/>
      <c r="J44" s="134"/>
      <c r="K44" s="134"/>
      <c r="L44" s="134"/>
      <c r="M44" s="134"/>
      <c r="N44" s="134"/>
      <c r="O44" s="134"/>
      <c r="P44" s="134"/>
      <c r="Q44" s="134"/>
      <c r="R44" s="134"/>
      <c r="S44" s="134"/>
      <c r="T44" s="134"/>
      <c r="U44" s="134"/>
    </row>
    <row r="45" spans="1:21" ht="16" x14ac:dyDescent="0.2">
      <c r="A45" s="134"/>
      <c r="B45" s="180"/>
      <c r="C45" s="134"/>
      <c r="D45" s="134"/>
      <c r="E45" s="134"/>
      <c r="F45" s="134"/>
      <c r="G45" s="134"/>
      <c r="H45" s="134"/>
      <c r="I45" s="134"/>
      <c r="J45" s="134"/>
      <c r="K45" s="134"/>
      <c r="L45" s="134"/>
      <c r="M45" s="134"/>
      <c r="N45" s="134"/>
      <c r="O45" s="134"/>
      <c r="P45" s="134"/>
      <c r="Q45" s="134"/>
      <c r="R45" s="134"/>
      <c r="S45" s="134"/>
      <c r="T45" s="134"/>
      <c r="U45" s="134"/>
    </row>
    <row r="46" spans="1:21" ht="16" x14ac:dyDescent="0.2">
      <c r="A46" s="134"/>
      <c r="B46" s="180"/>
      <c r="C46" s="134"/>
      <c r="D46" s="134"/>
      <c r="E46" s="134"/>
      <c r="F46" s="134"/>
      <c r="G46" s="134"/>
      <c r="H46" s="134"/>
      <c r="I46" s="134"/>
      <c r="J46" s="134"/>
      <c r="K46" s="134"/>
      <c r="L46" s="134"/>
      <c r="M46" s="134"/>
      <c r="N46" s="134"/>
      <c r="O46" s="134"/>
      <c r="P46" s="134"/>
      <c r="Q46" s="134"/>
      <c r="R46" s="134"/>
      <c r="S46" s="134"/>
      <c r="T46" s="134"/>
      <c r="U46" s="134"/>
    </row>
    <row r="47" spans="1:21" ht="16" x14ac:dyDescent="0.2">
      <c r="A47" s="134"/>
      <c r="B47" s="180"/>
      <c r="C47" s="134"/>
      <c r="D47" s="134"/>
      <c r="E47" s="134"/>
      <c r="F47" s="134"/>
      <c r="G47" s="134"/>
      <c r="H47" s="134"/>
      <c r="I47" s="134"/>
      <c r="J47" s="134"/>
      <c r="K47" s="134"/>
      <c r="L47" s="134"/>
      <c r="M47" s="134"/>
      <c r="N47" s="134"/>
      <c r="O47" s="134"/>
      <c r="P47" s="134"/>
      <c r="Q47" s="134"/>
      <c r="R47" s="134"/>
      <c r="S47" s="134"/>
      <c r="T47" s="134"/>
      <c r="U47" s="134"/>
    </row>
    <row r="48" spans="1:21" ht="16" x14ac:dyDescent="0.2">
      <c r="A48" s="134"/>
      <c r="B48" s="180"/>
      <c r="C48" s="134"/>
      <c r="D48" s="134"/>
      <c r="E48" s="134"/>
      <c r="F48" s="134"/>
      <c r="G48" s="134"/>
      <c r="H48" s="134"/>
      <c r="I48" s="134"/>
      <c r="J48" s="134"/>
      <c r="K48" s="134"/>
      <c r="L48" s="134"/>
      <c r="M48" s="134"/>
      <c r="N48" s="134"/>
      <c r="O48" s="134"/>
      <c r="P48" s="134"/>
      <c r="Q48" s="134"/>
      <c r="R48" s="134"/>
      <c r="S48" s="134"/>
      <c r="T48" s="134"/>
      <c r="U48" s="134"/>
    </row>
    <row r="49" spans="1:21" ht="16" x14ac:dyDescent="0.2">
      <c r="A49" s="134"/>
      <c r="B49" s="180"/>
      <c r="C49" s="134"/>
      <c r="D49" s="134"/>
      <c r="E49" s="134"/>
      <c r="F49" s="134"/>
      <c r="G49" s="134"/>
      <c r="H49" s="134"/>
      <c r="I49" s="134"/>
      <c r="J49" s="134"/>
      <c r="K49" s="134"/>
      <c r="L49" s="134"/>
      <c r="M49" s="134"/>
      <c r="N49" s="134"/>
      <c r="O49" s="134"/>
      <c r="P49" s="134"/>
      <c r="Q49" s="134"/>
      <c r="R49" s="134"/>
      <c r="S49" s="134"/>
      <c r="T49" s="134"/>
      <c r="U49" s="134"/>
    </row>
    <row r="50" spans="1:21" ht="16" x14ac:dyDescent="0.2">
      <c r="A50" s="134"/>
      <c r="B50" s="180"/>
      <c r="C50" s="134"/>
      <c r="D50" s="134"/>
      <c r="E50" s="134"/>
      <c r="F50" s="134"/>
      <c r="G50" s="134"/>
      <c r="H50" s="134"/>
      <c r="I50" s="134"/>
      <c r="J50" s="134"/>
      <c r="K50" s="134"/>
      <c r="L50" s="134"/>
      <c r="M50" s="134"/>
      <c r="N50" s="134"/>
      <c r="O50" s="134"/>
      <c r="P50" s="134"/>
      <c r="Q50" s="134"/>
      <c r="R50" s="134"/>
      <c r="S50" s="134"/>
      <c r="T50" s="134"/>
      <c r="U50" s="134"/>
    </row>
    <row r="51" spans="1:21" ht="16" x14ac:dyDescent="0.2">
      <c r="A51" s="134"/>
      <c r="B51" s="180"/>
      <c r="C51" s="134"/>
      <c r="D51" s="134"/>
      <c r="E51" s="134"/>
      <c r="F51" s="134"/>
      <c r="G51" s="134"/>
      <c r="H51" s="134"/>
      <c r="I51" s="134"/>
      <c r="J51" s="134"/>
      <c r="K51" s="134"/>
      <c r="L51" s="134"/>
      <c r="M51" s="134"/>
      <c r="N51" s="134"/>
      <c r="O51" s="134"/>
      <c r="P51" s="134"/>
      <c r="Q51" s="134"/>
      <c r="R51" s="134"/>
      <c r="S51" s="134"/>
      <c r="T51" s="134"/>
      <c r="U51" s="134"/>
    </row>
    <row r="52" spans="1:21" ht="16" x14ac:dyDescent="0.2">
      <c r="A52" s="134"/>
      <c r="B52" s="180"/>
      <c r="C52" s="134"/>
      <c r="D52" s="134"/>
      <c r="E52" s="134"/>
      <c r="F52" s="134"/>
      <c r="G52" s="134"/>
      <c r="H52" s="134"/>
      <c r="I52" s="134"/>
      <c r="J52" s="134"/>
      <c r="K52" s="134"/>
      <c r="L52" s="134"/>
      <c r="M52" s="134"/>
      <c r="N52" s="134"/>
      <c r="O52" s="134"/>
      <c r="P52" s="134"/>
      <c r="Q52" s="134"/>
      <c r="R52" s="134"/>
      <c r="S52" s="134"/>
      <c r="T52" s="134"/>
      <c r="U52" s="134"/>
    </row>
    <row r="53" spans="1:21" ht="16" x14ac:dyDescent="0.2">
      <c r="A53" s="134"/>
      <c r="B53" s="180"/>
      <c r="C53" s="134"/>
      <c r="D53" s="134"/>
      <c r="E53" s="134"/>
      <c r="F53" s="134"/>
      <c r="G53" s="134"/>
      <c r="H53" s="134"/>
      <c r="I53" s="134"/>
      <c r="J53" s="134"/>
      <c r="K53" s="134"/>
      <c r="L53" s="134"/>
      <c r="M53" s="134"/>
      <c r="N53" s="134"/>
      <c r="O53" s="134"/>
      <c r="P53" s="134"/>
      <c r="Q53" s="134"/>
      <c r="R53" s="134"/>
      <c r="S53" s="134"/>
      <c r="T53" s="134"/>
      <c r="U53" s="134"/>
    </row>
    <row r="54" spans="1:21" ht="16" x14ac:dyDescent="0.2">
      <c r="A54" s="134"/>
      <c r="B54" s="180"/>
      <c r="C54" s="134"/>
      <c r="D54" s="134"/>
      <c r="E54" s="134"/>
      <c r="F54" s="134"/>
      <c r="G54" s="134"/>
      <c r="H54" s="134"/>
      <c r="I54" s="134"/>
      <c r="J54" s="134"/>
      <c r="K54" s="134"/>
      <c r="L54" s="134"/>
      <c r="M54" s="134"/>
      <c r="N54" s="134"/>
      <c r="O54" s="134"/>
      <c r="P54" s="134"/>
      <c r="Q54" s="134"/>
      <c r="R54" s="134"/>
      <c r="S54" s="134"/>
      <c r="T54" s="134"/>
      <c r="U54" s="134"/>
    </row>
    <row r="55" spans="1:21" ht="16" x14ac:dyDescent="0.2">
      <c r="A55" s="134"/>
      <c r="B55" s="180"/>
      <c r="C55" s="134"/>
      <c r="D55" s="134"/>
      <c r="E55" s="134"/>
      <c r="F55" s="134"/>
      <c r="G55" s="134"/>
      <c r="H55" s="134"/>
      <c r="I55" s="134"/>
      <c r="J55" s="134"/>
      <c r="K55" s="134"/>
      <c r="L55" s="134"/>
      <c r="M55" s="134"/>
      <c r="N55" s="134"/>
      <c r="O55" s="134"/>
      <c r="P55" s="134"/>
      <c r="Q55" s="134"/>
      <c r="R55" s="134"/>
      <c r="S55" s="134"/>
      <c r="T55" s="134"/>
      <c r="U55" s="134"/>
    </row>
    <row r="56" spans="1:21" ht="16" x14ac:dyDescent="0.2">
      <c r="A56" s="134"/>
      <c r="B56" s="180"/>
      <c r="C56" s="134"/>
      <c r="D56" s="134"/>
      <c r="E56" s="134"/>
      <c r="F56" s="134"/>
      <c r="G56" s="134"/>
      <c r="H56" s="134"/>
      <c r="I56" s="134"/>
      <c r="J56" s="134"/>
      <c r="K56" s="134"/>
      <c r="L56" s="134"/>
      <c r="M56" s="134"/>
      <c r="N56" s="134"/>
      <c r="O56" s="134"/>
      <c r="P56" s="134"/>
      <c r="Q56" s="134"/>
      <c r="R56" s="134"/>
      <c r="S56" s="134"/>
      <c r="T56" s="134"/>
      <c r="U56" s="134"/>
    </row>
    <row r="57" spans="1:21" ht="16" x14ac:dyDescent="0.2">
      <c r="A57" s="134"/>
      <c r="B57" s="180"/>
      <c r="C57" s="134"/>
      <c r="D57" s="134"/>
      <c r="E57" s="134"/>
      <c r="F57" s="134"/>
      <c r="G57" s="134"/>
      <c r="H57" s="134"/>
      <c r="I57" s="134"/>
      <c r="J57" s="134"/>
      <c r="K57" s="134"/>
      <c r="L57" s="134"/>
      <c r="M57" s="134"/>
      <c r="N57" s="134"/>
      <c r="O57" s="134"/>
      <c r="P57" s="134"/>
      <c r="Q57" s="134"/>
      <c r="R57" s="134"/>
      <c r="S57" s="134"/>
      <c r="T57" s="134"/>
      <c r="U57" s="134"/>
    </row>
    <row r="58" spans="1:21" ht="16" x14ac:dyDescent="0.2">
      <c r="A58" s="134"/>
      <c r="B58" s="180"/>
      <c r="C58" s="134"/>
      <c r="D58" s="134"/>
      <c r="E58" s="134"/>
      <c r="F58" s="134"/>
      <c r="G58" s="134"/>
      <c r="H58" s="134"/>
      <c r="I58" s="134"/>
      <c r="J58" s="134"/>
      <c r="K58" s="134"/>
      <c r="L58" s="134"/>
      <c r="M58" s="134"/>
      <c r="N58" s="134"/>
      <c r="O58" s="134"/>
      <c r="P58" s="134"/>
      <c r="Q58" s="134"/>
      <c r="R58" s="134"/>
      <c r="S58" s="134"/>
      <c r="T58" s="134"/>
      <c r="U58" s="134"/>
    </row>
    <row r="59" spans="1:21" ht="16" x14ac:dyDescent="0.2">
      <c r="A59" s="134"/>
      <c r="B59" s="180"/>
      <c r="C59" s="134"/>
      <c r="D59" s="134"/>
      <c r="E59" s="134"/>
      <c r="F59" s="134"/>
      <c r="G59" s="134"/>
      <c r="H59" s="134"/>
      <c r="I59" s="134"/>
      <c r="J59" s="134"/>
      <c r="K59" s="134"/>
      <c r="L59" s="134"/>
      <c r="M59" s="134"/>
      <c r="N59" s="134"/>
      <c r="O59" s="134"/>
      <c r="P59" s="134"/>
      <c r="Q59" s="134"/>
      <c r="R59" s="134"/>
      <c r="S59" s="134"/>
      <c r="T59" s="134"/>
      <c r="U59" s="134"/>
    </row>
    <row r="60" spans="1:21" ht="16" x14ac:dyDescent="0.2">
      <c r="A60" s="134"/>
      <c r="B60" s="180"/>
      <c r="C60" s="134"/>
      <c r="D60" s="134"/>
      <c r="E60" s="134"/>
      <c r="F60" s="134"/>
      <c r="G60" s="134"/>
      <c r="H60" s="134"/>
      <c r="I60" s="134"/>
      <c r="J60" s="134"/>
      <c r="K60" s="134"/>
      <c r="L60" s="134"/>
      <c r="M60" s="134"/>
      <c r="N60" s="134"/>
      <c r="O60" s="134"/>
      <c r="P60" s="134"/>
      <c r="Q60" s="134"/>
      <c r="R60" s="134"/>
      <c r="S60" s="134"/>
      <c r="T60" s="134"/>
      <c r="U60" s="134"/>
    </row>
    <row r="61" spans="1:21" ht="16" x14ac:dyDescent="0.2">
      <c r="A61" s="134"/>
      <c r="B61" s="180"/>
      <c r="C61" s="134"/>
      <c r="D61" s="134"/>
      <c r="E61" s="134"/>
      <c r="F61" s="134"/>
      <c r="G61" s="134"/>
      <c r="H61" s="134"/>
      <c r="I61" s="134"/>
      <c r="J61" s="134"/>
      <c r="K61" s="134"/>
      <c r="L61" s="134"/>
      <c r="M61" s="134"/>
      <c r="N61" s="134"/>
      <c r="O61" s="134"/>
      <c r="P61" s="134"/>
      <c r="Q61" s="134"/>
      <c r="R61" s="134"/>
      <c r="S61" s="134"/>
      <c r="T61" s="134"/>
      <c r="U61" s="134"/>
    </row>
    <row r="62" spans="1:21" ht="16" x14ac:dyDescent="0.2">
      <c r="A62" s="134"/>
      <c r="B62" s="180"/>
      <c r="C62" s="134"/>
      <c r="D62" s="134"/>
      <c r="E62" s="134"/>
      <c r="F62" s="134"/>
      <c r="G62" s="134"/>
      <c r="H62" s="134"/>
      <c r="I62" s="134"/>
      <c r="J62" s="134"/>
      <c r="K62" s="134"/>
      <c r="L62" s="134"/>
      <c r="M62" s="134"/>
      <c r="N62" s="134"/>
      <c r="O62" s="134"/>
      <c r="P62" s="134"/>
      <c r="Q62" s="134"/>
      <c r="R62" s="134"/>
      <c r="S62" s="134"/>
      <c r="T62" s="134"/>
      <c r="U62" s="134"/>
    </row>
    <row r="63" spans="1:21" ht="16" x14ac:dyDescent="0.2">
      <c r="A63" s="134"/>
      <c r="B63" s="180"/>
      <c r="C63" s="134"/>
      <c r="D63" s="134"/>
      <c r="E63" s="134"/>
      <c r="F63" s="134"/>
      <c r="G63" s="134"/>
      <c r="H63" s="134"/>
      <c r="I63" s="134"/>
      <c r="J63" s="134"/>
      <c r="K63" s="134"/>
      <c r="L63" s="134"/>
      <c r="M63" s="134"/>
      <c r="N63" s="134"/>
      <c r="O63" s="134"/>
      <c r="P63" s="134"/>
      <c r="Q63" s="134"/>
      <c r="R63" s="134"/>
      <c r="S63" s="134"/>
      <c r="T63" s="134"/>
      <c r="U63" s="134"/>
    </row>
    <row r="64" spans="1:21" ht="16" x14ac:dyDescent="0.2">
      <c r="A64" s="134"/>
      <c r="B64" s="180"/>
      <c r="C64" s="134"/>
      <c r="D64" s="134"/>
      <c r="E64" s="134"/>
      <c r="F64" s="134"/>
      <c r="G64" s="134"/>
      <c r="H64" s="134"/>
      <c r="I64" s="134"/>
      <c r="J64" s="134"/>
      <c r="K64" s="134"/>
      <c r="L64" s="134"/>
      <c r="M64" s="134"/>
      <c r="N64" s="134"/>
      <c r="O64" s="134"/>
      <c r="P64" s="134"/>
      <c r="Q64" s="134"/>
      <c r="R64" s="134"/>
      <c r="S64" s="134"/>
      <c r="T64" s="134"/>
      <c r="U64" s="134"/>
    </row>
    <row r="65" spans="1:21" ht="16" x14ac:dyDescent="0.2">
      <c r="A65" s="134"/>
      <c r="B65" s="180"/>
      <c r="C65" s="134"/>
      <c r="D65" s="134"/>
      <c r="E65" s="134"/>
      <c r="F65" s="134"/>
      <c r="G65" s="134"/>
      <c r="H65" s="134"/>
      <c r="I65" s="134"/>
      <c r="J65" s="134"/>
      <c r="K65" s="134"/>
      <c r="L65" s="134"/>
      <c r="M65" s="134"/>
      <c r="N65" s="134"/>
      <c r="O65" s="134"/>
      <c r="P65" s="134"/>
      <c r="Q65" s="134"/>
      <c r="R65" s="134"/>
      <c r="S65" s="134"/>
      <c r="T65" s="134"/>
      <c r="U65" s="134"/>
    </row>
    <row r="66" spans="1:21" ht="16" x14ac:dyDescent="0.2">
      <c r="A66" s="134"/>
      <c r="B66" s="180"/>
      <c r="C66" s="134"/>
      <c r="D66" s="134"/>
      <c r="E66" s="134"/>
      <c r="F66" s="134"/>
      <c r="G66" s="134"/>
      <c r="H66" s="134"/>
      <c r="I66" s="134"/>
      <c r="J66" s="134"/>
      <c r="K66" s="134"/>
      <c r="L66" s="134"/>
      <c r="M66" s="134"/>
      <c r="N66" s="134"/>
      <c r="O66" s="134"/>
      <c r="P66" s="134"/>
      <c r="Q66" s="134"/>
      <c r="R66" s="134"/>
      <c r="S66" s="134"/>
      <c r="T66" s="134"/>
      <c r="U66" s="134"/>
    </row>
    <row r="67" spans="1:21" ht="16" x14ac:dyDescent="0.2">
      <c r="A67" s="134"/>
      <c r="B67" s="180"/>
      <c r="C67" s="134"/>
      <c r="D67" s="134"/>
      <c r="E67" s="134"/>
      <c r="F67" s="134"/>
      <c r="G67" s="134"/>
      <c r="H67" s="134"/>
      <c r="I67" s="134"/>
      <c r="J67" s="134"/>
      <c r="K67" s="134"/>
      <c r="L67" s="134"/>
      <c r="M67" s="134"/>
      <c r="N67" s="134"/>
      <c r="O67" s="134"/>
      <c r="P67" s="134"/>
      <c r="Q67" s="134"/>
      <c r="R67" s="134"/>
      <c r="S67" s="134"/>
      <c r="T67" s="134"/>
      <c r="U67" s="134"/>
    </row>
  </sheetData>
  <mergeCells count="1">
    <mergeCell ref="C5:I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
  <sheetViews>
    <sheetView showGridLines="0" topLeftCell="C1" workbookViewId="0">
      <selection activeCell="C5" sqref="C5:L14"/>
    </sheetView>
  </sheetViews>
  <sheetFormatPr baseColWidth="10" defaultColWidth="32.1640625" defaultRowHeight="15" x14ac:dyDescent="0.2"/>
  <cols>
    <col min="1" max="1" width="7.83203125" style="120" customWidth="1"/>
    <col min="2" max="2" width="27.83203125" style="120" bestFit="1" customWidth="1"/>
    <col min="3" max="3" width="22" style="120" bestFit="1" customWidth="1"/>
    <col min="4" max="4" width="26" style="120" bestFit="1" customWidth="1"/>
    <col min="5" max="5" width="20.1640625" style="120" bestFit="1" customWidth="1"/>
    <col min="6" max="6" width="26.5" style="120" bestFit="1" customWidth="1"/>
    <col min="7" max="7" width="27.6640625" style="120" bestFit="1" customWidth="1"/>
    <col min="8" max="11" width="27.6640625" style="120" customWidth="1"/>
    <col min="12" max="12" width="27.33203125" style="120" bestFit="1" customWidth="1"/>
    <col min="13" max="16384" width="32.1640625" style="120"/>
  </cols>
  <sheetData>
    <row r="1" spans="1:16" x14ac:dyDescent="0.2">
      <c r="A1" s="1"/>
      <c r="B1" s="1"/>
      <c r="C1" s="1"/>
      <c r="D1" s="1"/>
      <c r="E1" s="1"/>
      <c r="F1" s="1"/>
      <c r="G1" s="1"/>
      <c r="H1" s="1"/>
      <c r="I1" s="1"/>
      <c r="J1" s="1"/>
      <c r="K1" s="1"/>
      <c r="L1" s="1"/>
      <c r="M1" s="1"/>
    </row>
    <row r="2" spans="1:16" ht="28" x14ac:dyDescent="0.2">
      <c r="A2" s="1"/>
      <c r="B2" s="45" t="s">
        <v>715</v>
      </c>
      <c r="C2" s="1"/>
      <c r="D2" s="1"/>
      <c r="E2" s="1"/>
      <c r="F2" s="1"/>
      <c r="G2" s="1"/>
      <c r="H2" s="1"/>
      <c r="I2" s="1"/>
      <c r="J2" s="1"/>
      <c r="K2" s="1"/>
      <c r="L2" s="1"/>
      <c r="M2" s="1"/>
    </row>
    <row r="3" spans="1:16" s="1" customFormat="1" ht="16" thickBot="1" x14ac:dyDescent="0.25"/>
    <row r="4" spans="1:16" s="1" customFormat="1" ht="44" customHeight="1" thickBot="1" x14ac:dyDescent="0.25">
      <c r="B4" s="81" t="s">
        <v>716</v>
      </c>
      <c r="C4" s="82" t="s">
        <v>717</v>
      </c>
      <c r="D4" s="82" t="s">
        <v>736</v>
      </c>
      <c r="E4" s="82" t="s">
        <v>737</v>
      </c>
      <c r="F4" s="82" t="s">
        <v>738</v>
      </c>
      <c r="G4" s="82" t="s">
        <v>7</v>
      </c>
      <c r="H4" s="220" t="s">
        <v>739</v>
      </c>
      <c r="I4" s="220" t="s">
        <v>740</v>
      </c>
      <c r="J4" s="220" t="s">
        <v>741</v>
      </c>
      <c r="K4" s="220" t="s">
        <v>742</v>
      </c>
      <c r="L4" s="82" t="s">
        <v>723</v>
      </c>
      <c r="M4" s="2"/>
    </row>
    <row r="5" spans="1:16" s="1" customFormat="1" x14ac:dyDescent="0.2">
      <c r="B5" s="57" t="s">
        <v>743</v>
      </c>
      <c r="C5" s="58"/>
      <c r="D5" s="58"/>
      <c r="E5" s="58"/>
      <c r="F5" s="58"/>
      <c r="G5" s="58"/>
      <c r="H5" s="221"/>
      <c r="I5" s="221"/>
      <c r="J5" s="221"/>
      <c r="K5" s="221"/>
      <c r="L5" s="58"/>
      <c r="M5" s="2"/>
    </row>
    <row r="6" spans="1:16" s="1" customFormat="1" x14ac:dyDescent="0.2">
      <c r="B6" s="60" t="s">
        <v>743</v>
      </c>
      <c r="C6" s="61"/>
      <c r="D6" s="61"/>
      <c r="E6" s="61"/>
      <c r="F6" s="61"/>
      <c r="G6" s="61"/>
      <c r="H6" s="222"/>
      <c r="I6" s="222"/>
      <c r="J6" s="222"/>
      <c r="K6" s="222"/>
      <c r="L6" s="61"/>
      <c r="M6" s="2"/>
    </row>
    <row r="7" spans="1:16" s="1" customFormat="1" x14ac:dyDescent="0.2">
      <c r="B7" s="60" t="s">
        <v>743</v>
      </c>
      <c r="C7" s="61"/>
      <c r="D7" s="61"/>
      <c r="E7" s="61"/>
      <c r="F7" s="61"/>
      <c r="G7" s="61"/>
      <c r="H7" s="222"/>
      <c r="I7" s="222"/>
      <c r="J7" s="222"/>
      <c r="K7" s="222"/>
      <c r="L7" s="61"/>
      <c r="M7" s="2"/>
    </row>
    <row r="8" spans="1:16" s="1" customFormat="1" x14ac:dyDescent="0.2">
      <c r="B8" s="60" t="s">
        <v>743</v>
      </c>
      <c r="C8" s="61"/>
      <c r="D8" s="61"/>
      <c r="E8" s="61"/>
      <c r="F8" s="61"/>
      <c r="G8" s="61"/>
      <c r="H8" s="222"/>
      <c r="I8" s="222"/>
      <c r="J8" s="222"/>
      <c r="K8" s="222"/>
      <c r="L8" s="61"/>
      <c r="M8" s="2"/>
    </row>
    <row r="9" spans="1:16" s="1" customFormat="1" x14ac:dyDescent="0.2">
      <c r="B9" s="373" t="s">
        <v>743</v>
      </c>
      <c r="C9" s="374"/>
      <c r="D9" s="374"/>
      <c r="E9" s="374"/>
      <c r="F9" s="374"/>
      <c r="G9" s="374"/>
      <c r="H9" s="375"/>
      <c r="I9" s="375"/>
      <c r="J9" s="375"/>
      <c r="K9" s="375"/>
      <c r="L9" s="374"/>
      <c r="M9" s="2"/>
    </row>
    <row r="10" spans="1:16" s="1" customFormat="1" x14ac:dyDescent="0.2">
      <c r="B10" s="376" t="s">
        <v>743</v>
      </c>
      <c r="C10" s="377"/>
      <c r="D10" s="377"/>
      <c r="E10" s="377"/>
      <c r="F10" s="377"/>
      <c r="G10" s="377"/>
      <c r="H10" s="378"/>
      <c r="I10" s="378"/>
      <c r="J10" s="378"/>
      <c r="K10" s="378"/>
      <c r="L10" s="377"/>
      <c r="M10" s="2"/>
    </row>
    <row r="11" spans="1:16" s="1" customFormat="1" x14ac:dyDescent="0.2">
      <c r="B11" s="376" t="s">
        <v>743</v>
      </c>
      <c r="C11" s="377"/>
      <c r="D11" s="377"/>
      <c r="E11" s="377"/>
      <c r="F11" s="377"/>
      <c r="G11" s="377"/>
      <c r="H11" s="378"/>
      <c r="I11" s="378"/>
      <c r="J11" s="378"/>
      <c r="K11" s="378"/>
      <c r="L11" s="377"/>
      <c r="M11" s="2"/>
    </row>
    <row r="12" spans="1:16" s="1" customFormat="1" x14ac:dyDescent="0.2">
      <c r="B12" s="376" t="s">
        <v>743</v>
      </c>
      <c r="C12" s="377"/>
      <c r="D12" s="377"/>
      <c r="E12" s="377"/>
      <c r="F12" s="377"/>
      <c r="G12" s="377"/>
      <c r="H12" s="378"/>
      <c r="I12" s="378"/>
      <c r="J12" s="378"/>
      <c r="K12" s="378"/>
      <c r="L12" s="377"/>
      <c r="M12" s="2"/>
    </row>
    <row r="13" spans="1:16" s="1" customFormat="1" x14ac:dyDescent="0.2">
      <c r="B13" s="376" t="s">
        <v>743</v>
      </c>
      <c r="C13" s="377"/>
      <c r="D13" s="377"/>
      <c r="E13" s="377"/>
      <c r="F13" s="377"/>
      <c r="G13" s="377"/>
      <c r="H13" s="378"/>
      <c r="I13" s="378"/>
      <c r="J13" s="378"/>
      <c r="K13" s="378"/>
      <c r="L13" s="377"/>
      <c r="M13" s="2"/>
    </row>
    <row r="14" spans="1:16" s="1" customFormat="1" x14ac:dyDescent="0.2">
      <c r="B14" s="376" t="s">
        <v>743</v>
      </c>
      <c r="C14" s="377"/>
      <c r="D14" s="377"/>
      <c r="E14" s="377"/>
      <c r="F14" s="377"/>
      <c r="G14" s="377"/>
      <c r="H14" s="378"/>
      <c r="I14" s="378"/>
      <c r="J14" s="378"/>
      <c r="K14" s="378"/>
      <c r="L14" s="377"/>
      <c r="M14" s="2"/>
    </row>
    <row r="15" spans="1:16" s="1" customFormat="1" x14ac:dyDescent="0.2">
      <c r="B15" s="225"/>
      <c r="C15" s="225"/>
      <c r="D15" s="225"/>
      <c r="E15" s="225"/>
      <c r="F15" s="225"/>
      <c r="G15" s="225"/>
      <c r="H15" s="225"/>
      <c r="I15" s="225"/>
      <c r="J15" s="225"/>
      <c r="K15" s="225"/>
      <c r="L15" s="225"/>
      <c r="M15" s="24"/>
      <c r="N15" s="24"/>
      <c r="O15" s="24"/>
      <c r="P15" s="24"/>
    </row>
    <row r="16" spans="1:16" s="1" customFormat="1" x14ac:dyDescent="0.2">
      <c r="B16" s="223"/>
      <c r="C16" s="223"/>
      <c r="D16" s="223"/>
      <c r="E16" s="223"/>
      <c r="F16" s="223"/>
      <c r="G16" s="223"/>
      <c r="H16" s="223"/>
      <c r="I16" s="223"/>
      <c r="J16" s="223"/>
      <c r="K16" s="223"/>
      <c r="L16" s="223"/>
      <c r="M16" s="2"/>
      <c r="N16" s="2"/>
      <c r="O16" s="2"/>
      <c r="P16" s="2"/>
    </row>
    <row r="17" spans="2:16" s="1" customFormat="1" x14ac:dyDescent="0.2">
      <c r="B17" s="223"/>
      <c r="C17" s="223"/>
      <c r="D17" s="223"/>
      <c r="E17" s="223"/>
      <c r="F17" s="223"/>
      <c r="G17" s="223"/>
      <c r="H17" s="223"/>
      <c r="I17" s="223"/>
      <c r="J17" s="223"/>
      <c r="K17" s="223"/>
      <c r="L17" s="223"/>
      <c r="M17" s="2"/>
      <c r="N17" s="2"/>
      <c r="O17" s="2"/>
      <c r="P17" s="2"/>
    </row>
    <row r="18" spans="2:16" s="1" customFormat="1" x14ac:dyDescent="0.2">
      <c r="B18" s="223"/>
      <c r="C18" s="223"/>
      <c r="D18" s="223"/>
      <c r="E18" s="223"/>
      <c r="F18" s="223"/>
      <c r="G18" s="223"/>
      <c r="H18" s="223"/>
      <c r="I18" s="223"/>
      <c r="J18" s="223"/>
      <c r="K18" s="223"/>
      <c r="L18" s="223"/>
      <c r="M18" s="2"/>
      <c r="N18" s="2"/>
      <c r="O18" s="2"/>
      <c r="P18" s="2"/>
    </row>
    <row r="19" spans="2:16" s="1" customFormat="1" x14ac:dyDescent="0.2"/>
    <row r="20" spans="2:16" s="1" customFormat="1" x14ac:dyDescent="0.2"/>
    <row r="21" spans="2:16" s="1" customFormat="1" ht="28" x14ac:dyDescent="0.2">
      <c r="B21" s="45" t="s">
        <v>744</v>
      </c>
    </row>
    <row r="22" spans="2:16" s="1" customFormat="1" x14ac:dyDescent="0.2"/>
    <row r="23" spans="2:16" s="1" customFormat="1" x14ac:dyDescent="0.2"/>
    <row r="24" spans="2:16" s="1" customFormat="1" x14ac:dyDescent="0.2"/>
    <row r="25" spans="2:16" s="1" customFormat="1" x14ac:dyDescent="0.2"/>
    <row r="26" spans="2:16" s="1" customFormat="1" x14ac:dyDescent="0.2"/>
    <row r="27" spans="2:16" s="1" customFormat="1" x14ac:dyDescent="0.2"/>
    <row r="28" spans="2:16" s="1" customFormat="1" x14ac:dyDescent="0.2"/>
    <row r="29" spans="2:16" s="1" customFormat="1" x14ac:dyDescent="0.2"/>
    <row r="30" spans="2:16" s="1" customFormat="1" x14ac:dyDescent="0.2"/>
    <row r="31" spans="2:16" s="1" customFormat="1" x14ac:dyDescent="0.2"/>
    <row r="32" spans="2:16" s="1" customFormat="1" x14ac:dyDescent="0.2"/>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8"/>
  <sheetViews>
    <sheetView showGridLines="0" workbookViewId="0">
      <selection activeCell="B11" sqref="B11"/>
    </sheetView>
  </sheetViews>
  <sheetFormatPr baseColWidth="10" defaultColWidth="8.83203125" defaultRowHeight="15" x14ac:dyDescent="0.2"/>
  <cols>
    <col min="2" max="2" width="43.33203125" style="1" customWidth="1"/>
    <col min="3" max="3" width="38.1640625" style="1" customWidth="1"/>
  </cols>
  <sheetData>
    <row r="1" spans="1:35" x14ac:dyDescent="0.2">
      <c r="A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28" x14ac:dyDescent="0.2">
      <c r="A2" s="1"/>
      <c r="B2" s="45" t="s">
        <v>745</v>
      </c>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16" thickBot="1" x14ac:dyDescent="0.25">
      <c r="A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1:35" ht="29" customHeight="1" thickBot="1" x14ac:dyDescent="0.25">
      <c r="A4" s="1"/>
      <c r="B4" s="52" t="s">
        <v>746</v>
      </c>
      <c r="C4" s="54"/>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s="1" customFormat="1" ht="34" customHeight="1" x14ac:dyDescent="0.2">
      <c r="B5" s="92" t="s">
        <v>747</v>
      </c>
      <c r="C5" s="93"/>
    </row>
    <row r="6" spans="1:35" s="1" customFormat="1" ht="36" customHeight="1" x14ac:dyDescent="0.2">
      <c r="B6" s="73" t="s">
        <v>748</v>
      </c>
      <c r="C6" s="93"/>
    </row>
    <row r="7" spans="1:35" s="1" customFormat="1" ht="36" customHeight="1" x14ac:dyDescent="0.2">
      <c r="B7" s="73" t="s">
        <v>749</v>
      </c>
      <c r="C7" s="93"/>
    </row>
    <row r="8" spans="1:35" s="1" customFormat="1" ht="31" customHeight="1" thickBot="1" x14ac:dyDescent="0.25">
      <c r="B8" s="94" t="s">
        <v>750</v>
      </c>
      <c r="C8" s="95"/>
    </row>
    <row r="9" spans="1:35" x14ac:dyDescent="0.2">
      <c r="A9" s="1"/>
      <c r="B9" s="53"/>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s="1" customFormat="1" ht="35" customHeight="1" x14ac:dyDescent="0.2">
      <c r="B10" s="506" t="s">
        <v>751</v>
      </c>
      <c r="C10" s="506"/>
    </row>
    <row r="11" spans="1:35" ht="35" customHeight="1" x14ac:dyDescent="0.2">
      <c r="A11" s="1"/>
      <c r="B11" s="395" t="s">
        <v>752</v>
      </c>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x14ac:dyDescent="0.2">
      <c r="A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x14ac:dyDescent="0.2">
      <c r="A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x14ac:dyDescent="0.2">
      <c r="A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row>
    <row r="15" spans="1:35" x14ac:dyDescent="0.2">
      <c r="A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row>
    <row r="16" spans="1:35" x14ac:dyDescent="0.2">
      <c r="A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x14ac:dyDescent="0.2">
      <c r="A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x14ac:dyDescent="0.2">
      <c r="A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x14ac:dyDescent="0.2">
      <c r="A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row r="20" spans="1:35" x14ac:dyDescent="0.2">
      <c r="A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row>
    <row r="21" spans="1:35" x14ac:dyDescent="0.2">
      <c r="A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row>
    <row r="22" spans="1:35" x14ac:dyDescent="0.2">
      <c r="A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
      <c r="A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
      <c r="A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x14ac:dyDescent="0.2">
      <c r="A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
      <c r="A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
      <c r="A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x14ac:dyDescent="0.2">
      <c r="A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
      <c r="A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
      <c r="A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
      <c r="A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
      <c r="A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
      <c r="A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
      <c r="A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
      <c r="A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
      <c r="A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
      <c r="A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
      <c r="A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
      <c r="A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ht="18" x14ac:dyDescent="0.2">
      <c r="A40" s="1"/>
      <c r="B40" s="55"/>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ht="18" x14ac:dyDescent="0.2">
      <c r="A41" s="1"/>
      <c r="B41" s="56"/>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
      <c r="A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
      <c r="A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
      <c r="A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
      <c r="A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
      <c r="A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
      <c r="A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
      <c r="A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
      <c r="A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
      <c r="A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
      <c r="A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
      <c r="A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
      <c r="A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
      <c r="A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
      <c r="A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
      <c r="A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
      <c r="A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
      <c r="A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
      <c r="A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
      <c r="A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
      <c r="A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
      <c r="A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
      <c r="A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
      <c r="A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
      <c r="A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
      <c r="A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
      <c r="A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
      <c r="A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
      <c r="A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
      <c r="A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
      <c r="A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
      <c r="A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
      <c r="A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
      <c r="A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
      <c r="A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
      <c r="A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
      <c r="A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
      <c r="A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
      <c r="A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
      <c r="A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
      <c r="A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
      <c r="A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
      <c r="A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
      <c r="A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
      <c r="A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
      <c r="A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
      <c r="A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
      <c r="A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
      <c r="A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
      <c r="A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
      <c r="A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
      <c r="A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
      <c r="A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
      <c r="A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
      <c r="A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
      <c r="A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
      <c r="A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1:35" x14ac:dyDescent="0.2">
      <c r="A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spans="1:35" x14ac:dyDescent="0.2">
      <c r="A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spans="1:35" x14ac:dyDescent="0.2">
      <c r="A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5" x14ac:dyDescent="0.2">
      <c r="A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1:35" x14ac:dyDescent="0.2">
      <c r="A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1:35" x14ac:dyDescent="0.2">
      <c r="A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1:35" x14ac:dyDescent="0.2">
      <c r="A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1:35" x14ac:dyDescent="0.2">
      <c r="A105" s="1"/>
      <c r="D105" s="1"/>
      <c r="E105" s="1"/>
      <c r="F105" s="1"/>
      <c r="G105" s="1"/>
      <c r="H105" s="1"/>
      <c r="I105" s="1"/>
      <c r="J105" s="1"/>
      <c r="K105" s="1"/>
      <c r="L105" s="1"/>
      <c r="M105" s="1"/>
      <c r="N105" s="1"/>
      <c r="O105" s="1"/>
      <c r="P105" s="1"/>
      <c r="Q105" s="1"/>
      <c r="R105" s="1"/>
      <c r="S105" s="1"/>
      <c r="T105" s="1"/>
      <c r="U105" s="1"/>
      <c r="V105" s="1"/>
      <c r="W105" s="1"/>
      <c r="X105" s="1"/>
      <c r="Y105" s="1"/>
      <c r="Z105" s="1"/>
      <c r="AA105" s="120"/>
      <c r="AB105" s="120"/>
      <c r="AC105" s="120"/>
      <c r="AD105" s="120"/>
      <c r="AE105" s="120"/>
      <c r="AF105" s="120"/>
      <c r="AG105" s="120"/>
      <c r="AH105" s="120"/>
      <c r="AI105" s="120"/>
    </row>
    <row r="106" spans="1:35" x14ac:dyDescent="0.2">
      <c r="A106" s="1"/>
      <c r="D106" s="1"/>
      <c r="E106" s="1"/>
      <c r="F106" s="1"/>
      <c r="G106" s="1"/>
      <c r="H106" s="1"/>
      <c r="I106" s="1"/>
      <c r="J106" s="1"/>
      <c r="K106" s="1"/>
      <c r="L106" s="1"/>
      <c r="M106" s="1"/>
      <c r="N106" s="1"/>
      <c r="O106" s="1"/>
      <c r="P106" s="1"/>
      <c r="Q106" s="1"/>
      <c r="R106" s="1"/>
      <c r="S106" s="1"/>
      <c r="T106" s="1"/>
      <c r="U106" s="1"/>
      <c r="V106" s="1"/>
      <c r="W106" s="1"/>
      <c r="X106" s="1"/>
      <c r="Y106" s="1"/>
      <c r="Z106" s="1"/>
      <c r="AA106" s="120"/>
      <c r="AB106" s="120"/>
      <c r="AC106" s="120"/>
      <c r="AD106" s="120"/>
      <c r="AE106" s="120"/>
      <c r="AF106" s="120"/>
      <c r="AG106" s="120"/>
      <c r="AH106" s="120"/>
      <c r="AI106" s="120"/>
    </row>
    <row r="107" spans="1:35" x14ac:dyDescent="0.2">
      <c r="A107" s="1"/>
      <c r="D107" s="1"/>
      <c r="E107" s="1"/>
      <c r="F107" s="1"/>
      <c r="G107" s="1"/>
      <c r="H107" s="1"/>
      <c r="I107" s="1"/>
      <c r="J107" s="1"/>
      <c r="K107" s="1"/>
      <c r="L107" s="1"/>
      <c r="M107" s="1"/>
      <c r="N107" s="1"/>
      <c r="O107" s="1"/>
      <c r="P107" s="1"/>
      <c r="Q107" s="1"/>
      <c r="R107" s="1"/>
      <c r="S107" s="1"/>
      <c r="T107" s="1"/>
      <c r="U107" s="1"/>
      <c r="V107" s="1"/>
      <c r="W107" s="1"/>
      <c r="X107" s="1"/>
      <c r="Y107" s="1"/>
      <c r="Z107" s="1"/>
      <c r="AA107" s="120"/>
      <c r="AB107" s="120"/>
      <c r="AC107" s="120"/>
      <c r="AD107" s="120"/>
      <c r="AE107" s="120"/>
      <c r="AF107" s="120"/>
      <c r="AG107" s="120"/>
      <c r="AH107" s="120"/>
      <c r="AI107" s="120"/>
    </row>
    <row r="108" spans="1:35" x14ac:dyDescent="0.2">
      <c r="A108" s="1"/>
      <c r="D108" s="1"/>
      <c r="E108" s="1"/>
      <c r="F108" s="1"/>
      <c r="G108" s="1"/>
      <c r="H108" s="1"/>
      <c r="I108" s="1"/>
      <c r="J108" s="1"/>
      <c r="K108" s="1"/>
      <c r="L108" s="1"/>
      <c r="M108" s="1"/>
      <c r="N108" s="1"/>
      <c r="O108" s="1"/>
      <c r="P108" s="1"/>
      <c r="Q108" s="1"/>
      <c r="R108" s="1"/>
      <c r="S108" s="1"/>
      <c r="T108" s="1"/>
      <c r="U108" s="1"/>
      <c r="V108" s="1"/>
      <c r="W108" s="1"/>
      <c r="X108" s="1"/>
      <c r="Y108" s="1"/>
      <c r="Z108" s="1"/>
      <c r="AA108" s="120"/>
      <c r="AB108" s="120"/>
      <c r="AC108" s="120"/>
      <c r="AD108" s="120"/>
      <c r="AE108" s="120"/>
      <c r="AF108" s="120"/>
      <c r="AG108" s="120"/>
      <c r="AH108" s="120"/>
      <c r="AI108" s="120"/>
    </row>
  </sheetData>
  <mergeCells count="1">
    <mergeCell ref="B10:C10"/>
  </mergeCells>
  <hyperlinks>
    <hyperlink ref="B11"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5"/>
  <sheetViews>
    <sheetView showGridLines="0" workbookViewId="0">
      <selection activeCell="B8" sqref="B8"/>
    </sheetView>
  </sheetViews>
  <sheetFormatPr baseColWidth="10" defaultColWidth="8.83203125" defaultRowHeight="15" x14ac:dyDescent="0.2"/>
  <cols>
    <col min="2" max="2" width="21.83203125" customWidth="1"/>
    <col min="3" max="3" width="19.83203125" customWidth="1"/>
    <col min="4" max="4" width="17.1640625" customWidth="1"/>
    <col min="5" max="5" width="14.5" customWidth="1"/>
    <col min="6" max="6" width="18.1640625" customWidth="1"/>
    <col min="7" max="7" width="16.5" customWidth="1"/>
    <col min="8" max="8" width="34.83203125" customWidth="1"/>
    <col min="9" max="9" width="14.6640625" customWidth="1"/>
    <col min="10" max="10" width="19.5" customWidth="1"/>
    <col min="11" max="57" width="8.83203125" style="1"/>
  </cols>
  <sheetData>
    <row r="1" spans="1:57" x14ac:dyDescent="0.2">
      <c r="A1" s="1" t="s">
        <v>732</v>
      </c>
      <c r="B1" s="1"/>
      <c r="C1" s="1"/>
      <c r="D1" s="1"/>
      <c r="E1" s="1"/>
      <c r="F1" s="1"/>
      <c r="G1" s="1"/>
      <c r="H1" s="1"/>
      <c r="I1" s="1"/>
      <c r="J1" s="1"/>
    </row>
    <row r="2" spans="1:57" s="1" customFormat="1" ht="28" x14ac:dyDescent="0.2">
      <c r="B2" s="45" t="s">
        <v>753</v>
      </c>
    </row>
    <row r="3" spans="1:57" s="1" customFormat="1" ht="29" thickBot="1" x14ac:dyDescent="0.25">
      <c r="B3" s="45"/>
    </row>
    <row r="4" spans="1:57" s="12" customFormat="1" ht="35" customHeight="1" x14ac:dyDescent="0.2">
      <c r="A4" s="11"/>
      <c r="B4" s="75" t="s">
        <v>754</v>
      </c>
      <c r="C4" s="76" t="s">
        <v>755</v>
      </c>
      <c r="D4" s="76" t="s">
        <v>756</v>
      </c>
      <c r="E4" s="76" t="s">
        <v>757</v>
      </c>
      <c r="F4" s="76" t="s">
        <v>758</v>
      </c>
      <c r="G4" s="76" t="s">
        <v>759</v>
      </c>
      <c r="H4" s="76" t="s">
        <v>760</v>
      </c>
      <c r="I4" s="76" t="s">
        <v>711</v>
      </c>
      <c r="J4" s="77" t="s">
        <v>712</v>
      </c>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row>
    <row r="5" spans="1:57" x14ac:dyDescent="0.2">
      <c r="A5" s="1"/>
      <c r="B5" s="57"/>
      <c r="C5" s="58"/>
      <c r="D5" s="58"/>
      <c r="E5" s="58"/>
      <c r="F5" s="58"/>
      <c r="G5" s="58"/>
      <c r="H5" s="58"/>
      <c r="I5" s="58"/>
      <c r="J5" s="59"/>
    </row>
    <row r="6" spans="1:57" x14ac:dyDescent="0.2">
      <c r="A6" s="1"/>
      <c r="B6" s="60"/>
      <c r="C6" s="61"/>
      <c r="D6" s="61"/>
      <c r="E6" s="61"/>
      <c r="F6" s="61"/>
      <c r="G6" s="61"/>
      <c r="H6" s="61"/>
      <c r="I6" s="61"/>
      <c r="J6" s="62"/>
    </row>
    <row r="7" spans="1:57" x14ac:dyDescent="0.2">
      <c r="A7" s="1"/>
      <c r="B7" s="60"/>
      <c r="C7" s="61"/>
      <c r="D7" s="61"/>
      <c r="E7" s="372"/>
      <c r="F7" s="61"/>
      <c r="G7" s="61"/>
      <c r="H7" s="61"/>
      <c r="I7" s="61"/>
      <c r="J7" s="62"/>
    </row>
    <row r="8" spans="1:57" x14ac:dyDescent="0.2">
      <c r="A8" s="1"/>
      <c r="B8" s="60"/>
      <c r="C8" s="61"/>
      <c r="D8" s="61"/>
      <c r="E8" s="372"/>
      <c r="F8" s="61"/>
      <c r="G8" s="61"/>
      <c r="H8" s="61"/>
      <c r="I8" s="61"/>
      <c r="J8" s="62"/>
    </row>
    <row r="9" spans="1:57" s="1" customFormat="1" x14ac:dyDescent="0.2">
      <c r="B9" s="63"/>
      <c r="C9" s="64"/>
      <c r="D9" s="64"/>
      <c r="E9" s="64"/>
      <c r="F9" s="64"/>
      <c r="G9" s="64"/>
      <c r="H9" s="64"/>
      <c r="I9" s="64"/>
      <c r="J9" s="65"/>
    </row>
    <row r="10" spans="1:57" s="1" customFormat="1" x14ac:dyDescent="0.2">
      <c r="B10" s="63"/>
      <c r="C10" s="64"/>
      <c r="D10" s="64"/>
      <c r="E10" s="64"/>
      <c r="F10" s="64"/>
      <c r="G10" s="64"/>
      <c r="H10" s="64"/>
      <c r="I10" s="64"/>
      <c r="J10" s="65"/>
    </row>
    <row r="11" spans="1:57" s="1" customFormat="1" x14ac:dyDescent="0.2">
      <c r="B11" s="63"/>
      <c r="C11" s="64"/>
      <c r="D11" s="64"/>
      <c r="E11" s="64"/>
      <c r="F11" s="64"/>
      <c r="G11" s="64"/>
      <c r="H11" s="64"/>
      <c r="I11" s="64"/>
      <c r="J11" s="65"/>
    </row>
    <row r="12" spans="1:57" s="1" customFormat="1" x14ac:dyDescent="0.2">
      <c r="B12" s="63"/>
      <c r="C12" s="64"/>
      <c r="D12" s="64"/>
      <c r="E12" s="64"/>
      <c r="F12" s="64"/>
      <c r="G12" s="64"/>
      <c r="H12" s="64"/>
      <c r="I12" s="64"/>
      <c r="J12" s="65"/>
    </row>
    <row r="13" spans="1:57" s="1" customFormat="1" x14ac:dyDescent="0.2">
      <c r="B13" s="63"/>
      <c r="C13" s="64"/>
      <c r="D13" s="64"/>
      <c r="E13" s="64"/>
      <c r="F13" s="64"/>
      <c r="G13" s="64"/>
      <c r="H13" s="64"/>
      <c r="I13" s="64"/>
      <c r="J13" s="65"/>
    </row>
    <row r="14" spans="1:57" s="1" customFormat="1" x14ac:dyDescent="0.2">
      <c r="B14" s="63"/>
      <c r="C14" s="64"/>
      <c r="D14" s="64"/>
      <c r="E14" s="64"/>
      <c r="F14" s="64"/>
      <c r="G14" s="64"/>
      <c r="H14" s="64"/>
      <c r="I14" s="64"/>
      <c r="J14" s="65"/>
    </row>
    <row r="15" spans="1:57" s="1" customFormat="1" x14ac:dyDescent="0.2">
      <c r="B15" s="63"/>
      <c r="C15" s="64"/>
      <c r="D15" s="64"/>
      <c r="E15" s="64"/>
      <c r="F15" s="64"/>
      <c r="G15" s="64"/>
      <c r="H15" s="64"/>
      <c r="I15" s="64"/>
      <c r="J15" s="65"/>
    </row>
    <row r="16" spans="1:57" s="1" customFormat="1" ht="16" thickBot="1" x14ac:dyDescent="0.25">
      <c r="B16" s="66"/>
      <c r="C16" s="67"/>
      <c r="D16" s="67"/>
      <c r="E16" s="67"/>
      <c r="F16" s="67"/>
      <c r="G16" s="67"/>
      <c r="H16" s="67"/>
      <c r="I16" s="67"/>
      <c r="J16" s="68"/>
    </row>
    <row r="17" s="1" customFormat="1" x14ac:dyDescent="0.2"/>
    <row r="18" s="1" customFormat="1" x14ac:dyDescent="0.2"/>
    <row r="19" s="1" customFormat="1" x14ac:dyDescent="0.2"/>
    <row r="20" s="1" customFormat="1" x14ac:dyDescent="0.2"/>
    <row r="21" s="1" customFormat="1" x14ac:dyDescent="0.2"/>
    <row r="22" s="1" customFormat="1" x14ac:dyDescent="0.2"/>
    <row r="23" s="1" customFormat="1" x14ac:dyDescent="0.2"/>
    <row r="24" s="1" customFormat="1" x14ac:dyDescent="0.2"/>
    <row r="25" s="1" customFormat="1" x14ac:dyDescent="0.2"/>
    <row r="26" s="1" customFormat="1" x14ac:dyDescent="0.2"/>
    <row r="27" s="1" customFormat="1" x14ac:dyDescent="0.2"/>
    <row r="28" s="1" customFormat="1" x14ac:dyDescent="0.2"/>
    <row r="29" s="1" customFormat="1" x14ac:dyDescent="0.2"/>
    <row r="30" s="1" customFormat="1" x14ac:dyDescent="0.2"/>
    <row r="31" s="1" customFormat="1" x14ac:dyDescent="0.2"/>
    <row r="32" s="1" customFormat="1" x14ac:dyDescent="0.2"/>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
  <sheetViews>
    <sheetView showGridLines="0" topLeftCell="A23" workbookViewId="0">
      <selection activeCell="C28" sqref="C28:C31"/>
    </sheetView>
  </sheetViews>
  <sheetFormatPr baseColWidth="10" defaultColWidth="11.5" defaultRowHeight="15" x14ac:dyDescent="0.2"/>
  <cols>
    <col min="2" max="2" width="51.5" customWidth="1"/>
    <col min="3" max="3" width="53.1640625" customWidth="1"/>
  </cols>
  <sheetData>
    <row r="1" spans="1:25" x14ac:dyDescent="0.2">
      <c r="A1" s="1"/>
      <c r="B1" s="1"/>
      <c r="C1" s="1"/>
      <c r="D1" s="1"/>
      <c r="E1" s="1"/>
      <c r="F1" s="1"/>
      <c r="G1" s="1"/>
      <c r="H1" s="1"/>
      <c r="I1" s="1"/>
      <c r="J1" s="1"/>
      <c r="K1" s="1"/>
      <c r="L1" s="1"/>
      <c r="M1" s="1"/>
      <c r="N1" s="1"/>
      <c r="O1" s="1"/>
      <c r="P1" s="1"/>
      <c r="Q1" s="1"/>
      <c r="R1" s="1"/>
      <c r="S1" s="1"/>
      <c r="T1" s="1"/>
      <c r="U1" s="1"/>
      <c r="V1" s="1"/>
      <c r="W1" s="1"/>
      <c r="X1" s="1"/>
      <c r="Y1" s="1"/>
    </row>
    <row r="2" spans="1:25" ht="28" x14ac:dyDescent="0.2">
      <c r="A2" s="1"/>
      <c r="B2" s="45" t="s">
        <v>761</v>
      </c>
      <c r="C2" s="1"/>
      <c r="D2" s="1"/>
      <c r="E2" s="1"/>
      <c r="F2" s="1"/>
      <c r="G2" s="1"/>
      <c r="H2" s="1"/>
      <c r="I2" s="1"/>
      <c r="J2" s="1"/>
      <c r="K2" s="1"/>
      <c r="L2" s="1"/>
      <c r="M2" s="1"/>
      <c r="N2" s="1"/>
      <c r="O2" s="1"/>
      <c r="P2" s="1"/>
      <c r="Q2" s="1"/>
      <c r="R2" s="1"/>
      <c r="S2" s="1"/>
      <c r="T2" s="1"/>
      <c r="U2" s="1"/>
      <c r="V2" s="1"/>
      <c r="W2" s="1"/>
      <c r="X2" s="1"/>
      <c r="Y2" s="1"/>
    </row>
    <row r="3" spans="1:25" ht="37" customHeight="1" thickBot="1" x14ac:dyDescent="0.25">
      <c r="A3" s="1"/>
      <c r="B3" s="120"/>
      <c r="C3" s="1"/>
      <c r="D3" s="1"/>
      <c r="E3" s="1"/>
      <c r="F3" s="1"/>
      <c r="G3" s="1"/>
      <c r="H3" s="1"/>
      <c r="I3" s="1"/>
      <c r="J3" s="1"/>
      <c r="K3" s="1"/>
      <c r="L3" s="1"/>
      <c r="M3" s="1"/>
      <c r="N3" s="1"/>
      <c r="O3" s="1"/>
      <c r="P3" s="1"/>
      <c r="Q3" s="1"/>
      <c r="R3" s="1"/>
      <c r="S3" s="1"/>
      <c r="T3" s="1"/>
      <c r="U3" s="1"/>
      <c r="V3" s="1"/>
      <c r="W3" s="1"/>
      <c r="X3" s="1"/>
      <c r="Y3" s="1"/>
    </row>
    <row r="4" spans="1:25" ht="32" customHeight="1" x14ac:dyDescent="0.2">
      <c r="A4" s="1"/>
      <c r="B4" s="507" t="s">
        <v>762</v>
      </c>
      <c r="C4" s="508"/>
      <c r="D4" s="1"/>
      <c r="E4" s="1"/>
      <c r="F4" s="1"/>
      <c r="G4" s="1"/>
      <c r="H4" s="1"/>
      <c r="I4" s="1"/>
      <c r="J4" s="1"/>
      <c r="K4" s="1"/>
      <c r="L4" s="1"/>
      <c r="M4" s="1"/>
      <c r="N4" s="1"/>
      <c r="O4" s="1"/>
      <c r="P4" s="1"/>
      <c r="Q4" s="1"/>
      <c r="R4" s="1"/>
      <c r="S4" s="1"/>
      <c r="T4" s="1"/>
      <c r="U4" s="1"/>
      <c r="V4" s="1"/>
      <c r="W4" s="1"/>
      <c r="X4" s="1"/>
      <c r="Y4" s="1"/>
    </row>
    <row r="5" spans="1:25" ht="41" customHeight="1" thickBot="1" x14ac:dyDescent="0.25">
      <c r="A5" s="2"/>
      <c r="B5" s="69" t="s">
        <v>763</v>
      </c>
      <c r="C5" s="70"/>
      <c r="D5" s="1"/>
      <c r="E5" s="1"/>
      <c r="F5" s="1"/>
      <c r="G5" s="1"/>
      <c r="H5" s="1"/>
      <c r="I5" s="1"/>
      <c r="J5" s="1"/>
      <c r="K5" s="1"/>
      <c r="L5" s="1"/>
      <c r="M5" s="1"/>
      <c r="N5" s="1"/>
      <c r="O5" s="1"/>
      <c r="P5" s="1"/>
      <c r="Q5" s="1"/>
      <c r="R5" s="1"/>
      <c r="S5" s="1"/>
      <c r="T5" s="1"/>
      <c r="U5" s="1"/>
      <c r="V5" s="1"/>
      <c r="W5" s="1"/>
      <c r="X5" s="1"/>
      <c r="Y5" s="1"/>
    </row>
    <row r="6" spans="1:25" ht="41" customHeight="1" thickBot="1" x14ac:dyDescent="0.25">
      <c r="A6" s="2"/>
      <c r="B6" s="51"/>
      <c r="C6" s="48"/>
      <c r="D6" s="2"/>
      <c r="E6" s="1"/>
      <c r="F6" s="1"/>
      <c r="G6" s="1"/>
      <c r="H6" s="1"/>
      <c r="I6" s="1"/>
      <c r="J6" s="1"/>
      <c r="K6" s="1"/>
      <c r="L6" s="1"/>
      <c r="M6" s="1"/>
      <c r="N6" s="1"/>
      <c r="O6" s="1"/>
      <c r="P6" s="1"/>
      <c r="Q6" s="1"/>
      <c r="R6" s="1"/>
      <c r="S6" s="1"/>
      <c r="T6" s="1"/>
      <c r="U6" s="1"/>
      <c r="V6" s="1"/>
      <c r="W6" s="1"/>
      <c r="X6" s="1"/>
      <c r="Y6" s="1"/>
    </row>
    <row r="7" spans="1:25" ht="28" customHeight="1" x14ac:dyDescent="0.2">
      <c r="A7" s="1"/>
      <c r="B7" s="507" t="s">
        <v>764</v>
      </c>
      <c r="C7" s="508"/>
      <c r="D7" s="1"/>
      <c r="E7" s="1"/>
      <c r="F7" s="1"/>
      <c r="G7" s="1"/>
      <c r="H7" s="1"/>
      <c r="I7" s="1"/>
      <c r="J7" s="1"/>
      <c r="K7" s="1"/>
      <c r="L7" s="1"/>
      <c r="M7" s="1"/>
      <c r="N7" s="1"/>
      <c r="O7" s="1"/>
      <c r="P7" s="1"/>
      <c r="Q7" s="1"/>
      <c r="R7" s="1"/>
      <c r="S7" s="1"/>
      <c r="T7" s="1"/>
      <c r="U7" s="1"/>
      <c r="V7" s="1"/>
      <c r="W7" s="1"/>
      <c r="X7" s="1"/>
      <c r="Y7" s="1"/>
    </row>
    <row r="8" spans="1:25" ht="77" customHeight="1" x14ac:dyDescent="0.2">
      <c r="A8" s="1"/>
      <c r="B8" s="71" t="s">
        <v>765</v>
      </c>
      <c r="C8" s="72"/>
      <c r="D8" s="1"/>
      <c r="E8" s="1"/>
      <c r="F8" s="1"/>
      <c r="G8" s="1"/>
      <c r="H8" s="1"/>
      <c r="I8" s="1"/>
      <c r="J8" s="1"/>
      <c r="K8" s="1"/>
      <c r="L8" s="1"/>
      <c r="M8" s="1"/>
      <c r="N8" s="1"/>
      <c r="O8" s="1"/>
      <c r="P8" s="1"/>
      <c r="Q8" s="1"/>
      <c r="R8" s="1"/>
      <c r="S8" s="1"/>
      <c r="T8" s="1"/>
      <c r="U8" s="1"/>
      <c r="V8" s="1"/>
      <c r="W8" s="1"/>
      <c r="X8" s="1"/>
      <c r="Y8" s="1"/>
    </row>
    <row r="9" spans="1:25" ht="47" customHeight="1" x14ac:dyDescent="0.2">
      <c r="A9" s="1"/>
      <c r="B9" s="71" t="s">
        <v>766</v>
      </c>
      <c r="C9" s="72"/>
      <c r="D9" s="1"/>
      <c r="E9" s="1"/>
      <c r="F9" s="1"/>
      <c r="G9" s="1"/>
      <c r="H9" s="1"/>
      <c r="I9" s="1"/>
      <c r="J9" s="1"/>
      <c r="K9" s="1"/>
      <c r="L9" s="1"/>
      <c r="M9" s="1"/>
      <c r="N9" s="1"/>
      <c r="O9" s="1"/>
      <c r="P9" s="1"/>
      <c r="Q9" s="1"/>
      <c r="R9" s="1"/>
      <c r="S9" s="1"/>
      <c r="T9" s="1"/>
      <c r="U9" s="1"/>
      <c r="V9" s="1"/>
      <c r="W9" s="1"/>
      <c r="X9" s="1"/>
      <c r="Y9" s="1"/>
    </row>
    <row r="10" spans="1:25" ht="45" customHeight="1" thickBot="1" x14ac:dyDescent="0.25">
      <c r="A10" s="1"/>
      <c r="B10" s="69" t="s">
        <v>767</v>
      </c>
      <c r="C10" s="70"/>
      <c r="D10" s="1"/>
      <c r="E10" s="1"/>
      <c r="F10" s="1"/>
      <c r="G10" s="1"/>
      <c r="H10" s="1"/>
      <c r="I10" s="1"/>
      <c r="J10" s="1"/>
      <c r="K10" s="1"/>
      <c r="L10" s="1"/>
      <c r="M10" s="1"/>
      <c r="N10" s="1"/>
      <c r="O10" s="1"/>
      <c r="P10" s="1"/>
      <c r="Q10" s="1"/>
      <c r="R10" s="1"/>
      <c r="S10" s="1"/>
      <c r="T10" s="1"/>
      <c r="U10" s="1"/>
      <c r="V10" s="1"/>
      <c r="W10" s="1"/>
      <c r="X10" s="1"/>
      <c r="Y10" s="1"/>
    </row>
    <row r="11" spans="1:25" ht="45" customHeight="1" thickBot="1" x14ac:dyDescent="0.25">
      <c r="A11" s="1"/>
      <c r="B11" s="47"/>
      <c r="C11" s="48"/>
      <c r="D11" s="1"/>
      <c r="E11" s="1"/>
      <c r="F11" s="1"/>
      <c r="G11" s="1"/>
      <c r="H11" s="1"/>
      <c r="I11" s="1"/>
      <c r="J11" s="1"/>
      <c r="K11" s="1"/>
      <c r="L11" s="1"/>
      <c r="M11" s="1"/>
      <c r="N11" s="1"/>
      <c r="O11" s="1"/>
      <c r="P11" s="1"/>
      <c r="Q11" s="1"/>
      <c r="R11" s="1"/>
      <c r="S11" s="1"/>
      <c r="T11" s="1"/>
      <c r="U11" s="1"/>
      <c r="V11" s="1"/>
      <c r="W11" s="1"/>
      <c r="X11" s="1"/>
      <c r="Y11" s="1"/>
    </row>
    <row r="12" spans="1:25" ht="34" customHeight="1" x14ac:dyDescent="0.2">
      <c r="A12" s="1"/>
      <c r="B12" s="507" t="s">
        <v>768</v>
      </c>
      <c r="C12" s="508"/>
      <c r="D12" s="1"/>
      <c r="E12" s="1"/>
      <c r="F12" s="1"/>
      <c r="G12" s="1"/>
      <c r="H12" s="1"/>
      <c r="I12" s="1"/>
      <c r="J12" s="1"/>
      <c r="K12" s="1"/>
      <c r="L12" s="1"/>
      <c r="M12" s="1"/>
      <c r="N12" s="1"/>
      <c r="O12" s="1"/>
      <c r="P12" s="1"/>
      <c r="Q12" s="1"/>
      <c r="R12" s="1"/>
      <c r="S12" s="1"/>
      <c r="T12" s="1"/>
      <c r="U12" s="1"/>
      <c r="V12" s="1"/>
      <c r="W12" s="1"/>
      <c r="X12" s="1"/>
      <c r="Y12" s="1"/>
    </row>
    <row r="13" spans="1:25" ht="25" customHeight="1" x14ac:dyDescent="0.2">
      <c r="A13" s="1"/>
      <c r="B13" s="73" t="s">
        <v>769</v>
      </c>
      <c r="C13" s="74"/>
      <c r="D13" s="1"/>
      <c r="E13" s="1"/>
      <c r="F13" s="1"/>
      <c r="G13" s="1"/>
      <c r="H13" s="1"/>
      <c r="I13" s="1"/>
      <c r="J13" s="1"/>
      <c r="K13" s="1"/>
      <c r="L13" s="1"/>
      <c r="M13" s="1"/>
      <c r="N13" s="1"/>
      <c r="O13" s="1"/>
      <c r="P13" s="1"/>
      <c r="Q13" s="1"/>
      <c r="R13" s="1"/>
      <c r="S13" s="1"/>
      <c r="T13" s="1"/>
      <c r="U13" s="1"/>
      <c r="V13" s="1"/>
      <c r="W13" s="1"/>
      <c r="X13" s="1"/>
      <c r="Y13" s="1"/>
    </row>
    <row r="14" spans="1:25" ht="26" customHeight="1" x14ac:dyDescent="0.2">
      <c r="A14" s="1"/>
      <c r="B14" s="73" t="s">
        <v>770</v>
      </c>
      <c r="C14" s="74"/>
      <c r="D14" s="1"/>
      <c r="E14" s="1"/>
      <c r="F14" s="1"/>
      <c r="G14" s="1"/>
      <c r="H14" s="1"/>
      <c r="I14" s="1"/>
      <c r="J14" s="1"/>
      <c r="K14" s="1"/>
      <c r="L14" s="1"/>
      <c r="M14" s="1"/>
      <c r="N14" s="1"/>
      <c r="O14" s="1"/>
      <c r="P14" s="1"/>
      <c r="Q14" s="1"/>
      <c r="R14" s="1"/>
      <c r="S14" s="1"/>
      <c r="T14" s="1"/>
      <c r="U14" s="1"/>
      <c r="V14" s="1"/>
      <c r="W14" s="1"/>
      <c r="X14" s="1"/>
      <c r="Y14" s="1"/>
    </row>
    <row r="15" spans="1:25" ht="28" customHeight="1" x14ac:dyDescent="0.2">
      <c r="A15" s="1"/>
      <c r="B15" s="73" t="s">
        <v>771</v>
      </c>
      <c r="C15" s="74"/>
      <c r="D15" s="1"/>
      <c r="E15" s="1"/>
      <c r="F15" s="1"/>
      <c r="G15" s="1"/>
      <c r="H15" s="1"/>
      <c r="I15" s="1"/>
      <c r="J15" s="1"/>
      <c r="K15" s="1"/>
      <c r="L15" s="1"/>
      <c r="M15" s="1"/>
      <c r="N15" s="1"/>
      <c r="O15" s="1"/>
      <c r="P15" s="1"/>
      <c r="Q15" s="1"/>
      <c r="R15" s="1"/>
      <c r="S15" s="1"/>
      <c r="T15" s="1"/>
      <c r="U15" s="1"/>
      <c r="V15" s="1"/>
      <c r="W15" s="1"/>
      <c r="X15" s="1"/>
      <c r="Y15" s="1"/>
    </row>
    <row r="16" spans="1:25" ht="35" customHeight="1" x14ac:dyDescent="0.2">
      <c r="A16" s="1"/>
      <c r="B16" s="73" t="s">
        <v>772</v>
      </c>
      <c r="C16" s="74"/>
      <c r="D16" s="1"/>
      <c r="E16" s="1"/>
      <c r="F16" s="1"/>
      <c r="G16" s="1"/>
      <c r="H16" s="1"/>
      <c r="I16" s="1"/>
      <c r="J16" s="1"/>
      <c r="K16" s="1"/>
      <c r="L16" s="1"/>
      <c r="M16" s="1"/>
      <c r="N16" s="1"/>
      <c r="O16" s="1"/>
      <c r="P16" s="1"/>
      <c r="Q16" s="1"/>
      <c r="R16" s="1"/>
      <c r="S16" s="1"/>
      <c r="T16" s="1"/>
      <c r="U16" s="1"/>
      <c r="V16" s="1"/>
      <c r="W16" s="1"/>
      <c r="X16" s="1"/>
      <c r="Y16" s="1"/>
    </row>
    <row r="17" spans="1:25" ht="31" customHeight="1" x14ac:dyDescent="0.2">
      <c r="A17" s="1"/>
      <c r="B17" s="73" t="s">
        <v>773</v>
      </c>
      <c r="C17" s="74"/>
      <c r="D17" s="1"/>
      <c r="E17" s="1"/>
      <c r="F17" s="1"/>
      <c r="G17" s="1"/>
      <c r="H17" s="1"/>
      <c r="I17" s="1"/>
      <c r="J17" s="1"/>
      <c r="K17" s="1"/>
      <c r="L17" s="1"/>
      <c r="M17" s="1"/>
      <c r="N17" s="1"/>
      <c r="O17" s="1"/>
      <c r="P17" s="1"/>
      <c r="Q17" s="1"/>
      <c r="R17" s="1"/>
      <c r="S17" s="1"/>
      <c r="T17" s="1"/>
      <c r="U17" s="1"/>
      <c r="V17" s="1"/>
      <c r="W17" s="1"/>
      <c r="X17" s="1"/>
      <c r="Y17" s="1"/>
    </row>
    <row r="18" spans="1:25" ht="30" customHeight="1" x14ac:dyDescent="0.2">
      <c r="A18" s="1"/>
      <c r="B18" s="71" t="s">
        <v>774</v>
      </c>
      <c r="C18" s="72"/>
      <c r="D18" s="1"/>
      <c r="E18" s="1"/>
      <c r="F18" s="1"/>
      <c r="G18" s="1"/>
      <c r="H18" s="1"/>
      <c r="I18" s="1"/>
      <c r="J18" s="1"/>
      <c r="K18" s="1"/>
      <c r="L18" s="1"/>
      <c r="M18" s="1"/>
      <c r="N18" s="1"/>
      <c r="O18" s="1"/>
      <c r="P18" s="1"/>
      <c r="Q18" s="1"/>
      <c r="R18" s="1"/>
      <c r="S18" s="1"/>
      <c r="T18" s="1"/>
      <c r="U18" s="1"/>
      <c r="V18" s="1"/>
      <c r="W18" s="1"/>
      <c r="X18" s="1"/>
      <c r="Y18" s="1"/>
    </row>
    <row r="19" spans="1:25" ht="38" customHeight="1" thickBot="1" x14ac:dyDescent="0.25">
      <c r="A19" s="1"/>
      <c r="B19" s="69" t="s">
        <v>775</v>
      </c>
      <c r="C19" s="70"/>
      <c r="D19" s="1"/>
      <c r="E19" s="1"/>
      <c r="F19" s="1"/>
      <c r="G19" s="1"/>
      <c r="H19" s="1"/>
      <c r="I19" s="1"/>
      <c r="J19" s="1"/>
      <c r="K19" s="1"/>
      <c r="L19" s="1"/>
      <c r="M19" s="1"/>
      <c r="N19" s="1"/>
      <c r="O19" s="1"/>
      <c r="P19" s="1"/>
      <c r="Q19" s="1"/>
      <c r="R19" s="1"/>
      <c r="S19" s="1"/>
      <c r="T19" s="1"/>
      <c r="U19" s="1"/>
      <c r="V19" s="1"/>
      <c r="W19" s="1"/>
      <c r="X19" s="1"/>
      <c r="Y19" s="1"/>
    </row>
    <row r="20" spans="1:25" ht="38" customHeight="1" thickBot="1" x14ac:dyDescent="0.25">
      <c r="A20" s="1"/>
      <c r="B20" s="47"/>
      <c r="C20" s="48"/>
      <c r="D20" s="1"/>
      <c r="E20" s="1"/>
      <c r="F20" s="1"/>
      <c r="G20" s="1"/>
      <c r="H20" s="1"/>
      <c r="I20" s="1"/>
      <c r="J20" s="1"/>
      <c r="K20" s="1"/>
      <c r="L20" s="1"/>
      <c r="M20" s="1"/>
      <c r="N20" s="1"/>
      <c r="O20" s="1"/>
      <c r="P20" s="1"/>
      <c r="Q20" s="1"/>
      <c r="R20" s="1"/>
      <c r="S20" s="1"/>
      <c r="T20" s="1"/>
      <c r="U20" s="1"/>
      <c r="V20" s="1"/>
      <c r="W20" s="1"/>
      <c r="X20" s="1"/>
      <c r="Y20" s="1"/>
    </row>
    <row r="21" spans="1:25" ht="31" customHeight="1" x14ac:dyDescent="0.2">
      <c r="A21" s="1"/>
      <c r="B21" s="507" t="s">
        <v>776</v>
      </c>
      <c r="C21" s="508"/>
      <c r="D21" s="1"/>
      <c r="E21" s="1"/>
      <c r="F21" s="1"/>
      <c r="G21" s="1"/>
      <c r="H21" s="1"/>
      <c r="I21" s="1"/>
      <c r="J21" s="1"/>
      <c r="K21" s="1"/>
      <c r="L21" s="1"/>
      <c r="M21" s="1"/>
      <c r="N21" s="1"/>
      <c r="O21" s="1"/>
      <c r="P21" s="1"/>
      <c r="Q21" s="1"/>
      <c r="R21" s="1"/>
      <c r="S21" s="1"/>
      <c r="T21" s="1"/>
      <c r="U21" s="1"/>
      <c r="V21" s="1"/>
      <c r="W21" s="1"/>
      <c r="X21" s="1"/>
      <c r="Y21" s="1"/>
    </row>
    <row r="22" spans="1:25" ht="42" customHeight="1" x14ac:dyDescent="0.2">
      <c r="A22" s="1"/>
      <c r="B22" s="73" t="s">
        <v>777</v>
      </c>
      <c r="C22" s="74"/>
      <c r="D22" s="1"/>
      <c r="E22" s="1"/>
      <c r="F22" s="1"/>
      <c r="G22" s="1"/>
      <c r="H22" s="1"/>
      <c r="I22" s="1"/>
      <c r="J22" s="1"/>
      <c r="K22" s="1"/>
      <c r="L22" s="1"/>
      <c r="M22" s="1"/>
      <c r="N22" s="1"/>
      <c r="O22" s="1"/>
      <c r="P22" s="1"/>
      <c r="Q22" s="1"/>
      <c r="R22" s="1"/>
      <c r="S22" s="1"/>
      <c r="T22" s="1"/>
      <c r="U22" s="1"/>
      <c r="V22" s="1"/>
      <c r="W22" s="1"/>
      <c r="X22" s="1"/>
      <c r="Y22" s="1"/>
    </row>
    <row r="23" spans="1:25" ht="42" customHeight="1" x14ac:dyDescent="0.2">
      <c r="A23" s="1"/>
      <c r="B23" s="78" t="s">
        <v>778</v>
      </c>
      <c r="C23" s="74"/>
      <c r="D23" s="1"/>
      <c r="E23" s="1"/>
      <c r="F23" s="1"/>
      <c r="G23" s="1"/>
      <c r="H23" s="1"/>
      <c r="I23" s="1"/>
      <c r="J23" s="1"/>
      <c r="K23" s="1"/>
      <c r="L23" s="1"/>
      <c r="M23" s="1"/>
      <c r="N23" s="1"/>
      <c r="O23" s="1"/>
      <c r="P23" s="1"/>
      <c r="Q23" s="1"/>
      <c r="R23" s="1"/>
      <c r="S23" s="1"/>
      <c r="T23" s="1"/>
      <c r="U23" s="1"/>
      <c r="V23" s="1"/>
      <c r="W23" s="1"/>
      <c r="X23" s="1"/>
      <c r="Y23" s="1"/>
    </row>
    <row r="24" spans="1:25" ht="42" customHeight="1" x14ac:dyDescent="0.2">
      <c r="A24" s="1"/>
      <c r="B24" s="78" t="s">
        <v>779</v>
      </c>
      <c r="C24" s="74"/>
      <c r="D24" s="1"/>
      <c r="E24" s="1"/>
      <c r="F24" s="1"/>
      <c r="G24" s="1"/>
      <c r="H24" s="1"/>
      <c r="I24" s="1"/>
      <c r="J24" s="1"/>
      <c r="K24" s="1"/>
      <c r="L24" s="1"/>
      <c r="M24" s="1"/>
      <c r="N24" s="1"/>
      <c r="O24" s="1"/>
      <c r="P24" s="1"/>
      <c r="Q24" s="1"/>
      <c r="R24" s="1"/>
      <c r="S24" s="1"/>
      <c r="T24" s="1"/>
      <c r="U24" s="1"/>
      <c r="V24" s="1"/>
      <c r="W24" s="1"/>
      <c r="X24" s="1"/>
      <c r="Y24" s="1"/>
    </row>
    <row r="25" spans="1:25" ht="42" customHeight="1" thickBot="1" x14ac:dyDescent="0.25">
      <c r="A25" s="1"/>
      <c r="B25" s="79" t="s">
        <v>780</v>
      </c>
      <c r="C25" s="80"/>
      <c r="D25" s="1"/>
      <c r="E25" s="1"/>
      <c r="F25" s="1"/>
      <c r="G25" s="1"/>
      <c r="H25" s="1"/>
      <c r="I25" s="1"/>
      <c r="J25" s="1"/>
      <c r="K25" s="1"/>
      <c r="L25" s="1"/>
      <c r="M25" s="1"/>
      <c r="N25" s="1"/>
      <c r="O25" s="1"/>
      <c r="P25" s="1"/>
      <c r="Q25" s="1"/>
      <c r="R25" s="1"/>
      <c r="S25" s="1"/>
      <c r="T25" s="1"/>
      <c r="U25" s="1"/>
      <c r="V25" s="1"/>
      <c r="W25" s="1"/>
      <c r="X25" s="1"/>
      <c r="Y25" s="1"/>
    </row>
    <row r="26" spans="1:25" ht="42" customHeight="1" thickBot="1" x14ac:dyDescent="0.25">
      <c r="A26" s="1"/>
      <c r="B26" s="49"/>
      <c r="C26" s="49"/>
      <c r="D26" s="1"/>
      <c r="E26" s="1"/>
      <c r="F26" s="1"/>
      <c r="G26" s="1"/>
      <c r="H26" s="1"/>
      <c r="I26" s="1"/>
      <c r="J26" s="1"/>
      <c r="K26" s="1"/>
      <c r="L26" s="1"/>
      <c r="M26" s="1"/>
      <c r="N26" s="1"/>
      <c r="O26" s="1"/>
      <c r="P26" s="1"/>
      <c r="Q26" s="1"/>
      <c r="R26" s="1"/>
      <c r="S26" s="1"/>
      <c r="T26" s="1"/>
      <c r="U26" s="1"/>
      <c r="V26" s="1"/>
      <c r="W26" s="1"/>
      <c r="X26" s="1"/>
      <c r="Y26" s="1"/>
    </row>
    <row r="27" spans="1:25" ht="37" customHeight="1" x14ac:dyDescent="0.2">
      <c r="A27" s="1"/>
      <c r="B27" s="509" t="s">
        <v>781</v>
      </c>
      <c r="C27" s="510"/>
      <c r="D27" s="1"/>
      <c r="E27" s="1"/>
      <c r="F27" s="1"/>
      <c r="G27" s="1"/>
      <c r="H27" s="1"/>
      <c r="I27" s="1"/>
      <c r="J27" s="1"/>
      <c r="K27" s="1"/>
      <c r="L27" s="1"/>
      <c r="M27" s="1"/>
      <c r="N27" s="1"/>
      <c r="O27" s="1"/>
      <c r="P27" s="1"/>
      <c r="Q27" s="1"/>
      <c r="R27" s="1"/>
      <c r="S27" s="1"/>
      <c r="T27" s="1"/>
      <c r="U27" s="1"/>
      <c r="V27" s="1"/>
      <c r="W27" s="1"/>
      <c r="X27" s="1"/>
      <c r="Y27" s="1"/>
    </row>
    <row r="28" spans="1:25" ht="54" customHeight="1" x14ac:dyDescent="0.2">
      <c r="A28" s="1"/>
      <c r="B28" s="73" t="s">
        <v>782</v>
      </c>
      <c r="C28" s="74"/>
      <c r="D28" s="1"/>
      <c r="E28" s="1"/>
      <c r="F28" s="1"/>
      <c r="G28" s="1"/>
      <c r="H28" s="1"/>
      <c r="I28" s="1"/>
      <c r="J28" s="1"/>
      <c r="K28" s="1"/>
      <c r="L28" s="1"/>
      <c r="M28" s="1"/>
      <c r="N28" s="1"/>
      <c r="O28" s="1"/>
      <c r="P28" s="1"/>
      <c r="Q28" s="1"/>
      <c r="R28" s="1"/>
      <c r="S28" s="1"/>
      <c r="T28" s="1"/>
      <c r="U28" s="1"/>
      <c r="V28" s="1"/>
      <c r="W28" s="1"/>
      <c r="X28" s="1"/>
      <c r="Y28" s="1"/>
    </row>
    <row r="29" spans="1:25" ht="76" customHeight="1" x14ac:dyDescent="0.2">
      <c r="A29" s="1"/>
      <c r="B29" s="73" t="s">
        <v>783</v>
      </c>
      <c r="C29" s="74"/>
      <c r="D29" s="1"/>
      <c r="E29" s="1"/>
      <c r="F29" s="1"/>
      <c r="G29" s="1"/>
      <c r="H29" s="1"/>
      <c r="I29" s="1"/>
      <c r="J29" s="1"/>
      <c r="K29" s="1"/>
      <c r="L29" s="1"/>
      <c r="M29" s="1"/>
      <c r="N29" s="1"/>
      <c r="O29" s="1"/>
      <c r="P29" s="1"/>
      <c r="Q29" s="1"/>
      <c r="R29" s="1"/>
      <c r="S29" s="1"/>
      <c r="T29" s="1"/>
      <c r="U29" s="1"/>
      <c r="V29" s="1"/>
      <c r="W29" s="1"/>
      <c r="X29" s="1"/>
      <c r="Y29" s="1"/>
    </row>
    <row r="30" spans="1:25" ht="57" customHeight="1" x14ac:dyDescent="0.2">
      <c r="A30" s="1"/>
      <c r="B30" s="73" t="s">
        <v>784</v>
      </c>
      <c r="C30" s="74"/>
      <c r="D30" s="1"/>
      <c r="E30" s="1"/>
      <c r="F30" s="1"/>
      <c r="G30" s="1"/>
      <c r="H30" s="1"/>
      <c r="I30" s="1"/>
      <c r="J30" s="1"/>
      <c r="K30" s="1"/>
      <c r="L30" s="1"/>
      <c r="M30" s="1"/>
      <c r="N30" s="1"/>
      <c r="O30" s="1"/>
      <c r="P30" s="1"/>
      <c r="Q30" s="1"/>
      <c r="R30" s="1"/>
      <c r="S30" s="1"/>
      <c r="T30" s="1"/>
      <c r="U30" s="1"/>
      <c r="V30" s="1"/>
      <c r="W30" s="1"/>
      <c r="X30" s="1"/>
      <c r="Y30" s="1"/>
    </row>
    <row r="31" spans="1:25" ht="59" customHeight="1" thickBot="1" x14ac:dyDescent="0.25">
      <c r="A31" s="1"/>
      <c r="B31" s="79" t="s">
        <v>785</v>
      </c>
      <c r="C31" s="80"/>
      <c r="D31" s="1"/>
      <c r="E31" s="1"/>
      <c r="F31" s="1"/>
      <c r="G31" s="1"/>
      <c r="H31" s="1"/>
      <c r="I31" s="1"/>
      <c r="J31" s="1"/>
      <c r="K31" s="1"/>
      <c r="L31" s="1"/>
      <c r="M31" s="1"/>
      <c r="N31" s="1"/>
      <c r="O31" s="1"/>
      <c r="P31" s="1"/>
      <c r="Q31" s="1"/>
      <c r="R31" s="1"/>
      <c r="S31" s="1"/>
      <c r="T31" s="1"/>
      <c r="U31" s="1"/>
      <c r="V31" s="1"/>
      <c r="W31" s="1"/>
      <c r="X31" s="1"/>
      <c r="Y31" s="1"/>
    </row>
    <row r="32" spans="1:25" x14ac:dyDescent="0.2">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
      <c r="A37" s="1"/>
      <c r="B37" s="1"/>
      <c r="C37" s="1" t="s">
        <v>786</v>
      </c>
      <c r="D37" s="1"/>
      <c r="E37" s="1"/>
      <c r="F37" s="1"/>
      <c r="G37" s="1"/>
      <c r="H37" s="1"/>
      <c r="I37" s="1"/>
      <c r="J37" s="1"/>
      <c r="K37" s="1"/>
      <c r="L37" s="1"/>
      <c r="M37" s="1"/>
      <c r="N37" s="1"/>
      <c r="O37" s="1"/>
      <c r="P37" s="1"/>
      <c r="Q37" s="1"/>
      <c r="R37" s="1"/>
      <c r="S37" s="1"/>
      <c r="T37" s="1"/>
      <c r="U37" s="1"/>
      <c r="V37" s="1"/>
      <c r="W37" s="1"/>
      <c r="X37" s="1"/>
      <c r="Y37" s="1"/>
    </row>
    <row r="38" spans="1:25" x14ac:dyDescent="0.2">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
      <c r="A43" s="1"/>
      <c r="B43" s="1"/>
      <c r="C43" s="1" t="s">
        <v>787</v>
      </c>
      <c r="D43" s="1"/>
      <c r="E43" s="1"/>
      <c r="F43" s="1"/>
      <c r="G43" s="1"/>
      <c r="H43" s="1"/>
      <c r="I43" s="1"/>
      <c r="J43" s="1"/>
      <c r="K43" s="1"/>
      <c r="L43" s="1"/>
      <c r="M43" s="1"/>
      <c r="N43" s="1"/>
      <c r="O43" s="1"/>
      <c r="P43" s="1"/>
      <c r="Q43" s="1"/>
      <c r="R43" s="1"/>
      <c r="S43" s="1"/>
      <c r="T43" s="1"/>
      <c r="U43" s="1"/>
      <c r="V43" s="1"/>
      <c r="W43" s="1"/>
      <c r="X43" s="1"/>
      <c r="Y43" s="1"/>
    </row>
    <row r="44" spans="1:25"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
      <c r="A49" s="1"/>
      <c r="B49" s="1"/>
      <c r="C49" s="1" t="s">
        <v>788</v>
      </c>
      <c r="D49" s="1"/>
      <c r="E49" s="1"/>
      <c r="F49" s="1"/>
      <c r="G49" s="1"/>
      <c r="H49" s="1"/>
      <c r="I49" s="1"/>
      <c r="J49" s="1"/>
      <c r="K49" s="1"/>
      <c r="L49" s="1"/>
      <c r="M49" s="1"/>
      <c r="N49" s="1"/>
      <c r="O49" s="1"/>
      <c r="P49" s="1"/>
      <c r="Q49" s="1"/>
      <c r="R49" s="1"/>
      <c r="S49" s="1"/>
      <c r="T49" s="1"/>
      <c r="U49" s="1"/>
      <c r="V49" s="1"/>
      <c r="W49" s="1"/>
      <c r="X49" s="1"/>
      <c r="Y49" s="1"/>
    </row>
    <row r="50" spans="1:2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
      <c r="A54" s="1"/>
      <c r="B54" s="1"/>
      <c r="C54" s="50" t="s">
        <v>789</v>
      </c>
      <c r="D54" s="1"/>
      <c r="E54" s="1"/>
      <c r="F54" s="1"/>
      <c r="G54" s="1"/>
      <c r="H54" s="1"/>
      <c r="I54" s="1"/>
      <c r="J54" s="1"/>
      <c r="K54" s="1"/>
      <c r="L54" s="1"/>
      <c r="M54" s="1"/>
      <c r="N54" s="1"/>
      <c r="O54" s="1"/>
      <c r="P54" s="1"/>
      <c r="Q54" s="1"/>
      <c r="R54" s="1"/>
      <c r="S54" s="1"/>
      <c r="T54" s="1"/>
      <c r="U54" s="1"/>
      <c r="V54" s="1"/>
      <c r="W54" s="1"/>
      <c r="X54" s="1"/>
      <c r="Y54" s="1"/>
    </row>
    <row r="55" spans="1:25" x14ac:dyDescent="0.2">
      <c r="A55" s="1"/>
      <c r="B55" s="1"/>
      <c r="C55" s="50" t="s">
        <v>790</v>
      </c>
      <c r="D55" s="1"/>
      <c r="E55" s="1"/>
      <c r="F55" s="1"/>
      <c r="G55" s="1"/>
      <c r="H55" s="1"/>
      <c r="I55" s="1"/>
      <c r="J55" s="1"/>
      <c r="K55" s="1"/>
      <c r="L55" s="1"/>
      <c r="M55" s="1"/>
      <c r="N55" s="1"/>
      <c r="O55" s="1"/>
      <c r="P55" s="1"/>
      <c r="Q55" s="1"/>
      <c r="R55" s="1"/>
      <c r="S55" s="1"/>
      <c r="T55" s="1"/>
      <c r="U55" s="1"/>
      <c r="V55" s="1"/>
      <c r="W55" s="1"/>
      <c r="X55" s="1"/>
      <c r="Y55" s="1"/>
    </row>
    <row r="56" spans="1:25" x14ac:dyDescent="0.2">
      <c r="A56" s="1"/>
      <c r="B56" s="1"/>
      <c r="C56" s="50" t="s">
        <v>791</v>
      </c>
      <c r="D56" s="1"/>
      <c r="E56" s="1"/>
      <c r="F56" s="1"/>
      <c r="G56" s="1"/>
      <c r="H56" s="1"/>
      <c r="I56" s="1"/>
      <c r="J56" s="1"/>
      <c r="K56" s="1"/>
      <c r="L56" s="1"/>
      <c r="M56" s="1"/>
      <c r="N56" s="1"/>
      <c r="O56" s="1"/>
      <c r="P56" s="1"/>
      <c r="Q56" s="1"/>
      <c r="R56" s="1"/>
      <c r="S56" s="1"/>
      <c r="T56" s="1"/>
      <c r="U56" s="1"/>
      <c r="V56" s="1"/>
      <c r="W56" s="1"/>
      <c r="X56" s="1"/>
      <c r="Y56" s="1"/>
    </row>
    <row r="57" spans="1:2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
      <c r="A58" s="1"/>
      <c r="B58" s="1"/>
      <c r="C58" s="120"/>
      <c r="D58" s="1"/>
      <c r="E58" s="1"/>
      <c r="F58" s="1"/>
      <c r="G58" s="1"/>
      <c r="H58" s="1"/>
      <c r="I58" s="1"/>
      <c r="J58" s="1"/>
      <c r="K58" s="1"/>
      <c r="L58" s="1"/>
      <c r="M58" s="1"/>
      <c r="N58" s="1"/>
      <c r="O58" s="1"/>
      <c r="P58" s="1"/>
      <c r="Q58" s="1"/>
      <c r="R58" s="1"/>
      <c r="S58" s="1"/>
      <c r="T58" s="1"/>
      <c r="U58" s="1"/>
      <c r="V58" s="1"/>
      <c r="W58" s="1"/>
      <c r="X58" s="1"/>
      <c r="Y58" s="1"/>
    </row>
    <row r="59" spans="1:2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sheetData>
  <mergeCells count="5">
    <mergeCell ref="B7:C7"/>
    <mergeCell ref="B12:C12"/>
    <mergeCell ref="B21:C21"/>
    <mergeCell ref="B27:C27"/>
    <mergeCell ref="B4:C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9"/>
  <sheetViews>
    <sheetView workbookViewId="0"/>
  </sheetViews>
  <sheetFormatPr baseColWidth="10" defaultColWidth="8.83203125" defaultRowHeight="15" x14ac:dyDescent="0.2"/>
  <cols>
    <col min="2" max="6" width="8.83203125" style="100"/>
  </cols>
  <sheetData>
    <row r="1" spans="1:116" s="100" customFormat="1" x14ac:dyDescent="0.2">
      <c r="A1" s="125" t="s">
        <v>792</v>
      </c>
      <c r="B1" s="121" t="s">
        <v>793</v>
      </c>
      <c r="C1" s="121" t="s">
        <v>794</v>
      </c>
      <c r="D1" s="121" t="s">
        <v>795</v>
      </c>
      <c r="E1" s="121" t="s">
        <v>796</v>
      </c>
      <c r="F1" s="127" t="s">
        <v>797</v>
      </c>
      <c r="G1" s="122" t="s">
        <v>798</v>
      </c>
      <c r="H1" s="128" t="s">
        <v>799</v>
      </c>
      <c r="I1" s="122" t="s">
        <v>800</v>
      </c>
      <c r="J1" s="122" t="s">
        <v>801</v>
      </c>
      <c r="K1" s="122" t="s">
        <v>802</v>
      </c>
      <c r="L1" s="122" t="s">
        <v>803</v>
      </c>
      <c r="M1" s="122" t="s">
        <v>804</v>
      </c>
      <c r="N1" s="122" t="s">
        <v>805</v>
      </c>
      <c r="O1" s="122" t="s">
        <v>806</v>
      </c>
      <c r="P1" s="122" t="s">
        <v>807</v>
      </c>
      <c r="Q1" s="122" t="s">
        <v>808</v>
      </c>
      <c r="R1" s="122" t="s">
        <v>809</v>
      </c>
      <c r="S1" s="122" t="s">
        <v>810</v>
      </c>
      <c r="T1" s="123" t="s">
        <v>811</v>
      </c>
      <c r="U1" s="129" t="s">
        <v>812</v>
      </c>
      <c r="V1" s="123" t="s">
        <v>813</v>
      </c>
      <c r="W1" s="123" t="s">
        <v>814</v>
      </c>
      <c r="X1" s="123" t="s">
        <v>815</v>
      </c>
      <c r="Y1" s="123" t="s">
        <v>816</v>
      </c>
      <c r="Z1" s="123" t="s">
        <v>817</v>
      </c>
      <c r="AA1" s="123" t="s">
        <v>818</v>
      </c>
      <c r="AB1" s="123" t="s">
        <v>819</v>
      </c>
      <c r="AC1" s="123" t="s">
        <v>820</v>
      </c>
      <c r="AD1" s="123" t="s">
        <v>821</v>
      </c>
      <c r="AE1" s="123" t="s">
        <v>822</v>
      </c>
      <c r="AF1" s="130" t="s">
        <v>823</v>
      </c>
      <c r="AG1" s="130" t="s">
        <v>824</v>
      </c>
      <c r="AH1" s="130" t="s">
        <v>825</v>
      </c>
      <c r="AI1" s="130" t="s">
        <v>826</v>
      </c>
      <c r="AJ1" s="130" t="s">
        <v>827</v>
      </c>
      <c r="AK1" s="130" t="s">
        <v>828</v>
      </c>
      <c r="AL1" s="130" t="s">
        <v>829</v>
      </c>
      <c r="AM1" s="130" t="s">
        <v>830</v>
      </c>
      <c r="AN1" s="131" t="s">
        <v>831</v>
      </c>
      <c r="AO1" s="131" t="s">
        <v>832</v>
      </c>
      <c r="AP1" s="131" t="s">
        <v>833</v>
      </c>
      <c r="AQ1" s="131" t="s">
        <v>834</v>
      </c>
      <c r="AR1" s="131" t="s">
        <v>835</v>
      </c>
      <c r="AS1" s="131" t="s">
        <v>836</v>
      </c>
      <c r="AT1" s="131" t="s">
        <v>837</v>
      </c>
      <c r="AU1" s="131" t="s">
        <v>838</v>
      </c>
      <c r="AV1" s="132" t="s">
        <v>839</v>
      </c>
      <c r="AW1" s="124" t="s">
        <v>840</v>
      </c>
      <c r="AX1" s="124" t="s">
        <v>841</v>
      </c>
      <c r="AY1" s="124" t="s">
        <v>842</v>
      </c>
      <c r="AZ1" s="121" t="s">
        <v>843</v>
      </c>
      <c r="BA1" s="122" t="s">
        <v>844</v>
      </c>
      <c r="BB1" s="123" t="s">
        <v>845</v>
      </c>
      <c r="BC1" s="130" t="s">
        <v>846</v>
      </c>
      <c r="BD1" s="131" t="s">
        <v>847</v>
      </c>
      <c r="BE1" s="124" t="s">
        <v>848</v>
      </c>
      <c r="BF1" s="126" t="s">
        <v>849</v>
      </c>
      <c r="BG1" s="121" t="s">
        <v>850</v>
      </c>
      <c r="BH1" s="121" t="s">
        <v>851</v>
      </c>
      <c r="BI1" s="121" t="s">
        <v>852</v>
      </c>
      <c r="BJ1" s="121" t="s">
        <v>853</v>
      </c>
      <c r="BK1" s="121" t="s">
        <v>854</v>
      </c>
      <c r="BL1" s="121" t="s">
        <v>855</v>
      </c>
      <c r="BM1" s="122" t="s">
        <v>856</v>
      </c>
      <c r="BN1" s="122" t="s">
        <v>857</v>
      </c>
      <c r="BO1" s="122" t="s">
        <v>858</v>
      </c>
      <c r="BP1" s="122" t="s">
        <v>859</v>
      </c>
      <c r="BQ1" s="122" t="s">
        <v>860</v>
      </c>
      <c r="BR1" s="122" t="s">
        <v>861</v>
      </c>
      <c r="BS1" s="122" t="s">
        <v>862</v>
      </c>
      <c r="BT1" s="122" t="s">
        <v>863</v>
      </c>
      <c r="BU1" s="122" t="s">
        <v>864</v>
      </c>
      <c r="BV1" s="122" t="s">
        <v>865</v>
      </c>
      <c r="BW1" s="122" t="s">
        <v>866</v>
      </c>
      <c r="BX1" s="122" t="s">
        <v>867</v>
      </c>
      <c r="BY1" s="122" t="s">
        <v>868</v>
      </c>
      <c r="BZ1" s="123" t="s">
        <v>869</v>
      </c>
      <c r="CA1" s="123" t="s">
        <v>870</v>
      </c>
      <c r="CB1" s="123" t="s">
        <v>871</v>
      </c>
      <c r="CC1" s="123" t="s">
        <v>872</v>
      </c>
      <c r="CD1" s="123" t="s">
        <v>873</v>
      </c>
      <c r="CE1" s="123" t="s">
        <v>874</v>
      </c>
      <c r="CF1" s="123" t="s">
        <v>875</v>
      </c>
      <c r="CG1" s="123" t="s">
        <v>876</v>
      </c>
      <c r="CH1" s="123" t="s">
        <v>877</v>
      </c>
      <c r="CI1" s="123" t="s">
        <v>878</v>
      </c>
      <c r="CJ1" s="123" t="s">
        <v>879</v>
      </c>
      <c r="CK1" s="123" t="s">
        <v>880</v>
      </c>
      <c r="CL1" s="130" t="s">
        <v>881</v>
      </c>
      <c r="CM1" s="130" t="s">
        <v>882</v>
      </c>
      <c r="CN1" s="130" t="s">
        <v>883</v>
      </c>
      <c r="CO1" s="130" t="s">
        <v>884</v>
      </c>
      <c r="CP1" s="130" t="s">
        <v>885</v>
      </c>
      <c r="CQ1" s="130" t="s">
        <v>886</v>
      </c>
      <c r="CR1" s="130" t="s">
        <v>887</v>
      </c>
      <c r="CS1" s="130" t="s">
        <v>888</v>
      </c>
      <c r="CT1" s="131" t="s">
        <v>889</v>
      </c>
      <c r="CU1" s="131" t="s">
        <v>890</v>
      </c>
      <c r="CV1" s="131" t="s">
        <v>891</v>
      </c>
      <c r="CW1" s="131" t="s">
        <v>892</v>
      </c>
      <c r="CX1" s="131" t="s">
        <v>893</v>
      </c>
      <c r="CY1" s="131" t="s">
        <v>894</v>
      </c>
      <c r="CZ1" s="131" t="s">
        <v>895</v>
      </c>
      <c r="DA1" s="131" t="s">
        <v>896</v>
      </c>
      <c r="DB1" s="124" t="s">
        <v>897</v>
      </c>
      <c r="DC1" s="124" t="s">
        <v>898</v>
      </c>
      <c r="DD1" s="124" t="s">
        <v>899</v>
      </c>
      <c r="DE1" s="124" t="s">
        <v>900</v>
      </c>
      <c r="DF1" s="121" t="s">
        <v>901</v>
      </c>
      <c r="DG1" s="122" t="s">
        <v>902</v>
      </c>
      <c r="DH1" s="123" t="s">
        <v>903</v>
      </c>
      <c r="DI1" s="130" t="s">
        <v>904</v>
      </c>
      <c r="DJ1" s="131" t="s">
        <v>905</v>
      </c>
      <c r="DK1" s="124" t="s">
        <v>906</v>
      </c>
      <c r="DL1" s="133" t="s">
        <v>907</v>
      </c>
    </row>
    <row r="2" spans="1:116" x14ac:dyDescent="0.2">
      <c r="A2" s="119" t="e">
        <f>#REF!</f>
        <v>#REF!</v>
      </c>
      <c r="B2" s="119" t="e">
        <f>#REF!</f>
        <v>#REF!</v>
      </c>
      <c r="C2" s="119" t="e">
        <f>#REF!</f>
        <v>#REF!</v>
      </c>
      <c r="D2" s="119" t="e">
        <f>#REF!</f>
        <v>#REF!</v>
      </c>
      <c r="E2" s="119" t="e">
        <f>#REF!</f>
        <v>#REF!</v>
      </c>
      <c r="F2" s="119" t="e">
        <f>#REF!</f>
        <v>#REF!</v>
      </c>
      <c r="G2" s="119" t="e">
        <f>#REF!</f>
        <v>#REF!</v>
      </c>
      <c r="H2" s="119" t="e">
        <f>#REF!</f>
        <v>#REF!</v>
      </c>
      <c r="I2" s="119" t="e">
        <f>#REF!</f>
        <v>#REF!</v>
      </c>
      <c r="J2" s="119" t="e">
        <f>#REF!</f>
        <v>#REF!</v>
      </c>
      <c r="K2" s="119" t="e">
        <f>#REF!</f>
        <v>#REF!</v>
      </c>
      <c r="L2" s="119" t="e">
        <f>#REF!</f>
        <v>#REF!</v>
      </c>
      <c r="M2" s="119" t="e">
        <f>#REF!</f>
        <v>#REF!</v>
      </c>
      <c r="N2" s="119" t="e">
        <f>#REF!</f>
        <v>#REF!</v>
      </c>
      <c r="O2" s="119" t="e">
        <f>#REF!</f>
        <v>#REF!</v>
      </c>
      <c r="P2" s="119" t="e">
        <f>#REF!</f>
        <v>#REF!</v>
      </c>
      <c r="Q2" s="119" t="e">
        <f>#REF!</f>
        <v>#REF!</v>
      </c>
      <c r="R2" s="119" t="e">
        <f>#REF!</f>
        <v>#REF!</v>
      </c>
      <c r="S2" s="119" t="e">
        <f>#REF!</f>
        <v>#REF!</v>
      </c>
      <c r="T2" s="119" t="e">
        <f>#REF!</f>
        <v>#REF!</v>
      </c>
      <c r="U2" s="120" t="e">
        <f>#REF!</f>
        <v>#REF!</v>
      </c>
      <c r="V2" s="120" t="e">
        <f>#REF!</f>
        <v>#REF!</v>
      </c>
      <c r="W2" s="120" t="e">
        <f>#REF!</f>
        <v>#REF!</v>
      </c>
      <c r="X2" s="120" t="e">
        <f>#REF!</f>
        <v>#REF!</v>
      </c>
      <c r="Y2" s="120" t="e">
        <f>#REF!</f>
        <v>#REF!</v>
      </c>
      <c r="Z2" s="120" t="e">
        <f>#REF!</f>
        <v>#REF!</v>
      </c>
      <c r="AA2" s="120" t="e">
        <f>#REF!</f>
        <v>#REF!</v>
      </c>
      <c r="AB2" s="120" t="e">
        <f>#REF!</f>
        <v>#REF!</v>
      </c>
      <c r="AC2" s="120" t="e">
        <f>#REF!</f>
        <v>#REF!</v>
      </c>
      <c r="AD2" s="120" t="e">
        <f>#REF!</f>
        <v>#REF!</v>
      </c>
      <c r="AE2" s="120" t="e">
        <f>#REF!</f>
        <v>#REF!</v>
      </c>
      <c r="AF2" s="120" t="e">
        <f>#REF!</f>
        <v>#REF!</v>
      </c>
      <c r="AG2" s="120" t="e">
        <f>#REF!</f>
        <v>#REF!</v>
      </c>
      <c r="AH2" s="120" t="e">
        <f>#REF!</f>
        <v>#REF!</v>
      </c>
      <c r="AI2" s="120" t="e">
        <f>#REF!</f>
        <v>#REF!</v>
      </c>
      <c r="AJ2" s="120" t="e">
        <f>#REF!</f>
        <v>#REF!</v>
      </c>
      <c r="AK2" s="120" t="e">
        <f>#REF!</f>
        <v>#REF!</v>
      </c>
      <c r="AL2" s="120" t="e">
        <f>#REF!</f>
        <v>#REF!</v>
      </c>
      <c r="AM2" s="120" t="e">
        <f>#REF!</f>
        <v>#REF!</v>
      </c>
      <c r="AN2" s="120" t="e">
        <f>#REF!</f>
        <v>#REF!</v>
      </c>
      <c r="AO2" s="120" t="e">
        <f>#REF!</f>
        <v>#REF!</v>
      </c>
      <c r="AP2" s="120" t="e">
        <f>#REF!</f>
        <v>#REF!</v>
      </c>
      <c r="AQ2" s="120" t="e">
        <f>#REF!</f>
        <v>#REF!</v>
      </c>
      <c r="AR2" s="120" t="e">
        <f>#REF!</f>
        <v>#REF!</v>
      </c>
      <c r="AS2" s="120" t="e">
        <f>#REF!</f>
        <v>#REF!</v>
      </c>
      <c r="AT2" s="120" t="e">
        <f>#REF!</f>
        <v>#REF!</v>
      </c>
      <c r="AU2" s="120" t="e">
        <f>#REF!</f>
        <v>#REF!</v>
      </c>
      <c r="AV2" s="120" t="e">
        <f>#REF!</f>
        <v>#REF!</v>
      </c>
      <c r="AW2" s="120" t="e">
        <f>#REF!</f>
        <v>#REF!</v>
      </c>
      <c r="AX2" s="120" t="e">
        <f>#REF!</f>
        <v>#REF!</v>
      </c>
      <c r="AY2" s="120" t="e">
        <f>#REF!</f>
        <v>#REF!</v>
      </c>
      <c r="AZ2" s="119" t="e">
        <f>SUM(A2:F2)</f>
        <v>#REF!</v>
      </c>
      <c r="BA2" s="119" t="e">
        <f>SUM(G2:S2)</f>
        <v>#REF!</v>
      </c>
      <c r="BB2" s="119" t="e">
        <f>SUM(T2:AE2)</f>
        <v>#REF!</v>
      </c>
      <c r="BC2" s="120" t="e">
        <f>SUM(AF2:AM2)</f>
        <v>#REF!</v>
      </c>
      <c r="BD2" s="120" t="e">
        <f>SUM(AN2:AU2)</f>
        <v>#REF!</v>
      </c>
      <c r="BE2" s="120" t="e">
        <f>SUM(AV2:AY2)</f>
        <v>#REF!</v>
      </c>
      <c r="BF2" s="119" t="e">
        <f>SUM(AZ2:BE2)</f>
        <v>#REF!</v>
      </c>
      <c r="BG2" s="120" t="e">
        <f>#REF!</f>
        <v>#REF!</v>
      </c>
      <c r="BH2" s="120" t="e">
        <f>#REF!</f>
        <v>#REF!</v>
      </c>
      <c r="BI2" s="120" t="e">
        <f>#REF!</f>
        <v>#REF!</v>
      </c>
      <c r="BJ2" s="120" t="e">
        <f>#REF!</f>
        <v>#REF!</v>
      </c>
      <c r="BK2" s="120" t="e">
        <f>#REF!</f>
        <v>#REF!</v>
      </c>
      <c r="BL2" s="120" t="e">
        <f>#REF!</f>
        <v>#REF!</v>
      </c>
      <c r="BM2" s="120" t="e">
        <f>#REF!</f>
        <v>#REF!</v>
      </c>
      <c r="BN2" s="120" t="e">
        <f>#REF!</f>
        <v>#REF!</v>
      </c>
      <c r="BO2" s="120" t="e">
        <f>#REF!</f>
        <v>#REF!</v>
      </c>
      <c r="BP2" s="120" t="e">
        <f>#REF!</f>
        <v>#REF!</v>
      </c>
      <c r="BQ2" s="120" t="e">
        <f>#REF!</f>
        <v>#REF!</v>
      </c>
      <c r="BR2" s="120" t="e">
        <f>#REF!</f>
        <v>#REF!</v>
      </c>
      <c r="BS2" s="120" t="e">
        <f>#REF!</f>
        <v>#REF!</v>
      </c>
      <c r="BT2" s="120" t="e">
        <f>#REF!</f>
        <v>#REF!</v>
      </c>
      <c r="BU2" s="120" t="e">
        <f>#REF!</f>
        <v>#REF!</v>
      </c>
      <c r="BV2" s="120" t="e">
        <f>#REF!</f>
        <v>#REF!</v>
      </c>
      <c r="BW2" s="120" t="e">
        <f>#REF!</f>
        <v>#REF!</v>
      </c>
      <c r="BX2" s="120" t="e">
        <f>#REF!</f>
        <v>#REF!</v>
      </c>
      <c r="BY2" s="120" t="e">
        <f>#REF!</f>
        <v>#REF!</v>
      </c>
      <c r="BZ2" s="120" t="e">
        <f>#REF!</f>
        <v>#REF!</v>
      </c>
      <c r="CA2" s="120" t="e">
        <f>#REF!</f>
        <v>#REF!</v>
      </c>
      <c r="CB2" s="120" t="e">
        <f>#REF!</f>
        <v>#REF!</v>
      </c>
      <c r="CC2" s="120" t="e">
        <f>#REF!</f>
        <v>#REF!</v>
      </c>
      <c r="CD2" s="120" t="e">
        <f>#REF!</f>
        <v>#REF!</v>
      </c>
      <c r="CE2" s="120" t="e">
        <f>#REF!</f>
        <v>#REF!</v>
      </c>
      <c r="CF2" s="120" t="e">
        <f>#REF!</f>
        <v>#REF!</v>
      </c>
      <c r="CG2" s="120" t="e">
        <f>#REF!</f>
        <v>#REF!</v>
      </c>
      <c r="CH2" s="120" t="e">
        <f>#REF!</f>
        <v>#REF!</v>
      </c>
      <c r="CI2" s="120" t="e">
        <f>#REF!</f>
        <v>#REF!</v>
      </c>
      <c r="CJ2" s="120" t="e">
        <f>#REF!</f>
        <v>#REF!</v>
      </c>
      <c r="CK2" s="120" t="e">
        <f>#REF!</f>
        <v>#REF!</v>
      </c>
      <c r="CL2" s="120" t="e">
        <f>#REF!</f>
        <v>#REF!</v>
      </c>
      <c r="CM2" s="120" t="e">
        <f>#REF!</f>
        <v>#REF!</v>
      </c>
      <c r="CN2" s="120" t="e">
        <f>#REF!</f>
        <v>#REF!</v>
      </c>
      <c r="CO2" s="120" t="e">
        <f>#REF!</f>
        <v>#REF!</v>
      </c>
      <c r="CP2" s="120" t="e">
        <f>#REF!</f>
        <v>#REF!</v>
      </c>
      <c r="CQ2" s="120" t="e">
        <f>#REF!</f>
        <v>#REF!</v>
      </c>
      <c r="CR2" s="120" t="e">
        <f>#REF!</f>
        <v>#REF!</v>
      </c>
      <c r="CS2" s="120" t="e">
        <f>#REF!</f>
        <v>#REF!</v>
      </c>
      <c r="CT2" s="120" t="e">
        <f>#REF!</f>
        <v>#REF!</v>
      </c>
      <c r="CU2" s="120" t="e">
        <f>#REF!</f>
        <v>#REF!</v>
      </c>
      <c r="CV2" s="120" t="e">
        <f>#REF!</f>
        <v>#REF!</v>
      </c>
      <c r="CW2" s="120" t="e">
        <f>#REF!</f>
        <v>#REF!</v>
      </c>
      <c r="CX2" s="120" t="e">
        <f>#REF!</f>
        <v>#REF!</v>
      </c>
      <c r="CY2" s="120" t="e">
        <f>#REF!</f>
        <v>#REF!</v>
      </c>
      <c r="CZ2" s="120" t="e">
        <f>#REF!</f>
        <v>#REF!</v>
      </c>
      <c r="DA2" s="120" t="e">
        <f>#REF!</f>
        <v>#REF!</v>
      </c>
      <c r="DB2" s="120" t="e">
        <f>#REF!</f>
        <v>#REF!</v>
      </c>
      <c r="DC2" s="120" t="e">
        <f>#REF!</f>
        <v>#REF!</v>
      </c>
      <c r="DD2" s="120" t="e">
        <f>#REF!</f>
        <v>#REF!</v>
      </c>
      <c r="DE2" s="120" t="e">
        <f>#REF!</f>
        <v>#REF!</v>
      </c>
      <c r="DF2" s="119" t="e">
        <f>SUM(BG2:BL2)</f>
        <v>#REF!</v>
      </c>
      <c r="DG2" s="119" t="e">
        <f>SUM(BM2:BY2)</f>
        <v>#REF!</v>
      </c>
      <c r="DH2" s="119" t="e">
        <f>SUM(BZ2:CK2)</f>
        <v>#REF!</v>
      </c>
      <c r="DI2" s="120" t="e">
        <f>SUM(CL2:CS2)</f>
        <v>#REF!</v>
      </c>
      <c r="DJ2" s="120" t="e">
        <f>SUM(CT2:DA2)</f>
        <v>#REF!</v>
      </c>
      <c r="DK2" s="120" t="e">
        <f>SUM(DB2:DE2)</f>
        <v>#REF!</v>
      </c>
      <c r="DL2" s="119" t="e">
        <f>SUM(DF2:DK2)</f>
        <v>#REF!</v>
      </c>
    </row>
    <row r="3" spans="1:116" x14ac:dyDescent="0.2">
      <c r="A3" s="120"/>
      <c r="B3" s="120"/>
      <c r="C3" s="120"/>
      <c r="D3" s="120"/>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19"/>
      <c r="BN3" s="120"/>
      <c r="BO3" s="120"/>
      <c r="BP3" s="120"/>
      <c r="BQ3" s="120"/>
      <c r="BR3" s="120"/>
      <c r="BS3" s="120"/>
      <c r="BT3" s="120"/>
      <c r="BU3" s="120"/>
      <c r="BV3" s="120"/>
      <c r="BW3" s="120"/>
      <c r="BX3" s="120"/>
      <c r="BY3" s="120"/>
      <c r="BZ3" s="119"/>
      <c r="CA3" s="120"/>
      <c r="CB3" s="120"/>
      <c r="CC3" s="120"/>
      <c r="CD3" s="120"/>
      <c r="CE3" s="120"/>
      <c r="CF3" s="120"/>
      <c r="CG3" s="120"/>
      <c r="CH3" s="120"/>
      <c r="CI3" s="120"/>
      <c r="CJ3" s="120"/>
      <c r="CK3" s="120"/>
      <c r="CL3" s="120"/>
      <c r="CM3" s="120"/>
      <c r="CN3" s="120"/>
      <c r="CO3" s="120"/>
      <c r="CP3" s="120"/>
      <c r="CQ3" s="120"/>
      <c r="CR3" s="120"/>
      <c r="CS3" s="120"/>
      <c r="CT3" s="120"/>
      <c r="CU3" s="120"/>
      <c r="CV3" s="120"/>
      <c r="CW3" s="120"/>
      <c r="CX3" s="120"/>
      <c r="CY3" s="120"/>
      <c r="CZ3" s="120"/>
      <c r="DA3" s="120"/>
      <c r="DB3" s="119"/>
      <c r="DC3" s="120"/>
      <c r="DD3" s="120"/>
      <c r="DE3" s="120"/>
      <c r="DF3" s="120"/>
      <c r="DG3" s="120"/>
      <c r="DH3" s="120"/>
      <c r="DI3" s="120"/>
      <c r="DJ3" s="120"/>
      <c r="DK3" s="120"/>
      <c r="DL3" s="120"/>
    </row>
    <row r="4" spans="1:116" x14ac:dyDescent="0.2">
      <c r="A4" s="120"/>
      <c r="B4" s="120"/>
      <c r="C4" s="120"/>
      <c r="D4" s="120"/>
      <c r="E4" s="120"/>
      <c r="F4" s="120"/>
      <c r="G4" s="120"/>
      <c r="H4" s="120"/>
      <c r="I4" s="120"/>
      <c r="J4" s="120"/>
      <c r="K4" s="120"/>
      <c r="L4" s="120"/>
      <c r="M4" s="120"/>
      <c r="N4" s="120"/>
      <c r="O4" s="120"/>
      <c r="P4" s="120"/>
      <c r="Q4" s="120"/>
      <c r="R4" s="120"/>
      <c r="S4" s="120"/>
      <c r="T4" s="119"/>
      <c r="U4" s="120"/>
      <c r="V4" s="120"/>
      <c r="W4" s="120"/>
      <c r="X4" s="120"/>
      <c r="Y4" s="120"/>
      <c r="Z4" s="120"/>
      <c r="AA4" s="120"/>
      <c r="AB4" s="120"/>
      <c r="AC4" s="120"/>
      <c r="AD4" s="120"/>
      <c r="AE4" s="120"/>
      <c r="AF4" s="120"/>
      <c r="AG4" s="120"/>
      <c r="AH4" s="120"/>
      <c r="AI4" s="120"/>
      <c r="AJ4" s="120"/>
      <c r="AK4" s="120"/>
      <c r="AL4" s="120"/>
      <c r="AM4" s="120"/>
      <c r="AN4" s="119"/>
      <c r="AO4" s="120"/>
      <c r="AP4" s="120"/>
      <c r="AQ4" s="120"/>
      <c r="AR4" s="120"/>
      <c r="AS4" s="120"/>
      <c r="AT4" s="120"/>
      <c r="AU4" s="120"/>
      <c r="AV4" s="119"/>
      <c r="AW4" s="120"/>
      <c r="AX4" s="120"/>
      <c r="AY4" s="120"/>
      <c r="AZ4" s="120"/>
      <c r="BA4" s="120"/>
      <c r="BB4" s="120"/>
      <c r="BC4" s="120"/>
      <c r="BD4" s="120"/>
      <c r="BE4" s="120"/>
      <c r="BF4" s="120"/>
      <c r="BG4" s="119"/>
      <c r="BH4" s="120"/>
      <c r="BI4" s="120"/>
      <c r="BJ4" s="120"/>
      <c r="BK4" s="120"/>
      <c r="BL4" s="120"/>
      <c r="BM4" s="119"/>
      <c r="BN4" s="120"/>
      <c r="BO4" s="120"/>
      <c r="BP4" s="120"/>
      <c r="BQ4" s="120"/>
      <c r="BR4" s="120"/>
      <c r="BS4" s="120"/>
      <c r="BT4" s="120"/>
      <c r="BU4" s="120"/>
      <c r="BV4" s="120"/>
      <c r="BW4" s="120"/>
      <c r="BX4" s="120"/>
      <c r="BY4" s="120"/>
      <c r="BZ4" s="119"/>
      <c r="CA4" s="120"/>
      <c r="CB4" s="120"/>
      <c r="CC4" s="120"/>
      <c r="CD4" s="120"/>
      <c r="CE4" s="120"/>
      <c r="CF4" s="120"/>
      <c r="CG4" s="120"/>
      <c r="CH4" s="120"/>
      <c r="CI4" s="120"/>
      <c r="CJ4" s="120"/>
      <c r="CK4" s="120"/>
      <c r="CL4" s="119"/>
      <c r="CM4" s="120"/>
      <c r="CN4" s="120"/>
      <c r="CO4" s="120"/>
      <c r="CP4" s="120"/>
      <c r="CQ4" s="120"/>
      <c r="CR4" s="120"/>
      <c r="CS4" s="120"/>
      <c r="CT4" s="119"/>
      <c r="CU4" s="120"/>
      <c r="CV4" s="120"/>
      <c r="CW4" s="120"/>
      <c r="CX4" s="120"/>
      <c r="CY4" s="120"/>
      <c r="CZ4" s="120"/>
      <c r="DA4" s="120"/>
      <c r="DB4" s="119"/>
      <c r="DC4" s="120"/>
      <c r="DD4" s="120"/>
      <c r="DE4" s="120"/>
      <c r="DF4" s="120"/>
      <c r="DG4" s="120"/>
      <c r="DH4" s="120"/>
      <c r="DI4" s="120"/>
      <c r="DJ4" s="120"/>
      <c r="DK4" s="120"/>
      <c r="DL4" s="120"/>
    </row>
    <row r="5" spans="1:116" x14ac:dyDescent="0.2">
      <c r="A5" s="120"/>
      <c r="B5" s="120"/>
      <c r="C5" s="120"/>
      <c r="D5" s="120"/>
      <c r="E5" s="120"/>
      <c r="F5" s="120"/>
      <c r="G5" s="120"/>
      <c r="H5" s="120"/>
      <c r="I5" s="120"/>
      <c r="J5" s="120"/>
      <c r="K5" s="120"/>
      <c r="L5" s="120"/>
      <c r="M5" s="120"/>
      <c r="N5" s="120"/>
      <c r="O5" s="120"/>
      <c r="P5" s="120"/>
      <c r="Q5" s="120"/>
      <c r="R5" s="120"/>
      <c r="S5" s="120"/>
      <c r="T5" s="119"/>
      <c r="U5" s="120"/>
      <c r="V5" s="120"/>
      <c r="W5" s="120"/>
      <c r="X5" s="120"/>
      <c r="Y5" s="120"/>
      <c r="Z5" s="120"/>
      <c r="AA5" s="120"/>
      <c r="AB5" s="120"/>
      <c r="AC5" s="120"/>
      <c r="AD5" s="120"/>
      <c r="AE5" s="120"/>
      <c r="AF5" s="119"/>
      <c r="AG5" s="120"/>
      <c r="AH5" s="120"/>
      <c r="AI5" s="120"/>
      <c r="AJ5" s="120"/>
      <c r="AK5" s="120"/>
      <c r="AL5" s="120"/>
      <c r="AM5" s="120"/>
      <c r="AN5" s="119"/>
      <c r="AO5" s="120"/>
      <c r="AP5" s="120"/>
      <c r="AQ5" s="120"/>
      <c r="AR5" s="120"/>
      <c r="AS5" s="120"/>
      <c r="AT5" s="120"/>
      <c r="AU5" s="120"/>
      <c r="AV5" s="119"/>
      <c r="AW5" s="120"/>
      <c r="AX5" s="120"/>
      <c r="AY5" s="120"/>
      <c r="AZ5" s="120"/>
      <c r="BA5" s="120"/>
      <c r="BB5" s="120"/>
      <c r="BC5" s="120"/>
      <c r="BD5" s="120"/>
      <c r="BE5" s="120"/>
      <c r="BF5" s="120"/>
      <c r="BG5" s="119"/>
      <c r="BH5" s="120"/>
      <c r="BI5" s="120"/>
      <c r="BJ5" s="120"/>
      <c r="BK5" s="120"/>
      <c r="BL5" s="120"/>
      <c r="BM5" s="119"/>
      <c r="BN5" s="120"/>
      <c r="BO5" s="120"/>
      <c r="BP5" s="120"/>
      <c r="BQ5" s="120"/>
      <c r="BR5" s="120"/>
      <c r="BS5" s="120"/>
      <c r="BT5" s="120"/>
      <c r="BU5" s="120"/>
      <c r="BV5" s="120"/>
      <c r="BW5" s="120"/>
      <c r="BX5" s="120"/>
      <c r="BY5" s="120"/>
      <c r="BZ5" s="119"/>
      <c r="CA5" s="120"/>
      <c r="CB5" s="120"/>
      <c r="CC5" s="120"/>
      <c r="CD5" s="120"/>
      <c r="CE5" s="120"/>
      <c r="CF5" s="120"/>
      <c r="CG5" s="120"/>
      <c r="CH5" s="120"/>
      <c r="CI5" s="120"/>
      <c r="CJ5" s="120"/>
      <c r="CK5" s="120"/>
      <c r="CL5" s="119"/>
      <c r="CM5" s="120"/>
      <c r="CN5" s="120"/>
      <c r="CO5" s="120"/>
      <c r="CP5" s="120"/>
      <c r="CQ5" s="120"/>
      <c r="CR5" s="120"/>
      <c r="CS5" s="120"/>
      <c r="CT5" s="119"/>
      <c r="CU5" s="120"/>
      <c r="CV5" s="120"/>
      <c r="CW5" s="120"/>
      <c r="CX5" s="120"/>
      <c r="CY5" s="120"/>
      <c r="CZ5" s="120"/>
      <c r="DA5" s="120"/>
      <c r="DB5" s="119"/>
      <c r="DC5" s="120"/>
      <c r="DD5" s="120"/>
      <c r="DE5" s="120"/>
      <c r="DF5" s="120"/>
      <c r="DG5" s="120"/>
      <c r="DH5" s="120"/>
      <c r="DI5" s="120"/>
      <c r="DJ5" s="120"/>
      <c r="DK5" s="120"/>
      <c r="DL5" s="120"/>
    </row>
    <row r="6" spans="1:116" x14ac:dyDescent="0.2">
      <c r="A6" s="120"/>
      <c r="B6" s="120"/>
      <c r="C6" s="120"/>
      <c r="D6" s="120"/>
      <c r="E6" s="120"/>
      <c r="F6" s="120"/>
      <c r="G6" s="120"/>
      <c r="H6" s="120"/>
      <c r="I6" s="120"/>
      <c r="J6" s="120"/>
      <c r="K6" s="120"/>
      <c r="L6" s="120"/>
      <c r="M6" s="120"/>
      <c r="N6" s="120"/>
      <c r="O6" s="120"/>
      <c r="P6" s="120"/>
      <c r="Q6" s="120"/>
      <c r="R6" s="120"/>
      <c r="S6" s="120"/>
      <c r="T6" s="119"/>
      <c r="U6" s="120"/>
      <c r="V6" s="120"/>
      <c r="W6" s="120"/>
      <c r="X6" s="120"/>
      <c r="Y6" s="120"/>
      <c r="Z6" s="120"/>
      <c r="AA6" s="120"/>
      <c r="AB6" s="120"/>
      <c r="AC6" s="120"/>
      <c r="AD6" s="120"/>
      <c r="AE6" s="120"/>
      <c r="AF6" s="119"/>
      <c r="AG6" s="120"/>
      <c r="AH6" s="120"/>
      <c r="AI6" s="120"/>
      <c r="AJ6" s="120"/>
      <c r="AK6" s="120"/>
      <c r="AL6" s="120"/>
      <c r="AM6" s="120"/>
      <c r="AN6" s="119"/>
      <c r="AO6" s="120"/>
      <c r="AP6" s="120"/>
      <c r="AQ6" s="120"/>
      <c r="AR6" s="120"/>
      <c r="AS6" s="120"/>
      <c r="AT6" s="120"/>
      <c r="AU6" s="120"/>
      <c r="AV6" s="119"/>
      <c r="AW6" s="120"/>
      <c r="AX6" s="120"/>
      <c r="AY6" s="120"/>
      <c r="AZ6" s="120"/>
      <c r="BA6" s="120"/>
      <c r="BB6" s="120"/>
      <c r="BC6" s="120"/>
      <c r="BD6" s="120"/>
      <c r="BE6" s="120"/>
      <c r="BF6" s="120"/>
      <c r="BG6" s="119"/>
      <c r="BH6" s="120"/>
      <c r="BI6" s="120"/>
      <c r="BJ6" s="120"/>
      <c r="BK6" s="120"/>
      <c r="BL6" s="120"/>
      <c r="BM6" s="119"/>
      <c r="BN6" s="120"/>
      <c r="BO6" s="120"/>
      <c r="BP6" s="120"/>
      <c r="BQ6" s="120"/>
      <c r="BR6" s="120"/>
      <c r="BS6" s="120"/>
      <c r="BT6" s="120"/>
      <c r="BU6" s="120"/>
      <c r="BV6" s="120"/>
      <c r="BW6" s="120"/>
      <c r="BX6" s="120"/>
      <c r="BY6" s="120"/>
      <c r="BZ6" s="119"/>
      <c r="CA6" s="120"/>
      <c r="CB6" s="120"/>
      <c r="CC6" s="120"/>
      <c r="CD6" s="120"/>
      <c r="CE6" s="120"/>
      <c r="CF6" s="120"/>
      <c r="CG6" s="120"/>
      <c r="CH6" s="120"/>
      <c r="CI6" s="120"/>
      <c r="CJ6" s="120"/>
      <c r="CK6" s="120"/>
      <c r="CL6" s="119"/>
      <c r="CM6" s="120"/>
      <c r="CN6" s="120"/>
      <c r="CO6" s="120"/>
      <c r="CP6" s="120"/>
      <c r="CQ6" s="120"/>
      <c r="CR6" s="120"/>
      <c r="CS6" s="120"/>
      <c r="CT6" s="119"/>
      <c r="CU6" s="120"/>
      <c r="CV6" s="120"/>
      <c r="CW6" s="120"/>
      <c r="CX6" s="120"/>
      <c r="CY6" s="120"/>
      <c r="CZ6" s="120"/>
      <c r="DA6" s="120"/>
      <c r="DB6" s="119"/>
      <c r="DC6" s="120"/>
      <c r="DD6" s="120"/>
      <c r="DE6" s="120"/>
      <c r="DF6" s="120"/>
      <c r="DG6" s="120"/>
      <c r="DH6" s="120"/>
      <c r="DI6" s="120"/>
      <c r="DJ6" s="120"/>
      <c r="DK6" s="120"/>
      <c r="DL6" s="120"/>
    </row>
    <row r="7" spans="1:116" x14ac:dyDescent="0.2">
      <c r="A7" s="120"/>
      <c r="B7" s="120"/>
      <c r="C7" s="120"/>
      <c r="D7" s="120"/>
      <c r="E7" s="120"/>
      <c r="F7" s="120"/>
      <c r="G7" s="120"/>
      <c r="H7" s="120"/>
      <c r="I7" s="120"/>
      <c r="J7" s="120"/>
      <c r="K7" s="120"/>
      <c r="L7" s="120"/>
      <c r="M7" s="120"/>
      <c r="N7" s="120"/>
      <c r="O7" s="120"/>
      <c r="P7" s="120"/>
      <c r="Q7" s="120"/>
      <c r="R7" s="120"/>
      <c r="S7" s="120"/>
      <c r="T7" s="119"/>
      <c r="U7" s="120"/>
      <c r="V7" s="120"/>
      <c r="W7" s="120"/>
      <c r="X7" s="120"/>
      <c r="Y7" s="120"/>
      <c r="Z7" s="120"/>
      <c r="AA7" s="120"/>
      <c r="AB7" s="120"/>
      <c r="AC7" s="120"/>
      <c r="AD7" s="120"/>
      <c r="AE7" s="120"/>
      <c r="AF7" s="119"/>
      <c r="AG7" s="120"/>
      <c r="AH7" s="120"/>
      <c r="AI7" s="120"/>
      <c r="AJ7" s="120"/>
      <c r="AK7" s="120"/>
      <c r="AL7" s="120"/>
      <c r="AM7" s="120"/>
      <c r="AN7" s="119"/>
      <c r="AO7" s="120"/>
      <c r="AP7" s="120"/>
      <c r="AQ7" s="120"/>
      <c r="AR7" s="120"/>
      <c r="AS7" s="120"/>
      <c r="AT7" s="120"/>
      <c r="AU7" s="120"/>
      <c r="AV7" s="119"/>
      <c r="AW7" s="120"/>
      <c r="AX7" s="120"/>
      <c r="AY7" s="120"/>
      <c r="AZ7" s="120"/>
      <c r="BA7" s="120"/>
      <c r="BB7" s="120"/>
      <c r="BC7" s="120"/>
      <c r="BD7" s="120"/>
      <c r="BE7" s="120"/>
      <c r="BF7" s="120"/>
      <c r="BG7" s="119"/>
      <c r="BH7" s="120"/>
      <c r="BI7" s="120"/>
      <c r="BJ7" s="120"/>
      <c r="BK7" s="120"/>
      <c r="BL7" s="120"/>
      <c r="BM7" s="119"/>
      <c r="BN7" s="120"/>
      <c r="BO7" s="120"/>
      <c r="BP7" s="120"/>
      <c r="BQ7" s="120"/>
      <c r="BR7" s="120"/>
      <c r="BS7" s="120"/>
      <c r="BT7" s="120"/>
      <c r="BU7" s="120"/>
      <c r="BV7" s="120"/>
      <c r="BW7" s="120"/>
      <c r="BX7" s="120"/>
      <c r="BY7" s="120"/>
      <c r="BZ7" s="119"/>
      <c r="CA7" s="120"/>
      <c r="CB7" s="120"/>
      <c r="CC7" s="120"/>
      <c r="CD7" s="120"/>
      <c r="CE7" s="120"/>
      <c r="CF7" s="120"/>
      <c r="CG7" s="120"/>
      <c r="CH7" s="120"/>
      <c r="CI7" s="120"/>
      <c r="CJ7" s="120"/>
      <c r="CK7" s="120"/>
      <c r="CL7" s="119"/>
      <c r="CM7" s="120"/>
      <c r="CN7" s="120"/>
      <c r="CO7" s="120"/>
      <c r="CP7" s="120"/>
      <c r="CQ7" s="120"/>
      <c r="CR7" s="120"/>
      <c r="CS7" s="120"/>
      <c r="CT7" s="119"/>
      <c r="CU7" s="120"/>
      <c r="CV7" s="120"/>
      <c r="CW7" s="120"/>
      <c r="CX7" s="120"/>
      <c r="CY7" s="120"/>
      <c r="CZ7" s="120"/>
      <c r="DA7" s="120"/>
      <c r="DB7" s="120"/>
      <c r="DC7" s="120"/>
      <c r="DD7" s="120"/>
      <c r="DE7" s="120"/>
      <c r="DF7" s="120"/>
      <c r="DG7" s="120"/>
      <c r="DH7" s="120"/>
      <c r="DI7" s="120"/>
      <c r="DJ7" s="120"/>
      <c r="DK7" s="120"/>
      <c r="DL7" s="120"/>
    </row>
    <row r="8" spans="1:116" x14ac:dyDescent="0.2">
      <c r="A8" s="120"/>
      <c r="B8" s="120"/>
      <c r="C8" s="120"/>
      <c r="D8" s="120"/>
      <c r="E8" s="120"/>
      <c r="F8" s="120"/>
      <c r="G8" s="120"/>
      <c r="H8" s="120"/>
      <c r="I8" s="120"/>
      <c r="J8" s="120"/>
      <c r="K8" s="120"/>
      <c r="L8" s="120"/>
      <c r="M8" s="120"/>
      <c r="N8" s="120"/>
      <c r="O8" s="120"/>
      <c r="P8" s="120"/>
      <c r="Q8" s="120"/>
      <c r="R8" s="120"/>
      <c r="S8" s="120"/>
      <c r="T8" s="119"/>
      <c r="U8" s="120"/>
      <c r="V8" s="120"/>
      <c r="W8" s="120"/>
      <c r="X8" s="120"/>
      <c r="Y8" s="120"/>
      <c r="Z8" s="120"/>
      <c r="AA8" s="120"/>
      <c r="AB8" s="120"/>
      <c r="AC8" s="120"/>
      <c r="AD8" s="120"/>
      <c r="AE8" s="120"/>
      <c r="AF8" s="119"/>
      <c r="AG8" s="120"/>
      <c r="AH8" s="120"/>
      <c r="AI8" s="120"/>
      <c r="AJ8" s="120"/>
      <c r="AK8" s="120"/>
      <c r="AL8" s="120"/>
      <c r="AM8" s="120"/>
      <c r="AN8" s="119"/>
      <c r="AO8" s="120"/>
      <c r="AP8" s="120"/>
      <c r="AQ8" s="120"/>
      <c r="AR8" s="120"/>
      <c r="AS8" s="120"/>
      <c r="AT8" s="120"/>
      <c r="AU8" s="120"/>
      <c r="AV8" s="120"/>
      <c r="AW8" s="120"/>
      <c r="AX8" s="120"/>
      <c r="AY8" s="120"/>
      <c r="AZ8" s="120"/>
      <c r="BA8" s="120"/>
      <c r="BB8" s="120"/>
      <c r="BC8" s="120"/>
      <c r="BD8" s="120"/>
      <c r="BE8" s="120"/>
      <c r="BF8" s="120"/>
      <c r="BG8" s="119"/>
      <c r="BH8" s="120"/>
      <c r="BI8" s="120"/>
      <c r="BJ8" s="120"/>
      <c r="BK8" s="120"/>
      <c r="BL8" s="120"/>
      <c r="BM8" s="119"/>
      <c r="BN8" s="120"/>
      <c r="BO8" s="120"/>
      <c r="BP8" s="120"/>
      <c r="BQ8" s="120"/>
      <c r="BR8" s="120"/>
      <c r="BS8" s="120"/>
      <c r="BT8" s="120"/>
      <c r="BU8" s="120"/>
      <c r="BV8" s="120"/>
      <c r="BW8" s="120"/>
      <c r="BX8" s="120"/>
      <c r="BY8" s="120"/>
      <c r="BZ8" s="119"/>
      <c r="CA8" s="120"/>
      <c r="CB8" s="120"/>
      <c r="CC8" s="120"/>
      <c r="CD8" s="120"/>
      <c r="CE8" s="120"/>
      <c r="CF8" s="120"/>
      <c r="CG8" s="120"/>
      <c r="CH8" s="120"/>
      <c r="CI8" s="120"/>
      <c r="CJ8" s="120"/>
      <c r="CK8" s="120"/>
      <c r="CL8" s="119"/>
      <c r="CM8" s="120"/>
      <c r="CN8" s="120"/>
      <c r="CO8" s="120"/>
      <c r="CP8" s="120"/>
      <c r="CQ8" s="120"/>
      <c r="CR8" s="120"/>
      <c r="CS8" s="120"/>
      <c r="CT8" s="119"/>
      <c r="CU8" s="120"/>
      <c r="CV8" s="120"/>
      <c r="CW8" s="120"/>
      <c r="CX8" s="120"/>
      <c r="CY8" s="120"/>
      <c r="CZ8" s="120"/>
      <c r="DA8" s="120"/>
      <c r="DB8" s="120"/>
      <c r="DC8" s="120"/>
      <c r="DD8" s="120"/>
      <c r="DE8" s="120"/>
      <c r="DF8" s="120"/>
      <c r="DG8" s="120"/>
      <c r="DH8" s="120"/>
      <c r="DI8" s="120"/>
      <c r="DJ8" s="120"/>
      <c r="DK8" s="120"/>
      <c r="DL8" s="120"/>
    </row>
    <row r="9" spans="1:116" x14ac:dyDescent="0.2">
      <c r="A9" s="120"/>
      <c r="B9" s="120"/>
      <c r="C9" s="120"/>
      <c r="D9" s="120"/>
      <c r="E9" s="120"/>
      <c r="F9" s="120"/>
      <c r="G9" s="120"/>
      <c r="H9" s="120"/>
      <c r="I9" s="120"/>
      <c r="J9" s="120"/>
      <c r="K9" s="120"/>
      <c r="L9" s="120"/>
      <c r="M9" s="120"/>
      <c r="N9" s="120"/>
      <c r="O9" s="120"/>
      <c r="P9" s="120"/>
      <c r="Q9" s="120"/>
      <c r="R9" s="120"/>
      <c r="S9" s="120"/>
      <c r="T9" s="119"/>
      <c r="U9" s="120"/>
      <c r="V9" s="120"/>
      <c r="W9" s="120"/>
      <c r="X9" s="120"/>
      <c r="Y9" s="120"/>
      <c r="Z9" s="120"/>
      <c r="AA9" s="120"/>
      <c r="AB9" s="120"/>
      <c r="AC9" s="120"/>
      <c r="AD9" s="120"/>
      <c r="AE9" s="120"/>
      <c r="AF9" s="119"/>
      <c r="AG9" s="120"/>
      <c r="AH9" s="120"/>
      <c r="AI9" s="120"/>
      <c r="AJ9" s="120"/>
      <c r="AK9" s="120"/>
      <c r="AL9" s="120"/>
      <c r="AM9" s="120"/>
      <c r="AN9" s="119"/>
      <c r="AO9" s="120"/>
      <c r="AP9" s="120"/>
      <c r="AQ9" s="120"/>
      <c r="AR9" s="120"/>
      <c r="AS9" s="120"/>
      <c r="AT9" s="120"/>
      <c r="AU9" s="120"/>
      <c r="AV9" s="120"/>
      <c r="AW9" s="120"/>
      <c r="AX9" s="120"/>
      <c r="AY9" s="120"/>
      <c r="AZ9" s="120"/>
      <c r="BA9" s="120"/>
      <c r="BB9" s="120"/>
      <c r="BC9" s="120"/>
      <c r="BD9" s="120"/>
      <c r="BE9" s="120"/>
      <c r="BF9" s="120"/>
      <c r="BG9" s="119"/>
      <c r="BH9" s="120"/>
      <c r="BI9" s="120"/>
      <c r="BJ9" s="120"/>
      <c r="BK9" s="120"/>
      <c r="BL9" s="120"/>
      <c r="BM9" s="119"/>
      <c r="BN9" s="120"/>
      <c r="BO9" s="120"/>
      <c r="BP9" s="120"/>
      <c r="BQ9" s="120"/>
      <c r="BR9" s="120"/>
      <c r="BS9" s="120"/>
      <c r="BT9" s="120"/>
      <c r="BU9" s="120"/>
      <c r="BV9" s="120"/>
      <c r="BW9" s="120"/>
      <c r="BX9" s="120"/>
      <c r="BY9" s="120"/>
      <c r="BZ9" s="119"/>
      <c r="CA9" s="120"/>
      <c r="CB9" s="120"/>
      <c r="CC9" s="120"/>
      <c r="CD9" s="120"/>
      <c r="CE9" s="120"/>
      <c r="CF9" s="120"/>
      <c r="CG9" s="120"/>
      <c r="CH9" s="120"/>
      <c r="CI9" s="120"/>
      <c r="CJ9" s="120"/>
      <c r="CK9" s="120"/>
      <c r="CL9" s="119"/>
      <c r="CM9" s="120"/>
      <c r="CN9" s="120"/>
      <c r="CO9" s="120"/>
      <c r="CP9" s="120"/>
      <c r="CQ9" s="120"/>
      <c r="CR9" s="120"/>
      <c r="CS9" s="120"/>
      <c r="CT9" s="119"/>
      <c r="CU9" s="120"/>
      <c r="CV9" s="120"/>
      <c r="CW9" s="120"/>
      <c r="CX9" s="120"/>
      <c r="CY9" s="120"/>
      <c r="CZ9" s="120"/>
      <c r="DA9" s="120"/>
      <c r="DB9" s="120"/>
      <c r="DC9" s="120"/>
      <c r="DD9" s="120"/>
      <c r="DE9" s="120"/>
      <c r="DF9" s="120"/>
      <c r="DG9" s="120"/>
      <c r="DH9" s="120"/>
      <c r="DI9" s="120"/>
      <c r="DJ9" s="120"/>
      <c r="DK9" s="120"/>
      <c r="DL9" s="120"/>
    </row>
    <row r="10" spans="1:116" x14ac:dyDescent="0.2">
      <c r="A10" s="120"/>
      <c r="B10" s="120"/>
      <c r="C10" s="120"/>
      <c r="D10" s="120"/>
      <c r="E10" s="120"/>
      <c r="F10" s="120"/>
      <c r="G10" s="120"/>
      <c r="H10" s="120"/>
      <c r="I10" s="120"/>
      <c r="J10" s="120"/>
      <c r="K10" s="120"/>
      <c r="L10" s="120"/>
      <c r="M10" s="120"/>
      <c r="N10" s="120"/>
      <c r="O10" s="120"/>
      <c r="P10" s="120"/>
      <c r="Q10" s="120"/>
      <c r="R10" s="120"/>
      <c r="S10" s="120"/>
      <c r="T10" s="119"/>
      <c r="U10" s="120"/>
      <c r="V10" s="120"/>
      <c r="W10" s="120"/>
      <c r="X10" s="120"/>
      <c r="Y10" s="120"/>
      <c r="Z10" s="120"/>
      <c r="AA10" s="120"/>
      <c r="AB10" s="120"/>
      <c r="AC10" s="120"/>
      <c r="AD10" s="120"/>
      <c r="AE10" s="120"/>
      <c r="AF10" s="119"/>
      <c r="AG10" s="120"/>
      <c r="AH10" s="120"/>
      <c r="AI10" s="120"/>
      <c r="AJ10" s="120"/>
      <c r="AK10" s="120"/>
      <c r="AL10" s="120"/>
      <c r="AM10" s="120"/>
      <c r="AN10" s="119"/>
      <c r="AO10" s="120"/>
      <c r="AP10" s="120"/>
      <c r="AQ10" s="120"/>
      <c r="AR10" s="120"/>
      <c r="AS10" s="120"/>
      <c r="AT10" s="120"/>
      <c r="AU10" s="120"/>
      <c r="AV10" s="120"/>
      <c r="AW10" s="120"/>
      <c r="AX10" s="120"/>
      <c r="AY10" s="120"/>
      <c r="AZ10" s="120"/>
      <c r="BA10" s="120"/>
      <c r="BB10" s="120"/>
      <c r="BC10" s="120"/>
      <c r="BD10" s="120"/>
      <c r="BE10" s="120"/>
      <c r="BF10" s="120"/>
      <c r="BG10" s="119"/>
      <c r="BH10" s="120"/>
      <c r="BI10" s="120"/>
      <c r="BJ10" s="120"/>
      <c r="BK10" s="120"/>
      <c r="BL10" s="120"/>
      <c r="BM10" s="119"/>
      <c r="BN10" s="120"/>
      <c r="BO10" s="120"/>
      <c r="BP10" s="120"/>
      <c r="BQ10" s="120"/>
      <c r="BR10" s="120"/>
      <c r="BS10" s="120"/>
      <c r="BT10" s="120"/>
      <c r="BU10" s="120"/>
      <c r="BV10" s="120"/>
      <c r="BW10" s="120"/>
      <c r="BX10" s="120"/>
      <c r="BY10" s="120"/>
      <c r="BZ10" s="119"/>
      <c r="CA10" s="120"/>
      <c r="CB10" s="120"/>
      <c r="CC10" s="120"/>
      <c r="CD10" s="120"/>
      <c r="CE10" s="120"/>
      <c r="CF10" s="120"/>
      <c r="CG10" s="120"/>
      <c r="CH10" s="120"/>
      <c r="CI10" s="120"/>
      <c r="CJ10" s="120"/>
      <c r="CK10" s="120"/>
      <c r="CL10" s="119"/>
      <c r="CM10" s="120"/>
      <c r="CN10" s="120"/>
      <c r="CO10" s="120"/>
      <c r="CP10" s="120"/>
      <c r="CQ10" s="120"/>
      <c r="CR10" s="120"/>
      <c r="CS10" s="120"/>
      <c r="CT10" s="119"/>
      <c r="CU10" s="120"/>
      <c r="CV10" s="120"/>
      <c r="CW10" s="120"/>
      <c r="CX10" s="120"/>
      <c r="CY10" s="120"/>
      <c r="CZ10" s="120"/>
      <c r="DA10" s="120"/>
      <c r="DB10" s="120"/>
      <c r="DC10" s="120"/>
      <c r="DD10" s="120"/>
      <c r="DE10" s="120"/>
      <c r="DF10" s="120"/>
      <c r="DG10" s="120"/>
      <c r="DH10" s="120"/>
      <c r="DI10" s="120"/>
      <c r="DJ10" s="120"/>
      <c r="DK10" s="120"/>
      <c r="DL10" s="120"/>
    </row>
    <row r="11" spans="1:116" x14ac:dyDescent="0.2">
      <c r="A11" s="120"/>
      <c r="B11" s="120"/>
      <c r="C11" s="120"/>
      <c r="D11" s="120"/>
      <c r="E11" s="120"/>
      <c r="F11" s="120"/>
      <c r="G11" s="120"/>
      <c r="H11" s="120"/>
      <c r="I11" s="120"/>
      <c r="J11" s="120"/>
      <c r="K11" s="120"/>
      <c r="L11" s="120"/>
      <c r="M11" s="120"/>
      <c r="N11" s="120"/>
      <c r="O11" s="120"/>
      <c r="P11" s="120"/>
      <c r="Q11" s="120"/>
      <c r="R11" s="120"/>
      <c r="S11" s="120"/>
      <c r="T11" s="119"/>
      <c r="U11" s="120"/>
      <c r="V11" s="120"/>
      <c r="W11" s="120"/>
      <c r="X11" s="120"/>
      <c r="Y11" s="120"/>
      <c r="Z11" s="120"/>
      <c r="AA11" s="120"/>
      <c r="AB11" s="120"/>
      <c r="AC11" s="120"/>
      <c r="AD11" s="120"/>
      <c r="AE11" s="120"/>
      <c r="AF11" s="119"/>
      <c r="AG11" s="120"/>
      <c r="AH11" s="120"/>
      <c r="AI11" s="120"/>
      <c r="AJ11" s="120"/>
      <c r="AK11" s="120"/>
      <c r="AL11" s="120"/>
      <c r="AM11" s="120"/>
      <c r="AN11" s="119"/>
      <c r="AO11" s="120"/>
      <c r="AP11" s="120"/>
      <c r="AQ11" s="120"/>
      <c r="AR11" s="120"/>
      <c r="AS11" s="120"/>
      <c r="AT11" s="120"/>
      <c r="AU11" s="120"/>
      <c r="AV11" s="120"/>
      <c r="AW11" s="120"/>
      <c r="AX11" s="120"/>
      <c r="AY11" s="120"/>
      <c r="AZ11" s="120"/>
      <c r="BA11" s="120"/>
      <c r="BB11" s="120"/>
      <c r="BC11" s="120"/>
      <c r="BD11" s="120"/>
      <c r="BE11" s="120"/>
      <c r="BF11" s="120"/>
      <c r="BG11" s="119"/>
      <c r="BH11" s="120"/>
      <c r="BI11" s="120"/>
      <c r="BJ11" s="120"/>
      <c r="BK11" s="120"/>
      <c r="BL11" s="120"/>
      <c r="BM11" s="119"/>
      <c r="BN11" s="120"/>
      <c r="BO11" s="120"/>
      <c r="BP11" s="120"/>
      <c r="BQ11" s="120"/>
      <c r="BR11" s="120"/>
      <c r="BS11" s="120"/>
      <c r="BT11" s="120"/>
      <c r="BU11" s="120"/>
      <c r="BV11" s="120"/>
      <c r="BW11" s="120"/>
      <c r="BX11" s="120"/>
      <c r="BY11" s="120"/>
      <c r="BZ11" s="119"/>
      <c r="CA11" s="120"/>
      <c r="CB11" s="120"/>
      <c r="CC11" s="120"/>
      <c r="CD11" s="120"/>
      <c r="CE11" s="120"/>
      <c r="CF11" s="120"/>
      <c r="CG11" s="120"/>
      <c r="CH11" s="120"/>
      <c r="CI11" s="120"/>
      <c r="CJ11" s="120"/>
      <c r="CK11" s="120"/>
      <c r="CL11" s="119"/>
      <c r="CM11" s="120"/>
      <c r="CN11" s="120"/>
      <c r="CO11" s="120"/>
      <c r="CP11" s="120"/>
      <c r="CQ11" s="120"/>
      <c r="CR11" s="120"/>
      <c r="CS11" s="120"/>
      <c r="CT11" s="119"/>
      <c r="CU11" s="120"/>
      <c r="CV11" s="120"/>
      <c r="CW11" s="120"/>
      <c r="CX11" s="120"/>
      <c r="CY11" s="120"/>
      <c r="CZ11" s="120"/>
      <c r="DA11" s="120"/>
      <c r="DB11" s="120"/>
      <c r="DC11" s="120"/>
      <c r="DD11" s="120"/>
      <c r="DE11" s="120"/>
      <c r="DF11" s="120"/>
      <c r="DG11" s="120"/>
      <c r="DH11" s="120"/>
      <c r="DI11" s="120"/>
      <c r="DJ11" s="120"/>
      <c r="DK11" s="120"/>
      <c r="DL11" s="120"/>
    </row>
    <row r="12" spans="1:116" x14ac:dyDescent="0.2">
      <c r="A12" s="120"/>
      <c r="B12" s="120"/>
      <c r="C12" s="120"/>
      <c r="D12" s="120"/>
      <c r="E12" s="120"/>
      <c r="F12" s="120"/>
      <c r="G12" s="120"/>
      <c r="H12" s="120"/>
      <c r="I12" s="120"/>
      <c r="J12" s="120"/>
      <c r="K12" s="120"/>
      <c r="L12" s="120"/>
      <c r="M12" s="120"/>
      <c r="N12" s="120"/>
      <c r="O12" s="120"/>
      <c r="P12" s="120"/>
      <c r="Q12" s="120"/>
      <c r="R12" s="120"/>
      <c r="S12" s="120"/>
      <c r="T12" s="119"/>
      <c r="U12" s="120"/>
      <c r="V12" s="120"/>
      <c r="W12" s="120"/>
      <c r="X12" s="120"/>
      <c r="Y12" s="120"/>
      <c r="Z12" s="120"/>
      <c r="AA12" s="120"/>
      <c r="AB12" s="120"/>
      <c r="AC12" s="120"/>
      <c r="AD12" s="120"/>
      <c r="AE12" s="120"/>
      <c r="AF12" s="120"/>
      <c r="AG12" s="120"/>
      <c r="AH12" s="120"/>
      <c r="AI12" s="120"/>
      <c r="AJ12" s="120"/>
      <c r="AK12" s="120"/>
      <c r="AL12" s="120"/>
      <c r="AM12" s="120"/>
      <c r="AN12" s="119"/>
      <c r="AO12" s="120"/>
      <c r="AP12" s="120"/>
      <c r="AQ12" s="120"/>
      <c r="AR12" s="120"/>
      <c r="AS12" s="120"/>
      <c r="AT12" s="120"/>
      <c r="AU12" s="120"/>
      <c r="AV12" s="120"/>
      <c r="AW12" s="120"/>
      <c r="AX12" s="120"/>
      <c r="AY12" s="120"/>
      <c r="AZ12" s="120"/>
      <c r="BA12" s="120"/>
      <c r="BB12" s="120"/>
      <c r="BC12" s="120"/>
      <c r="BD12" s="120"/>
      <c r="BE12" s="120"/>
      <c r="BF12" s="120"/>
      <c r="BG12" s="119"/>
      <c r="BH12" s="120"/>
      <c r="BI12" s="120"/>
      <c r="BJ12" s="120"/>
      <c r="BK12" s="120"/>
      <c r="BL12" s="120"/>
      <c r="BM12" s="119"/>
      <c r="BN12" s="120"/>
      <c r="BO12" s="120"/>
      <c r="BP12" s="120"/>
      <c r="BQ12" s="120"/>
      <c r="BR12" s="120"/>
      <c r="BS12" s="120"/>
      <c r="BT12" s="120"/>
      <c r="BU12" s="120"/>
      <c r="BV12" s="120"/>
      <c r="BW12" s="120"/>
      <c r="BX12" s="120"/>
      <c r="BY12" s="120"/>
      <c r="BZ12" s="119"/>
      <c r="CA12" s="120"/>
      <c r="CB12" s="120"/>
      <c r="CC12" s="120"/>
      <c r="CD12" s="120"/>
      <c r="CE12" s="120"/>
      <c r="CF12" s="120"/>
      <c r="CG12" s="120"/>
      <c r="CH12" s="120"/>
      <c r="CI12" s="120"/>
      <c r="CJ12" s="120"/>
      <c r="CK12" s="120"/>
      <c r="CL12" s="119"/>
      <c r="CM12" s="120"/>
      <c r="CN12" s="120"/>
      <c r="CO12" s="120"/>
      <c r="CP12" s="120"/>
      <c r="CQ12" s="120"/>
      <c r="CR12" s="120"/>
      <c r="CS12" s="120"/>
      <c r="CT12" s="119"/>
      <c r="CU12" s="120"/>
      <c r="CV12" s="120"/>
      <c r="CW12" s="120"/>
      <c r="CX12" s="120"/>
      <c r="CY12" s="120"/>
      <c r="CZ12" s="120"/>
      <c r="DA12" s="120"/>
      <c r="DB12" s="120"/>
      <c r="DC12" s="120"/>
      <c r="DD12" s="120"/>
      <c r="DE12" s="120"/>
      <c r="DF12" s="120"/>
      <c r="DG12" s="120"/>
      <c r="DH12" s="120"/>
      <c r="DI12" s="120"/>
      <c r="DJ12" s="120"/>
      <c r="DK12" s="120"/>
      <c r="DL12" s="120"/>
    </row>
    <row r="13" spans="1:116" x14ac:dyDescent="0.2">
      <c r="A13" s="120"/>
      <c r="B13" s="120"/>
      <c r="C13" s="120"/>
      <c r="D13" s="120"/>
      <c r="E13" s="120"/>
      <c r="F13" s="120"/>
      <c r="G13" s="120"/>
      <c r="H13" s="120"/>
      <c r="I13" s="120"/>
      <c r="J13" s="120"/>
      <c r="K13" s="120"/>
      <c r="L13" s="120"/>
      <c r="M13" s="120"/>
      <c r="N13" s="120"/>
      <c r="O13" s="120"/>
      <c r="P13" s="120"/>
      <c r="Q13" s="120"/>
      <c r="R13" s="120"/>
      <c r="S13" s="120"/>
      <c r="T13" s="119"/>
      <c r="U13" s="120"/>
      <c r="V13" s="120"/>
      <c r="W13" s="120"/>
      <c r="X13" s="120"/>
      <c r="Y13" s="120"/>
      <c r="Z13" s="120"/>
      <c r="AA13" s="120"/>
      <c r="AB13" s="120"/>
      <c r="AC13" s="120"/>
      <c r="AD13" s="120"/>
      <c r="AE13" s="120"/>
      <c r="AF13" s="120"/>
      <c r="AG13" s="120"/>
      <c r="AH13" s="120"/>
      <c r="AI13" s="120"/>
      <c r="AJ13" s="120"/>
      <c r="AK13" s="120"/>
      <c r="AL13" s="120"/>
      <c r="AM13" s="120"/>
      <c r="AN13" s="119"/>
      <c r="AO13" s="120"/>
      <c r="AP13" s="120"/>
      <c r="AQ13" s="120"/>
      <c r="AR13" s="120"/>
      <c r="AS13" s="120"/>
      <c r="AT13" s="120"/>
      <c r="AU13" s="120"/>
      <c r="AV13" s="120"/>
      <c r="AW13" s="120"/>
      <c r="AX13" s="120"/>
      <c r="AY13" s="120"/>
      <c r="AZ13" s="120"/>
      <c r="BA13" s="120"/>
      <c r="BB13" s="120"/>
      <c r="BC13" s="120"/>
      <c r="BD13" s="120"/>
      <c r="BE13" s="120"/>
      <c r="BF13" s="120"/>
      <c r="BG13" s="119"/>
      <c r="BH13" s="120"/>
      <c r="BI13" s="120"/>
      <c r="BJ13" s="120"/>
      <c r="BK13" s="120"/>
      <c r="BL13" s="120"/>
      <c r="BM13" s="119"/>
      <c r="BN13" s="120"/>
      <c r="BO13" s="120"/>
      <c r="BP13" s="120"/>
      <c r="BQ13" s="120"/>
      <c r="BR13" s="120"/>
      <c r="BS13" s="120"/>
      <c r="BT13" s="120"/>
      <c r="BU13" s="120"/>
      <c r="BV13" s="120"/>
      <c r="BW13" s="120"/>
      <c r="BX13" s="120"/>
      <c r="BY13" s="120"/>
      <c r="BZ13" s="119"/>
      <c r="CA13" s="120"/>
      <c r="CB13" s="120"/>
      <c r="CC13" s="120"/>
      <c r="CD13" s="120"/>
      <c r="CE13" s="120"/>
      <c r="CF13" s="120"/>
      <c r="CG13" s="120"/>
      <c r="CH13" s="120"/>
      <c r="CI13" s="120"/>
      <c r="CJ13" s="120"/>
      <c r="CK13" s="120"/>
      <c r="CL13" s="119"/>
      <c r="CM13" s="120"/>
      <c r="CN13" s="120"/>
      <c r="CO13" s="120"/>
      <c r="CP13" s="120"/>
      <c r="CQ13" s="120"/>
      <c r="CR13" s="120"/>
      <c r="CS13" s="120"/>
      <c r="CT13" s="119"/>
      <c r="CU13" s="120"/>
      <c r="CV13" s="120"/>
      <c r="CW13" s="120"/>
      <c r="CX13" s="120"/>
      <c r="CY13" s="120"/>
      <c r="CZ13" s="120"/>
      <c r="DA13" s="120"/>
      <c r="DB13" s="120"/>
      <c r="DC13" s="120"/>
      <c r="DD13" s="120"/>
      <c r="DE13" s="120"/>
      <c r="DF13" s="120"/>
      <c r="DG13" s="120"/>
      <c r="DH13" s="120"/>
      <c r="DI13" s="120"/>
      <c r="DJ13" s="120"/>
      <c r="DK13" s="120"/>
      <c r="DL13" s="120"/>
    </row>
    <row r="14" spans="1:116" x14ac:dyDescent="0.2">
      <c r="A14" s="120"/>
      <c r="B14" s="120"/>
      <c r="C14" s="120"/>
      <c r="D14" s="120"/>
      <c r="E14" s="120"/>
      <c r="F14" s="120"/>
      <c r="G14" s="120"/>
      <c r="H14" s="120"/>
      <c r="I14" s="120"/>
      <c r="J14" s="120"/>
      <c r="K14" s="120"/>
      <c r="L14" s="120"/>
      <c r="M14" s="120"/>
      <c r="N14" s="120"/>
      <c r="O14" s="120"/>
      <c r="P14" s="120"/>
      <c r="Q14" s="120"/>
      <c r="R14" s="120"/>
      <c r="S14" s="120"/>
      <c r="T14" s="119"/>
      <c r="U14" s="120"/>
      <c r="V14" s="120"/>
      <c r="W14" s="120"/>
      <c r="X14" s="120"/>
      <c r="Y14" s="120"/>
      <c r="Z14" s="120"/>
      <c r="AA14" s="120"/>
      <c r="AB14" s="120"/>
      <c r="AC14" s="120"/>
      <c r="AD14" s="120"/>
      <c r="AE14" s="120"/>
      <c r="AF14" s="120"/>
      <c r="AG14" s="120"/>
      <c r="AH14" s="120"/>
      <c r="AI14" s="120"/>
      <c r="AJ14" s="120"/>
      <c r="AK14" s="120"/>
      <c r="AL14" s="120"/>
      <c r="AM14" s="120"/>
      <c r="AN14" s="119"/>
      <c r="AO14" s="120"/>
      <c r="AP14" s="120"/>
      <c r="AQ14" s="120"/>
      <c r="AR14" s="120"/>
      <c r="AS14" s="120"/>
      <c r="AT14" s="120"/>
      <c r="AU14" s="120"/>
      <c r="AV14" s="120"/>
      <c r="AW14" s="120"/>
      <c r="AX14" s="120"/>
      <c r="AY14" s="120"/>
      <c r="AZ14" s="120"/>
      <c r="BA14" s="120"/>
      <c r="BB14" s="120"/>
      <c r="BC14" s="120"/>
      <c r="BD14" s="120"/>
      <c r="BE14" s="120"/>
      <c r="BF14" s="120"/>
      <c r="BG14" s="119"/>
      <c r="BH14" s="120"/>
      <c r="BI14" s="120"/>
      <c r="BJ14" s="120"/>
      <c r="BK14" s="120"/>
      <c r="BL14" s="120"/>
      <c r="BM14" s="119"/>
      <c r="BN14" s="120"/>
      <c r="BO14" s="120"/>
      <c r="BP14" s="120"/>
      <c r="BQ14" s="120"/>
      <c r="BR14" s="120"/>
      <c r="BS14" s="120"/>
      <c r="BT14" s="120"/>
      <c r="BU14" s="120"/>
      <c r="BV14" s="120"/>
      <c r="BW14" s="120"/>
      <c r="BX14" s="120"/>
      <c r="BY14" s="120"/>
      <c r="BZ14" s="119"/>
      <c r="CA14" s="120"/>
      <c r="CB14" s="120"/>
      <c r="CC14" s="120"/>
      <c r="CD14" s="120"/>
      <c r="CE14" s="120"/>
      <c r="CF14" s="120"/>
      <c r="CG14" s="120"/>
      <c r="CH14" s="120"/>
      <c r="CI14" s="120"/>
      <c r="CJ14" s="120"/>
      <c r="CK14" s="120"/>
      <c r="CL14" s="119"/>
      <c r="CM14" s="120"/>
      <c r="CN14" s="120"/>
      <c r="CO14" s="120"/>
      <c r="CP14" s="120"/>
      <c r="CQ14" s="120"/>
      <c r="CR14" s="120"/>
      <c r="CS14" s="120"/>
      <c r="CT14" s="119"/>
      <c r="CU14" s="120"/>
      <c r="CV14" s="120"/>
      <c r="CW14" s="120"/>
      <c r="CX14" s="120"/>
      <c r="CY14" s="120"/>
      <c r="CZ14" s="120"/>
      <c r="DA14" s="120"/>
      <c r="DB14" s="120"/>
      <c r="DC14" s="120"/>
      <c r="DD14" s="120"/>
      <c r="DE14" s="120"/>
      <c r="DF14" s="120"/>
      <c r="DG14" s="120"/>
      <c r="DH14" s="120"/>
      <c r="DI14" s="120"/>
      <c r="DJ14" s="120"/>
      <c r="DK14" s="120"/>
      <c r="DL14" s="120"/>
    </row>
    <row r="15" spans="1:116" x14ac:dyDescent="0.2">
      <c r="A15" s="120"/>
      <c r="B15" s="120"/>
      <c r="C15" s="120"/>
      <c r="D15" s="120"/>
      <c r="E15" s="120"/>
      <c r="F15" s="120"/>
      <c r="G15" s="120"/>
      <c r="H15" s="120"/>
      <c r="I15" s="120"/>
      <c r="J15" s="120"/>
      <c r="K15" s="120"/>
      <c r="L15" s="120"/>
      <c r="M15" s="120"/>
      <c r="N15" s="120"/>
      <c r="O15" s="120"/>
      <c r="P15" s="120"/>
      <c r="Q15" s="120"/>
      <c r="R15" s="120"/>
      <c r="S15" s="120"/>
      <c r="T15" s="119"/>
      <c r="U15" s="120"/>
      <c r="V15" s="120"/>
      <c r="W15" s="120"/>
      <c r="X15" s="120"/>
      <c r="Y15" s="120"/>
      <c r="Z15" s="120"/>
      <c r="AA15" s="120"/>
      <c r="AB15" s="120"/>
      <c r="AC15" s="120"/>
      <c r="AD15" s="120"/>
      <c r="AE15" s="120"/>
      <c r="AF15" s="120"/>
      <c r="AG15" s="120"/>
      <c r="AH15" s="120"/>
      <c r="AI15" s="120"/>
      <c r="AJ15" s="120"/>
      <c r="AK15" s="120"/>
      <c r="AL15" s="120"/>
      <c r="AM15" s="120"/>
      <c r="AN15" s="119"/>
      <c r="AO15" s="120"/>
      <c r="AP15" s="120"/>
      <c r="AQ15" s="120"/>
      <c r="AR15" s="120"/>
      <c r="AS15" s="120"/>
      <c r="AT15" s="120"/>
      <c r="AU15" s="120"/>
      <c r="AV15" s="120"/>
      <c r="AW15" s="120"/>
      <c r="AX15" s="120"/>
      <c r="AY15" s="120"/>
      <c r="AZ15" s="120"/>
      <c r="BA15" s="120"/>
      <c r="BB15" s="120"/>
      <c r="BC15" s="120"/>
      <c r="BD15" s="120"/>
      <c r="BE15" s="120"/>
      <c r="BF15" s="120"/>
      <c r="BG15" s="119"/>
      <c r="BH15" s="120"/>
      <c r="BI15" s="120"/>
      <c r="BJ15" s="120"/>
      <c r="BK15" s="120"/>
      <c r="BL15" s="120"/>
      <c r="BM15" s="119"/>
      <c r="BN15" s="120"/>
      <c r="BO15" s="120"/>
      <c r="BP15" s="120"/>
      <c r="BQ15" s="120"/>
      <c r="BR15" s="120"/>
      <c r="BS15" s="120"/>
      <c r="BT15" s="120"/>
      <c r="BU15" s="120"/>
      <c r="BV15" s="120"/>
      <c r="BW15" s="120"/>
      <c r="BX15" s="120"/>
      <c r="BY15" s="120"/>
      <c r="BZ15" s="119"/>
      <c r="CA15" s="120"/>
      <c r="CB15" s="120"/>
      <c r="CC15" s="120"/>
      <c r="CD15" s="120"/>
      <c r="CE15" s="120"/>
      <c r="CF15" s="120"/>
      <c r="CG15" s="120"/>
      <c r="CH15" s="120"/>
      <c r="CI15" s="120"/>
      <c r="CJ15" s="120"/>
      <c r="CK15" s="120"/>
      <c r="CL15" s="119"/>
      <c r="CM15" s="120"/>
      <c r="CN15" s="120"/>
      <c r="CO15" s="120"/>
      <c r="CP15" s="120"/>
      <c r="CQ15" s="120"/>
      <c r="CR15" s="120"/>
      <c r="CS15" s="120"/>
      <c r="CT15" s="119"/>
      <c r="CU15" s="120"/>
      <c r="CV15" s="120"/>
      <c r="CW15" s="120"/>
      <c r="CX15" s="120"/>
      <c r="CY15" s="120"/>
      <c r="CZ15" s="120"/>
      <c r="DA15" s="120"/>
      <c r="DB15" s="120"/>
      <c r="DC15" s="120"/>
      <c r="DD15" s="120"/>
      <c r="DE15" s="120"/>
      <c r="DF15" s="120"/>
      <c r="DG15" s="120"/>
      <c r="DH15" s="120"/>
      <c r="DI15" s="120"/>
      <c r="DJ15" s="120"/>
      <c r="DK15" s="120"/>
      <c r="DL15" s="120"/>
    </row>
    <row r="16" spans="1:116" x14ac:dyDescent="0.2">
      <c r="A16" s="120"/>
      <c r="B16" s="120"/>
      <c r="C16" s="120"/>
      <c r="D16" s="120"/>
      <c r="E16" s="120"/>
      <c r="F16" s="120"/>
      <c r="G16" s="120"/>
      <c r="H16" s="120"/>
      <c r="I16" s="120"/>
      <c r="J16" s="120"/>
      <c r="K16" s="120"/>
      <c r="L16" s="120"/>
      <c r="M16" s="120"/>
      <c r="N16" s="120"/>
      <c r="O16" s="120"/>
      <c r="P16" s="120"/>
      <c r="Q16" s="120"/>
      <c r="R16" s="120"/>
      <c r="S16" s="120"/>
      <c r="T16" s="119"/>
      <c r="U16" s="120"/>
      <c r="V16" s="120"/>
      <c r="W16" s="120"/>
      <c r="X16" s="120"/>
      <c r="Y16" s="120"/>
      <c r="Z16" s="120"/>
      <c r="AA16" s="120"/>
      <c r="AB16" s="120"/>
      <c r="AC16" s="120"/>
      <c r="AD16" s="120"/>
      <c r="AE16" s="120"/>
      <c r="AF16" s="120"/>
      <c r="AG16" s="120"/>
      <c r="AH16" s="120"/>
      <c r="AI16" s="120"/>
      <c r="AJ16" s="120"/>
      <c r="AK16" s="120"/>
      <c r="AL16" s="120"/>
      <c r="AM16" s="120"/>
      <c r="AN16" s="119"/>
      <c r="AO16" s="120"/>
      <c r="AP16" s="120"/>
      <c r="AQ16" s="120"/>
      <c r="AR16" s="120"/>
      <c r="AS16" s="120"/>
      <c r="AT16" s="120"/>
      <c r="AU16" s="120"/>
      <c r="AV16" s="120"/>
      <c r="AW16" s="120"/>
      <c r="AX16" s="120"/>
      <c r="AY16" s="120"/>
      <c r="AZ16" s="120"/>
      <c r="BA16" s="120"/>
      <c r="BB16" s="120"/>
      <c r="BC16" s="120"/>
      <c r="BD16" s="120"/>
      <c r="BE16" s="120"/>
      <c r="BF16" s="120"/>
      <c r="BG16" s="119"/>
      <c r="BH16" s="120"/>
      <c r="BI16" s="120"/>
      <c r="BJ16" s="120"/>
      <c r="BK16" s="120"/>
      <c r="BL16" s="120"/>
      <c r="BM16" s="119"/>
      <c r="BN16" s="120"/>
      <c r="BO16" s="120"/>
      <c r="BP16" s="120"/>
      <c r="BQ16" s="120"/>
      <c r="BR16" s="120"/>
      <c r="BS16" s="120"/>
      <c r="BT16" s="120"/>
      <c r="BU16" s="120"/>
      <c r="BV16" s="120"/>
      <c r="BW16" s="120"/>
      <c r="BX16" s="120"/>
      <c r="BY16" s="120"/>
      <c r="BZ16" s="119"/>
      <c r="CA16" s="120"/>
      <c r="CB16" s="120"/>
      <c r="CC16" s="120"/>
      <c r="CD16" s="120"/>
      <c r="CE16" s="120"/>
      <c r="CF16" s="120"/>
      <c r="CG16" s="120"/>
      <c r="CH16" s="120"/>
      <c r="CI16" s="120"/>
      <c r="CJ16" s="120"/>
      <c r="CK16" s="120"/>
      <c r="CL16" s="119"/>
      <c r="CM16" s="120"/>
      <c r="CN16" s="120"/>
      <c r="CO16" s="120"/>
      <c r="CP16" s="120"/>
      <c r="CQ16" s="120"/>
      <c r="CR16" s="120"/>
      <c r="CS16" s="120"/>
      <c r="CT16" s="119"/>
      <c r="CU16" s="120"/>
      <c r="CV16" s="120"/>
      <c r="CW16" s="120"/>
      <c r="CX16" s="120"/>
      <c r="CY16" s="120"/>
      <c r="CZ16" s="120"/>
      <c r="DA16" s="120"/>
      <c r="DB16" s="120"/>
      <c r="DC16" s="120"/>
      <c r="DD16" s="120"/>
      <c r="DE16" s="120"/>
      <c r="DF16" s="120"/>
      <c r="DG16" s="120"/>
      <c r="DH16" s="120"/>
      <c r="DI16" s="120"/>
      <c r="DJ16" s="120"/>
      <c r="DK16" s="120"/>
      <c r="DL16" s="120"/>
    </row>
    <row r="17" spans="20:98" x14ac:dyDescent="0.2">
      <c r="T17" s="119"/>
      <c r="U17" s="120"/>
      <c r="V17" s="120"/>
      <c r="W17" s="120"/>
      <c r="X17" s="120"/>
      <c r="Y17" s="120"/>
      <c r="Z17" s="120"/>
      <c r="AA17" s="120"/>
      <c r="AB17" s="120"/>
      <c r="AC17" s="120"/>
      <c r="AD17" s="120"/>
      <c r="AE17" s="120"/>
      <c r="AF17" s="120"/>
      <c r="AG17" s="120"/>
      <c r="AH17" s="120"/>
      <c r="AI17" s="120"/>
      <c r="AJ17" s="120"/>
      <c r="AK17" s="120"/>
      <c r="AL17" s="120"/>
      <c r="AM17" s="120"/>
      <c r="AN17" s="119"/>
      <c r="AO17" s="120"/>
      <c r="AP17" s="120"/>
      <c r="AQ17" s="120"/>
      <c r="AR17" s="120"/>
      <c r="AS17" s="120"/>
      <c r="AT17" s="120"/>
      <c r="AU17" s="120"/>
      <c r="AV17" s="120"/>
      <c r="AW17" s="120"/>
      <c r="AX17" s="120"/>
      <c r="AY17" s="120"/>
      <c r="AZ17" s="120"/>
      <c r="BA17" s="120"/>
      <c r="BB17" s="120"/>
      <c r="BC17" s="120"/>
      <c r="BD17" s="120"/>
      <c r="BE17" s="120"/>
      <c r="BF17" s="120"/>
      <c r="BG17" s="119"/>
      <c r="BH17" s="120"/>
      <c r="BI17" s="120"/>
      <c r="BJ17" s="120"/>
      <c r="BK17" s="120"/>
      <c r="BL17" s="120"/>
      <c r="BM17" s="119"/>
      <c r="BN17" s="120"/>
      <c r="BO17" s="120"/>
      <c r="BP17" s="120"/>
      <c r="BQ17" s="120"/>
      <c r="BR17" s="120"/>
      <c r="BS17" s="120"/>
      <c r="BT17" s="120"/>
      <c r="BU17" s="120"/>
      <c r="BV17" s="120"/>
      <c r="BW17" s="120"/>
      <c r="BX17" s="120"/>
      <c r="BY17" s="120"/>
      <c r="BZ17" s="119"/>
      <c r="CA17" s="120"/>
      <c r="CB17" s="120"/>
      <c r="CC17" s="120"/>
      <c r="CD17" s="120"/>
      <c r="CE17" s="120"/>
      <c r="CF17" s="120"/>
      <c r="CG17" s="120"/>
      <c r="CH17" s="120"/>
      <c r="CI17" s="120"/>
      <c r="CJ17" s="120"/>
      <c r="CK17" s="120"/>
      <c r="CL17" s="119"/>
      <c r="CM17" s="120"/>
      <c r="CN17" s="120"/>
      <c r="CO17" s="120"/>
      <c r="CP17" s="120"/>
      <c r="CQ17" s="120"/>
      <c r="CR17" s="120"/>
      <c r="CS17" s="120"/>
      <c r="CT17" s="119"/>
    </row>
    <row r="18" spans="20:98" x14ac:dyDescent="0.2">
      <c r="T18" s="119"/>
      <c r="U18" s="120"/>
      <c r="V18" s="120"/>
      <c r="W18" s="120"/>
      <c r="X18" s="120"/>
      <c r="Y18" s="120"/>
      <c r="Z18" s="120"/>
      <c r="AA18" s="120"/>
      <c r="AB18" s="120"/>
      <c r="AC18" s="120"/>
      <c r="AD18" s="120"/>
      <c r="AE18" s="120"/>
      <c r="AF18" s="120"/>
      <c r="AG18" s="120"/>
      <c r="AH18" s="120"/>
      <c r="AI18" s="120"/>
      <c r="AJ18" s="120"/>
      <c r="AK18" s="120"/>
      <c r="AL18" s="120"/>
      <c r="AM18" s="120"/>
      <c r="AN18" s="119"/>
      <c r="AO18" s="120"/>
      <c r="AP18" s="120"/>
      <c r="AQ18" s="120"/>
      <c r="AR18" s="120"/>
      <c r="AS18" s="120"/>
      <c r="AT18" s="120"/>
      <c r="AU18" s="120"/>
      <c r="AV18" s="120"/>
      <c r="AW18" s="120"/>
      <c r="AX18" s="120"/>
      <c r="AY18" s="120"/>
      <c r="AZ18" s="120"/>
      <c r="BA18" s="120"/>
      <c r="BB18" s="120"/>
      <c r="BC18" s="120"/>
      <c r="BD18" s="120"/>
      <c r="BE18" s="120"/>
      <c r="BF18" s="120"/>
      <c r="BG18" s="119"/>
      <c r="BH18" s="120"/>
      <c r="BI18" s="120"/>
      <c r="BJ18" s="120"/>
      <c r="BK18" s="120"/>
      <c r="BL18" s="120"/>
      <c r="BM18" s="119"/>
      <c r="BN18" s="120"/>
      <c r="BO18" s="120"/>
      <c r="BP18" s="120"/>
      <c r="BQ18" s="120"/>
      <c r="BR18" s="120"/>
      <c r="BS18" s="120"/>
      <c r="BT18" s="120"/>
      <c r="BU18" s="120"/>
      <c r="BV18" s="120"/>
      <c r="BW18" s="120"/>
      <c r="BX18" s="120"/>
      <c r="BY18" s="120"/>
      <c r="BZ18" s="119"/>
      <c r="CA18" s="120"/>
      <c r="CB18" s="120"/>
      <c r="CC18" s="120"/>
      <c r="CD18" s="120"/>
      <c r="CE18" s="120"/>
      <c r="CF18" s="120"/>
      <c r="CG18" s="120"/>
      <c r="CH18" s="120"/>
      <c r="CI18" s="120"/>
      <c r="CJ18" s="120"/>
      <c r="CK18" s="120"/>
      <c r="CL18" s="119"/>
      <c r="CM18" s="120"/>
      <c r="CN18" s="120"/>
      <c r="CO18" s="120"/>
      <c r="CP18" s="120"/>
      <c r="CQ18" s="120"/>
      <c r="CR18" s="120"/>
      <c r="CS18" s="120"/>
      <c r="CT18" s="119"/>
    </row>
    <row r="19" spans="20:98" x14ac:dyDescent="0.2">
      <c r="T19" s="119"/>
      <c r="U19" s="120"/>
      <c r="V19" s="120"/>
      <c r="W19" s="120"/>
      <c r="X19" s="120"/>
      <c r="Y19" s="120"/>
      <c r="Z19" s="120"/>
      <c r="AA19" s="120"/>
      <c r="AB19" s="120"/>
      <c r="AC19" s="120"/>
      <c r="AD19" s="120"/>
      <c r="AE19" s="120"/>
      <c r="AF19" s="120"/>
      <c r="AG19" s="120"/>
      <c r="AH19" s="120"/>
      <c r="AI19" s="120"/>
      <c r="AJ19" s="120"/>
      <c r="AK19" s="120"/>
      <c r="AL19" s="120"/>
      <c r="AM19" s="120"/>
      <c r="AN19" s="119"/>
      <c r="AO19" s="120"/>
      <c r="AP19" s="120"/>
      <c r="AQ19" s="120"/>
      <c r="AR19" s="120"/>
      <c r="AS19" s="120"/>
      <c r="AT19" s="120"/>
      <c r="AU19" s="120"/>
      <c r="AV19" s="120"/>
      <c r="AW19" s="120"/>
      <c r="AX19" s="120"/>
      <c r="AY19" s="120"/>
      <c r="AZ19" s="120"/>
      <c r="BA19" s="120"/>
      <c r="BB19" s="120"/>
      <c r="BC19" s="120"/>
      <c r="BD19" s="120"/>
      <c r="BE19" s="120"/>
      <c r="BF19" s="120"/>
      <c r="BG19" s="119"/>
      <c r="BH19" s="120"/>
      <c r="BI19" s="120"/>
      <c r="BJ19" s="120"/>
      <c r="BK19" s="120"/>
      <c r="BL19" s="120"/>
      <c r="BM19" s="119"/>
      <c r="BN19" s="120"/>
      <c r="BO19" s="120"/>
      <c r="BP19" s="120"/>
      <c r="BQ19" s="120"/>
      <c r="BR19" s="120"/>
      <c r="BS19" s="120"/>
      <c r="BT19" s="120"/>
      <c r="BU19" s="120"/>
      <c r="BV19" s="120"/>
      <c r="BW19" s="120"/>
      <c r="BX19" s="120"/>
      <c r="BY19" s="120"/>
      <c r="BZ19" s="119"/>
      <c r="CA19" s="120"/>
      <c r="CB19" s="120"/>
      <c r="CC19" s="120"/>
      <c r="CD19" s="120"/>
      <c r="CE19" s="120"/>
      <c r="CF19" s="120"/>
      <c r="CG19" s="120"/>
      <c r="CH19" s="120"/>
      <c r="CI19" s="120"/>
      <c r="CJ19" s="120"/>
      <c r="CK19" s="120"/>
      <c r="CL19" s="119"/>
      <c r="CM19" s="120"/>
      <c r="CN19" s="120"/>
      <c r="CO19" s="120"/>
      <c r="CP19" s="120"/>
      <c r="CQ19" s="120"/>
      <c r="CR19" s="120"/>
      <c r="CS19" s="120"/>
      <c r="CT19" s="119"/>
    </row>
    <row r="20" spans="20:98" x14ac:dyDescent="0.2">
      <c r="T20" s="119"/>
      <c r="U20" s="120"/>
      <c r="V20" s="120"/>
      <c r="W20" s="120"/>
      <c r="X20" s="120"/>
      <c r="Y20" s="120"/>
      <c r="Z20" s="120"/>
      <c r="AA20" s="120"/>
      <c r="AB20" s="120"/>
      <c r="AC20" s="120"/>
      <c r="AD20" s="120"/>
      <c r="AE20" s="120"/>
      <c r="AF20" s="120"/>
      <c r="AG20" s="120"/>
      <c r="AH20" s="120"/>
      <c r="AI20" s="120"/>
      <c r="AJ20" s="120"/>
      <c r="AK20" s="120"/>
      <c r="AL20" s="120"/>
      <c r="AM20" s="120"/>
      <c r="AN20" s="119"/>
      <c r="AO20" s="120"/>
      <c r="AP20" s="120"/>
      <c r="AQ20" s="120"/>
      <c r="AR20" s="120"/>
      <c r="AS20" s="120"/>
      <c r="AT20" s="120"/>
      <c r="AU20" s="120"/>
      <c r="AV20" s="120"/>
      <c r="AW20" s="120"/>
      <c r="AX20" s="120"/>
      <c r="AY20" s="120"/>
      <c r="AZ20" s="120"/>
      <c r="BA20" s="120"/>
      <c r="BB20" s="120"/>
      <c r="BC20" s="120"/>
      <c r="BD20" s="120"/>
      <c r="BE20" s="120"/>
      <c r="BF20" s="120"/>
      <c r="BG20" s="119"/>
      <c r="BH20" s="120"/>
      <c r="BI20" s="120"/>
      <c r="BJ20" s="120"/>
      <c r="BK20" s="120"/>
      <c r="BL20" s="120"/>
      <c r="BM20" s="119"/>
      <c r="BN20" s="120"/>
      <c r="BO20" s="120"/>
      <c r="BP20" s="120"/>
      <c r="BQ20" s="120"/>
      <c r="BR20" s="120"/>
      <c r="BS20" s="120"/>
      <c r="BT20" s="120"/>
      <c r="BU20" s="120"/>
      <c r="BV20" s="120"/>
      <c r="BW20" s="120"/>
      <c r="BX20" s="120"/>
      <c r="BY20" s="120"/>
      <c r="BZ20" s="119"/>
      <c r="CA20" s="120"/>
      <c r="CB20" s="120"/>
      <c r="CC20" s="120"/>
      <c r="CD20" s="120"/>
      <c r="CE20" s="120"/>
      <c r="CF20" s="120"/>
      <c r="CG20" s="120"/>
      <c r="CH20" s="120"/>
      <c r="CI20" s="120"/>
      <c r="CJ20" s="120"/>
      <c r="CK20" s="120"/>
      <c r="CL20" s="119"/>
      <c r="CM20" s="120"/>
      <c r="CN20" s="120"/>
      <c r="CO20" s="120"/>
      <c r="CP20" s="120"/>
      <c r="CQ20" s="120"/>
      <c r="CR20" s="120"/>
      <c r="CS20" s="120"/>
      <c r="CT20" s="119"/>
    </row>
    <row r="21" spans="20:98" x14ac:dyDescent="0.2">
      <c r="T21" s="119"/>
      <c r="U21" s="120"/>
      <c r="V21" s="120"/>
      <c r="W21" s="120"/>
      <c r="X21" s="120"/>
      <c r="Y21" s="120"/>
      <c r="Z21" s="120"/>
      <c r="AA21" s="120"/>
      <c r="AB21" s="120"/>
      <c r="AC21" s="120"/>
      <c r="AD21" s="120"/>
      <c r="AE21" s="120"/>
      <c r="AF21" s="120"/>
      <c r="AG21" s="120"/>
      <c r="AH21" s="120"/>
      <c r="AI21" s="120"/>
      <c r="AJ21" s="120"/>
      <c r="AK21" s="120"/>
      <c r="AL21" s="120"/>
      <c r="AM21" s="120"/>
      <c r="AN21" s="119"/>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19"/>
      <c r="BN21" s="120"/>
      <c r="BO21" s="120"/>
      <c r="BP21" s="120"/>
      <c r="BQ21" s="120"/>
      <c r="BR21" s="120"/>
      <c r="BS21" s="120"/>
      <c r="BT21" s="120"/>
      <c r="BU21" s="120"/>
      <c r="BV21" s="120"/>
      <c r="BW21" s="120"/>
      <c r="BX21" s="120"/>
      <c r="BY21" s="120"/>
      <c r="BZ21" s="119"/>
      <c r="CA21" s="120"/>
      <c r="CB21" s="120"/>
      <c r="CC21" s="120"/>
      <c r="CD21" s="120"/>
      <c r="CE21" s="120"/>
      <c r="CF21" s="120"/>
      <c r="CG21" s="120"/>
      <c r="CH21" s="120"/>
      <c r="CI21" s="120"/>
      <c r="CJ21" s="120"/>
      <c r="CK21" s="120"/>
      <c r="CL21" s="119"/>
      <c r="CM21" s="120"/>
      <c r="CN21" s="120"/>
      <c r="CO21" s="120"/>
      <c r="CP21" s="120"/>
      <c r="CQ21" s="120"/>
      <c r="CR21" s="120"/>
      <c r="CS21" s="120"/>
      <c r="CT21" s="119"/>
    </row>
    <row r="22" spans="20:98" x14ac:dyDescent="0.2">
      <c r="T22" s="119"/>
      <c r="U22" s="120"/>
      <c r="V22" s="120"/>
      <c r="W22" s="120"/>
      <c r="X22" s="120"/>
      <c r="Y22" s="120"/>
      <c r="Z22" s="120"/>
      <c r="AA22" s="120"/>
      <c r="AB22" s="120"/>
      <c r="AC22" s="120"/>
      <c r="AD22" s="120"/>
      <c r="AE22" s="120"/>
      <c r="AF22" s="120"/>
      <c r="AG22" s="120"/>
      <c r="AH22" s="120"/>
      <c r="AI22" s="120"/>
      <c r="AJ22" s="120"/>
      <c r="AK22" s="120"/>
      <c r="AL22" s="120"/>
      <c r="AM22" s="120"/>
      <c r="AN22" s="119"/>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19"/>
      <c r="BN22" s="120"/>
      <c r="BO22" s="120"/>
      <c r="BP22" s="120"/>
      <c r="BQ22" s="120"/>
      <c r="BR22" s="120"/>
      <c r="BS22" s="120"/>
      <c r="BT22" s="120"/>
      <c r="BU22" s="120"/>
      <c r="BV22" s="120"/>
      <c r="BW22" s="120"/>
      <c r="BX22" s="120"/>
      <c r="BY22" s="120"/>
      <c r="BZ22" s="119"/>
      <c r="CA22" s="120"/>
      <c r="CB22" s="120"/>
      <c r="CC22" s="120"/>
      <c r="CD22" s="120"/>
      <c r="CE22" s="120"/>
      <c r="CF22" s="120"/>
      <c r="CG22" s="120"/>
      <c r="CH22" s="120"/>
      <c r="CI22" s="120"/>
      <c r="CJ22" s="120"/>
      <c r="CK22" s="120"/>
      <c r="CL22" s="119"/>
      <c r="CM22" s="120"/>
      <c r="CN22" s="120"/>
      <c r="CO22" s="120"/>
      <c r="CP22" s="120"/>
      <c r="CQ22" s="120"/>
      <c r="CR22" s="120"/>
      <c r="CS22" s="120"/>
      <c r="CT22" s="119"/>
    </row>
    <row r="23" spans="20:98" x14ac:dyDescent="0.2">
      <c r="T23" s="119"/>
      <c r="U23" s="120"/>
      <c r="V23" s="120"/>
      <c r="W23" s="120"/>
      <c r="X23" s="120"/>
      <c r="Y23" s="120"/>
      <c r="Z23" s="120"/>
      <c r="AA23" s="120"/>
      <c r="AB23" s="120"/>
      <c r="AC23" s="120"/>
      <c r="AD23" s="120"/>
      <c r="AE23" s="120"/>
      <c r="AF23" s="120"/>
      <c r="AG23" s="120"/>
      <c r="AH23" s="120"/>
      <c r="AI23" s="120"/>
      <c r="AJ23" s="120"/>
      <c r="AK23" s="120"/>
      <c r="AL23" s="120"/>
      <c r="AM23" s="120"/>
      <c r="AN23" s="119"/>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19"/>
      <c r="BN23" s="120"/>
      <c r="BO23" s="120"/>
      <c r="BP23" s="120"/>
      <c r="BQ23" s="120"/>
      <c r="BR23" s="120"/>
      <c r="BS23" s="120"/>
      <c r="BT23" s="120"/>
      <c r="BU23" s="120"/>
      <c r="BV23" s="120"/>
      <c r="BW23" s="120"/>
      <c r="BX23" s="120"/>
      <c r="BY23" s="120"/>
      <c r="BZ23" s="119"/>
      <c r="CA23" s="120"/>
      <c r="CB23" s="120"/>
      <c r="CC23" s="120"/>
      <c r="CD23" s="120"/>
      <c r="CE23" s="120"/>
      <c r="CF23" s="120"/>
      <c r="CG23" s="120"/>
      <c r="CH23" s="120"/>
      <c r="CI23" s="120"/>
      <c r="CJ23" s="120"/>
      <c r="CK23" s="120"/>
      <c r="CL23" s="119"/>
      <c r="CM23" s="120"/>
      <c r="CN23" s="120"/>
      <c r="CO23" s="120"/>
      <c r="CP23" s="120"/>
      <c r="CQ23" s="120"/>
      <c r="CR23" s="120"/>
      <c r="CS23" s="120"/>
      <c r="CT23" s="119"/>
    </row>
    <row r="24" spans="20:98" x14ac:dyDescent="0.2">
      <c r="T24" s="119"/>
      <c r="U24" s="120"/>
      <c r="V24" s="120"/>
      <c r="W24" s="120"/>
      <c r="X24" s="120"/>
      <c r="Y24" s="120"/>
      <c r="Z24" s="120"/>
      <c r="AA24" s="120"/>
      <c r="AB24" s="120"/>
      <c r="AC24" s="120"/>
      <c r="AD24" s="120"/>
      <c r="AE24" s="120"/>
      <c r="AF24" s="120"/>
      <c r="AG24" s="120"/>
      <c r="AH24" s="120"/>
      <c r="AI24" s="120"/>
      <c r="AJ24" s="120"/>
      <c r="AK24" s="120"/>
      <c r="AL24" s="120"/>
      <c r="AM24" s="120"/>
      <c r="AN24" s="119"/>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19"/>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c r="CK24" s="120"/>
      <c r="CL24" s="119"/>
      <c r="CM24" s="120"/>
      <c r="CN24" s="120"/>
      <c r="CO24" s="120"/>
      <c r="CP24" s="120"/>
      <c r="CQ24" s="120"/>
      <c r="CR24" s="120"/>
      <c r="CS24" s="120"/>
      <c r="CT24" s="119"/>
    </row>
    <row r="25" spans="20:98" x14ac:dyDescent="0.2">
      <c r="T25" s="119"/>
      <c r="U25" s="120"/>
      <c r="V25" s="120"/>
      <c r="W25" s="120"/>
      <c r="X25" s="120"/>
      <c r="Y25" s="120"/>
      <c r="Z25" s="120"/>
      <c r="AA25" s="120"/>
      <c r="AB25" s="120"/>
      <c r="AC25" s="120"/>
      <c r="AD25" s="120"/>
      <c r="AE25" s="120"/>
      <c r="AF25" s="120"/>
      <c r="AG25" s="120"/>
      <c r="AH25" s="120"/>
      <c r="AI25" s="120"/>
      <c r="AJ25" s="120"/>
      <c r="AK25" s="120"/>
      <c r="AL25" s="120"/>
      <c r="AM25" s="120"/>
      <c r="AN25" s="119"/>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19"/>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c r="CK25" s="120"/>
      <c r="CL25" s="119"/>
      <c r="CM25" s="120"/>
      <c r="CN25" s="120"/>
      <c r="CO25" s="120"/>
      <c r="CP25" s="120"/>
      <c r="CQ25" s="120"/>
      <c r="CR25" s="120"/>
      <c r="CS25" s="120"/>
      <c r="CT25" s="119"/>
    </row>
    <row r="26" spans="20:98" x14ac:dyDescent="0.2">
      <c r="T26" s="119"/>
      <c r="U26" s="120"/>
      <c r="V26" s="120"/>
      <c r="W26" s="120"/>
      <c r="X26" s="120"/>
      <c r="Y26" s="120"/>
      <c r="Z26" s="120"/>
      <c r="AA26" s="120"/>
      <c r="AB26" s="120"/>
      <c r="AC26" s="120"/>
      <c r="AD26" s="120"/>
      <c r="AE26" s="120"/>
      <c r="AF26" s="120"/>
      <c r="AG26" s="120"/>
      <c r="AH26" s="120"/>
      <c r="AI26" s="120"/>
      <c r="AJ26" s="120"/>
      <c r="AK26" s="120"/>
      <c r="AL26" s="120"/>
      <c r="AM26" s="120"/>
      <c r="AN26" s="119"/>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19"/>
      <c r="BN26" s="120"/>
      <c r="BO26" s="120"/>
      <c r="BP26" s="120"/>
      <c r="BQ26" s="120"/>
      <c r="BR26" s="120"/>
      <c r="BS26" s="120"/>
      <c r="BT26" s="120"/>
      <c r="BU26" s="120"/>
      <c r="BV26" s="120"/>
      <c r="BW26" s="120"/>
      <c r="BX26" s="120"/>
      <c r="BY26" s="120"/>
      <c r="BZ26" s="120"/>
      <c r="CA26" s="120"/>
      <c r="CB26" s="120"/>
      <c r="CC26" s="120"/>
      <c r="CD26" s="120"/>
      <c r="CE26" s="120"/>
      <c r="CF26" s="120"/>
      <c r="CG26" s="120"/>
      <c r="CH26" s="120"/>
      <c r="CI26" s="120"/>
      <c r="CJ26" s="120"/>
      <c r="CK26" s="120"/>
      <c r="CL26" s="119"/>
      <c r="CM26" s="120"/>
      <c r="CN26" s="120"/>
      <c r="CO26" s="120"/>
      <c r="CP26" s="120"/>
      <c r="CQ26" s="120"/>
      <c r="CR26" s="120"/>
      <c r="CS26" s="120"/>
      <c r="CT26" s="119"/>
    </row>
    <row r="27" spans="20:98" x14ac:dyDescent="0.2">
      <c r="T27" s="119"/>
      <c r="U27" s="120"/>
      <c r="V27" s="120"/>
      <c r="W27" s="120"/>
      <c r="X27" s="120"/>
      <c r="Y27" s="120"/>
      <c r="Z27" s="120"/>
      <c r="AA27" s="120"/>
      <c r="AB27" s="120"/>
      <c r="AC27" s="120"/>
      <c r="AD27" s="120"/>
      <c r="AE27" s="120"/>
      <c r="AF27" s="120"/>
      <c r="AG27" s="120"/>
      <c r="AH27" s="120"/>
      <c r="AI27" s="120"/>
      <c r="AJ27" s="120"/>
      <c r="AK27" s="120"/>
      <c r="AL27" s="120"/>
      <c r="AM27" s="120"/>
      <c r="AN27" s="119"/>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19"/>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c r="CK27" s="120"/>
      <c r="CL27" s="119"/>
      <c r="CM27" s="120"/>
      <c r="CN27" s="120"/>
      <c r="CO27" s="120"/>
      <c r="CP27" s="120"/>
      <c r="CQ27" s="120"/>
      <c r="CR27" s="120"/>
      <c r="CS27" s="120"/>
      <c r="CT27" s="119"/>
    </row>
    <row r="28" spans="20:98" x14ac:dyDescent="0.2">
      <c r="T28" s="119"/>
      <c r="U28" s="120"/>
      <c r="V28" s="120"/>
      <c r="W28" s="120"/>
      <c r="X28" s="120"/>
      <c r="Y28" s="120"/>
      <c r="Z28" s="120"/>
      <c r="AA28" s="120"/>
      <c r="AB28" s="120"/>
      <c r="AC28" s="120"/>
      <c r="AD28" s="120"/>
      <c r="AE28" s="120"/>
      <c r="AF28" s="120"/>
      <c r="AG28" s="120"/>
      <c r="AH28" s="120"/>
      <c r="AI28" s="120"/>
      <c r="AJ28" s="120"/>
      <c r="AK28" s="120"/>
      <c r="AL28" s="120"/>
      <c r="AM28" s="120"/>
      <c r="AN28" s="119"/>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19"/>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c r="CK28" s="120"/>
      <c r="CL28" s="119"/>
      <c r="CM28" s="120"/>
      <c r="CN28" s="120"/>
      <c r="CO28" s="120"/>
      <c r="CP28" s="120"/>
      <c r="CQ28" s="120"/>
      <c r="CR28" s="120"/>
      <c r="CS28" s="120"/>
      <c r="CT28" s="119"/>
    </row>
    <row r="29" spans="20:98" x14ac:dyDescent="0.2">
      <c r="T29" s="120"/>
      <c r="U29" s="120"/>
      <c r="V29" s="120"/>
      <c r="W29" s="120"/>
      <c r="X29" s="120"/>
      <c r="Y29" s="120"/>
      <c r="Z29" s="120"/>
      <c r="AA29" s="120"/>
      <c r="AB29" s="120"/>
      <c r="AC29" s="120"/>
      <c r="AD29" s="120"/>
      <c r="AE29" s="120"/>
      <c r="AF29" s="120"/>
      <c r="AG29" s="120"/>
      <c r="AH29" s="120"/>
      <c r="AI29" s="120"/>
      <c r="AJ29" s="120"/>
      <c r="AK29" s="120"/>
      <c r="AL29" s="120"/>
      <c r="AM29" s="120"/>
      <c r="AN29" s="119"/>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19"/>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c r="CK29" s="120"/>
      <c r="CL29" s="120"/>
      <c r="CM29" s="120"/>
      <c r="CN29" s="120"/>
      <c r="CO29" s="120"/>
      <c r="CP29" s="120"/>
      <c r="CQ29" s="120"/>
      <c r="CR29" s="120"/>
      <c r="CS29" s="120"/>
      <c r="CT29" s="119"/>
    </row>
    <row r="30" spans="20:98" x14ac:dyDescent="0.2">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19"/>
      <c r="BN30" s="120"/>
      <c r="BO30" s="120"/>
      <c r="BP30" s="120"/>
      <c r="BQ30" s="120"/>
      <c r="BR30" s="120"/>
      <c r="BS30" s="120"/>
      <c r="BT30" s="120"/>
      <c r="BU30" s="120"/>
      <c r="BV30" s="120"/>
      <c r="BW30" s="120"/>
      <c r="BX30" s="120"/>
      <c r="BY30" s="120"/>
      <c r="BZ30" s="120"/>
      <c r="CA30" s="120"/>
      <c r="CB30" s="120"/>
      <c r="CC30" s="120"/>
      <c r="CD30" s="120"/>
      <c r="CE30" s="120"/>
      <c r="CF30" s="120"/>
      <c r="CG30" s="120"/>
      <c r="CH30" s="120"/>
      <c r="CI30" s="120"/>
      <c r="CJ30" s="120"/>
      <c r="CK30" s="120"/>
      <c r="CL30" s="120"/>
      <c r="CM30" s="120"/>
      <c r="CN30" s="120"/>
      <c r="CO30" s="120"/>
      <c r="CP30" s="120"/>
      <c r="CQ30" s="120"/>
      <c r="CR30" s="120"/>
      <c r="CS30" s="120"/>
      <c r="CT30" s="119"/>
    </row>
    <row r="31" spans="20:98" x14ac:dyDescent="0.2">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19"/>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c r="CK31" s="120"/>
      <c r="CL31" s="120"/>
      <c r="CM31" s="120"/>
      <c r="CN31" s="120"/>
      <c r="CO31" s="120"/>
      <c r="CP31" s="120"/>
      <c r="CQ31" s="120"/>
      <c r="CR31" s="120"/>
      <c r="CS31" s="120"/>
      <c r="CT31" s="119"/>
    </row>
    <row r="32" spans="20:98" x14ac:dyDescent="0.2">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19"/>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c r="CK32" s="120"/>
      <c r="CL32" s="120"/>
      <c r="CM32" s="120"/>
      <c r="CN32" s="120"/>
      <c r="CO32" s="120"/>
      <c r="CP32" s="120"/>
      <c r="CQ32" s="120"/>
      <c r="CR32" s="120"/>
      <c r="CS32" s="120"/>
      <c r="CT32" s="119"/>
    </row>
    <row r="33" spans="65:98" x14ac:dyDescent="0.2">
      <c r="BM33" s="119"/>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c r="CK33" s="120"/>
      <c r="CL33" s="120"/>
      <c r="CM33" s="120"/>
      <c r="CN33" s="120"/>
      <c r="CO33" s="120"/>
      <c r="CP33" s="120"/>
      <c r="CQ33" s="120"/>
      <c r="CR33" s="120"/>
      <c r="CS33" s="120"/>
      <c r="CT33" s="119"/>
    </row>
    <row r="34" spans="65:98" x14ac:dyDescent="0.2">
      <c r="BM34" s="119"/>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c r="CK34" s="120"/>
      <c r="CL34" s="120"/>
      <c r="CM34" s="120"/>
      <c r="CN34" s="120"/>
      <c r="CO34" s="120"/>
      <c r="CP34" s="120"/>
      <c r="CQ34" s="120"/>
      <c r="CR34" s="120"/>
      <c r="CS34" s="120"/>
      <c r="CT34" s="119"/>
    </row>
    <row r="35" spans="65:98" x14ac:dyDescent="0.2">
      <c r="BM35" s="119"/>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c r="CK35" s="120"/>
      <c r="CL35" s="120"/>
      <c r="CM35" s="120"/>
      <c r="CN35" s="120"/>
      <c r="CO35" s="120"/>
      <c r="CP35" s="120"/>
      <c r="CQ35" s="120"/>
      <c r="CR35" s="120"/>
      <c r="CS35" s="120"/>
      <c r="CT35" s="119"/>
    </row>
    <row r="36" spans="65:98" x14ac:dyDescent="0.2">
      <c r="BM36" s="119"/>
      <c r="BN36" s="120"/>
      <c r="BO36" s="120"/>
      <c r="BP36" s="120"/>
      <c r="BQ36" s="120"/>
      <c r="BR36" s="120"/>
      <c r="BS36" s="120"/>
      <c r="BT36" s="120"/>
      <c r="BU36" s="120"/>
      <c r="BV36" s="120"/>
      <c r="BW36" s="120"/>
      <c r="BX36" s="120"/>
      <c r="BY36" s="120"/>
      <c r="BZ36" s="120"/>
      <c r="CA36" s="120"/>
      <c r="CB36" s="120"/>
      <c r="CC36" s="120"/>
      <c r="CD36" s="120"/>
      <c r="CE36" s="120"/>
      <c r="CF36" s="120"/>
      <c r="CG36" s="120"/>
      <c r="CH36" s="120"/>
      <c r="CI36" s="120"/>
      <c r="CJ36" s="120"/>
      <c r="CK36" s="120"/>
      <c r="CL36" s="120"/>
      <c r="CM36" s="120"/>
      <c r="CN36" s="120"/>
      <c r="CO36" s="120"/>
      <c r="CP36" s="120"/>
      <c r="CQ36" s="120"/>
      <c r="CR36" s="120"/>
      <c r="CS36" s="120"/>
      <c r="CT36" s="119"/>
    </row>
    <row r="37" spans="65:98" x14ac:dyDescent="0.2">
      <c r="BM37" s="119"/>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c r="CK37" s="120"/>
      <c r="CL37" s="120"/>
      <c r="CM37" s="120"/>
      <c r="CN37" s="120"/>
      <c r="CO37" s="120"/>
      <c r="CP37" s="120"/>
      <c r="CQ37" s="120"/>
      <c r="CR37" s="120"/>
      <c r="CS37" s="120"/>
      <c r="CT37" s="119"/>
    </row>
    <row r="38" spans="65:98" x14ac:dyDescent="0.2">
      <c r="BM38" s="119"/>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row>
    <row r="39" spans="65:98" x14ac:dyDescent="0.2">
      <c r="BM39" s="119"/>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row>
  </sheetData>
  <sheetProtection sheet="1" objects="1" scenarios="1" formatCells="0" formatColumns="0" formatRows="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topLeftCell="D9" workbookViewId="0">
      <selection activeCell="F15" sqref="F15"/>
    </sheetView>
  </sheetViews>
  <sheetFormatPr baseColWidth="10" defaultColWidth="10.83203125" defaultRowHeight="16" x14ac:dyDescent="0.2"/>
  <cols>
    <col min="1" max="1" width="37.33203125" style="134" bestFit="1" customWidth="1"/>
    <col min="2" max="2" width="26" style="134" customWidth="1"/>
    <col min="3" max="3" width="10.83203125" style="134"/>
    <col min="4" max="6" width="60.83203125" style="134" customWidth="1"/>
    <col min="7" max="16384" width="10.83203125" style="134"/>
  </cols>
  <sheetData>
    <row r="1" spans="1:6" ht="28" x14ac:dyDescent="0.3">
      <c r="A1" s="15" t="s">
        <v>908</v>
      </c>
    </row>
    <row r="2" spans="1:6" ht="28" x14ac:dyDescent="0.3">
      <c r="A2" s="15"/>
    </row>
    <row r="3" spans="1:6" x14ac:dyDescent="0.2">
      <c r="A3" s="183" t="s">
        <v>714</v>
      </c>
      <c r="B3" s="405" t="s">
        <v>909</v>
      </c>
    </row>
    <row r="4" spans="1:6" x14ac:dyDescent="0.2">
      <c r="A4" s="134" t="s">
        <v>910</v>
      </c>
      <c r="B4" s="135" t="str">
        <f>E14</f>
        <v>1-5</v>
      </c>
    </row>
    <row r="5" spans="1:6" x14ac:dyDescent="0.2">
      <c r="A5" s="134" t="s">
        <v>911</v>
      </c>
      <c r="B5" s="135" t="str">
        <f>D10</f>
        <v>1-5</v>
      </c>
    </row>
    <row r="6" spans="1:6" x14ac:dyDescent="0.2">
      <c r="A6" s="134" t="s">
        <v>912</v>
      </c>
      <c r="B6" s="135" t="str">
        <f>F10</f>
        <v>1-5</v>
      </c>
    </row>
    <row r="7" spans="1:6" x14ac:dyDescent="0.2">
      <c r="A7" s="134" t="s">
        <v>913</v>
      </c>
      <c r="B7" s="135" t="str">
        <f>D18</f>
        <v>1-5</v>
      </c>
    </row>
    <row r="8" spans="1:6" x14ac:dyDescent="0.2">
      <c r="A8" s="134" t="s">
        <v>914</v>
      </c>
      <c r="B8" s="135" t="str">
        <f>F18</f>
        <v>1-5</v>
      </c>
    </row>
    <row r="9" spans="1:6" ht="18" x14ac:dyDescent="0.2">
      <c r="D9" s="138" t="s">
        <v>915</v>
      </c>
      <c r="F9" s="138" t="s">
        <v>916</v>
      </c>
    </row>
    <row r="10" spans="1:6" ht="19" thickBot="1" x14ac:dyDescent="0.25">
      <c r="A10" s="186" t="s">
        <v>917</v>
      </c>
      <c r="D10" s="414" t="s">
        <v>1398</v>
      </c>
      <c r="F10" s="414" t="s">
        <v>1398</v>
      </c>
    </row>
    <row r="11" spans="1:6" ht="250" customHeight="1" thickBot="1" x14ac:dyDescent="0.25">
      <c r="D11" s="413"/>
      <c r="F11" s="413"/>
    </row>
    <row r="12" spans="1:6" ht="18" x14ac:dyDescent="0.2">
      <c r="E12" s="140"/>
    </row>
    <row r="13" spans="1:6" ht="18" x14ac:dyDescent="0.2">
      <c r="E13" s="138" t="s">
        <v>910</v>
      </c>
    </row>
    <row r="14" spans="1:6" ht="19" thickBot="1" x14ac:dyDescent="0.25">
      <c r="E14" s="414" t="s">
        <v>1398</v>
      </c>
    </row>
    <row r="15" spans="1:6" ht="250" customHeight="1" thickBot="1" x14ac:dyDescent="0.25">
      <c r="D15" s="136"/>
      <c r="E15" s="413"/>
    </row>
    <row r="17" spans="4:6" ht="18" x14ac:dyDescent="0.2">
      <c r="D17" s="139" t="s">
        <v>913</v>
      </c>
      <c r="F17" s="138" t="s">
        <v>918</v>
      </c>
    </row>
    <row r="18" spans="4:6" ht="19" thickBot="1" x14ac:dyDescent="0.25">
      <c r="D18" s="414" t="s">
        <v>1398</v>
      </c>
      <c r="F18" s="414" t="s">
        <v>1398</v>
      </c>
    </row>
    <row r="19" spans="4:6" ht="250" customHeight="1" thickBot="1" x14ac:dyDescent="0.25">
      <c r="D19" s="413"/>
      <c r="F19" s="413"/>
    </row>
  </sheetData>
  <conditionalFormatting sqref="B4:B8">
    <cfRule type="cellIs" dxfId="12" priority="1" stopIfTrue="1" operator="between">
      <formula>4</formula>
      <formula>5</formula>
    </cfRule>
    <cfRule type="cellIs" dxfId="11" priority="2" operator="between">
      <formula>2.81</formula>
      <formula>3.99</formula>
    </cfRule>
    <cfRule type="cellIs" dxfId="10" priority="3" operator="lessThanOrEqual">
      <formula>2.8</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showGridLines="0" topLeftCell="A6" workbookViewId="0">
      <selection activeCell="D36" sqref="D36"/>
    </sheetView>
  </sheetViews>
  <sheetFormatPr baseColWidth="10" defaultColWidth="10.83203125" defaultRowHeight="15" x14ac:dyDescent="0.2"/>
  <cols>
    <col min="1" max="1" width="31.33203125" style="143" customWidth="1"/>
    <col min="2" max="4" width="10.83203125" style="143"/>
    <col min="5" max="5" width="11.5" style="143" bestFit="1" customWidth="1"/>
    <col min="6" max="16384" width="10.83203125" style="143"/>
  </cols>
  <sheetData>
    <row r="1" spans="1:5" ht="28" x14ac:dyDescent="0.3">
      <c r="A1" s="169" t="s">
        <v>919</v>
      </c>
    </row>
    <row r="2" spans="1:5" x14ac:dyDescent="0.2">
      <c r="A2" s="172" t="s">
        <v>920</v>
      </c>
    </row>
    <row r="3" spans="1:5" x14ac:dyDescent="0.2">
      <c r="A3" s="154"/>
      <c r="B3" s="188">
        <v>2014</v>
      </c>
      <c r="C3" s="188">
        <v>2015</v>
      </c>
      <c r="D3" s="188">
        <v>2016</v>
      </c>
      <c r="E3" s="188">
        <v>2017</v>
      </c>
    </row>
    <row r="4" spans="1:5" x14ac:dyDescent="0.2">
      <c r="A4" s="154"/>
      <c r="B4" s="192" t="s">
        <v>921</v>
      </c>
      <c r="C4" s="192" t="s">
        <v>921</v>
      </c>
      <c r="D4" s="192" t="s">
        <v>921</v>
      </c>
      <c r="E4" s="192" t="s">
        <v>921</v>
      </c>
    </row>
    <row r="5" spans="1:5" x14ac:dyDescent="0.2">
      <c r="A5" s="154"/>
      <c r="B5" s="382"/>
      <c r="C5" s="192"/>
      <c r="D5" s="192"/>
      <c r="E5" s="192"/>
    </row>
    <row r="6" spans="1:5" x14ac:dyDescent="0.2">
      <c r="A6" s="188" t="s">
        <v>922</v>
      </c>
      <c r="B6" s="381">
        <v>120263</v>
      </c>
      <c r="C6" s="381">
        <v>205400</v>
      </c>
      <c r="D6" s="381">
        <v>327044</v>
      </c>
      <c r="E6" s="381">
        <v>5720654</v>
      </c>
    </row>
    <row r="7" spans="1:5" x14ac:dyDescent="0.2">
      <c r="A7" s="188" t="s">
        <v>923</v>
      </c>
      <c r="B7" s="188"/>
      <c r="C7" s="188"/>
      <c r="D7" s="188"/>
      <c r="E7" s="381">
        <v>184000</v>
      </c>
    </row>
    <row r="8" spans="1:5" x14ac:dyDescent="0.2">
      <c r="A8" s="188" t="s">
        <v>924</v>
      </c>
      <c r="B8" s="381">
        <v>50390</v>
      </c>
      <c r="C8" s="381">
        <v>19340</v>
      </c>
      <c r="D8" s="381">
        <v>41005</v>
      </c>
      <c r="E8" s="381">
        <v>121050</v>
      </c>
    </row>
    <row r="9" spans="1:5" x14ac:dyDescent="0.2">
      <c r="A9" s="188" t="s">
        <v>925</v>
      </c>
      <c r="B9" s="381">
        <v>51680</v>
      </c>
      <c r="C9" s="381">
        <v>104995</v>
      </c>
      <c r="D9" s="381">
        <v>157829</v>
      </c>
      <c r="E9" s="381">
        <v>340464</v>
      </c>
    </row>
    <row r="10" spans="1:5" x14ac:dyDescent="0.2">
      <c r="A10" s="188" t="s">
        <v>926</v>
      </c>
      <c r="B10" s="381">
        <v>88476</v>
      </c>
      <c r="C10" s="381">
        <v>59860</v>
      </c>
      <c r="D10" s="381">
        <v>85517</v>
      </c>
      <c r="E10" s="381">
        <v>9705</v>
      </c>
    </row>
    <row r="11" spans="1:5" x14ac:dyDescent="0.2">
      <c r="A11" s="189" t="s">
        <v>927</v>
      </c>
      <c r="B11" s="381">
        <v>118973</v>
      </c>
      <c r="C11" s="381">
        <v>119745</v>
      </c>
      <c r="D11" s="381">
        <v>210220</v>
      </c>
      <c r="E11" s="381">
        <v>41942335</v>
      </c>
    </row>
    <row r="12" spans="1:5" x14ac:dyDescent="0.2">
      <c r="A12" s="190" t="s">
        <v>928</v>
      </c>
      <c r="B12" s="381">
        <v>40951</v>
      </c>
      <c r="C12" s="381">
        <v>27336</v>
      </c>
      <c r="D12" s="381">
        <v>50142</v>
      </c>
      <c r="E12" s="381">
        <v>53699</v>
      </c>
    </row>
    <row r="13" spans="1:5" x14ac:dyDescent="0.2">
      <c r="A13" s="190" t="s">
        <v>929</v>
      </c>
      <c r="B13" s="381">
        <v>23307</v>
      </c>
      <c r="C13" s="381">
        <v>15730</v>
      </c>
      <c r="D13" s="381">
        <v>89190</v>
      </c>
      <c r="E13" s="381">
        <v>19604</v>
      </c>
    </row>
    <row r="14" spans="1:5" x14ac:dyDescent="0.2">
      <c r="A14" s="190" t="s">
        <v>930</v>
      </c>
      <c r="B14" s="188"/>
      <c r="C14" s="188"/>
      <c r="D14" s="188"/>
      <c r="E14" s="188"/>
    </row>
    <row r="15" spans="1:5" x14ac:dyDescent="0.2">
      <c r="A15" s="190" t="s">
        <v>931</v>
      </c>
      <c r="B15" s="381">
        <v>33503</v>
      </c>
      <c r="C15" s="381">
        <v>5589</v>
      </c>
      <c r="D15" s="381">
        <v>88160</v>
      </c>
      <c r="E15" s="381">
        <v>162337</v>
      </c>
    </row>
    <row r="16" spans="1:5" x14ac:dyDescent="0.2">
      <c r="A16" s="190" t="s">
        <v>932</v>
      </c>
      <c r="B16" s="381">
        <v>8520</v>
      </c>
      <c r="C16" s="381">
        <v>7400</v>
      </c>
      <c r="D16" s="381">
        <v>9510</v>
      </c>
      <c r="E16" s="381">
        <v>37434</v>
      </c>
    </row>
    <row r="17" spans="1:5" x14ac:dyDescent="0.2">
      <c r="A17" s="190" t="s">
        <v>933</v>
      </c>
      <c r="B17" s="381">
        <v>37739</v>
      </c>
      <c r="C17" s="381">
        <v>40173</v>
      </c>
      <c r="D17" s="381">
        <v>44165</v>
      </c>
      <c r="E17" s="381">
        <v>108195</v>
      </c>
    </row>
    <row r="18" spans="1:5" x14ac:dyDescent="0.2">
      <c r="A18" s="190" t="s">
        <v>934</v>
      </c>
      <c r="B18" s="188"/>
      <c r="C18" s="188"/>
      <c r="D18" s="188"/>
      <c r="E18" s="381">
        <v>2803</v>
      </c>
    </row>
    <row r="19" spans="1:5" x14ac:dyDescent="0.2">
      <c r="A19" s="188" t="s">
        <v>935</v>
      </c>
      <c r="B19" s="188"/>
      <c r="C19" s="188"/>
      <c r="D19" s="188"/>
      <c r="E19" s="188"/>
    </row>
    <row r="20" spans="1:5" x14ac:dyDescent="0.2">
      <c r="A20" s="188" t="s">
        <v>936</v>
      </c>
      <c r="B20" s="188"/>
      <c r="C20" s="188"/>
      <c r="D20" s="188"/>
      <c r="E20" s="188"/>
    </row>
    <row r="21" spans="1:5" x14ac:dyDescent="0.2">
      <c r="A21" s="188" t="s">
        <v>937</v>
      </c>
      <c r="B21" s="188"/>
      <c r="C21" s="188"/>
      <c r="D21" s="188"/>
      <c r="E21" s="188"/>
    </row>
    <row r="22" spans="1:5" x14ac:dyDescent="0.2">
      <c r="A22" s="188" t="s">
        <v>938</v>
      </c>
      <c r="B22" s="188"/>
      <c r="C22" s="188"/>
      <c r="D22" s="188"/>
      <c r="E22" s="381"/>
    </row>
    <row r="23" spans="1:5" x14ac:dyDescent="0.2">
      <c r="A23" s="188" t="s">
        <v>939</v>
      </c>
      <c r="B23" s="188"/>
      <c r="C23" s="188"/>
      <c r="D23" s="188"/>
      <c r="E23" s="381">
        <v>2911</v>
      </c>
    </row>
    <row r="24" spans="1:5" x14ac:dyDescent="0.2">
      <c r="A24" s="188" t="s">
        <v>940</v>
      </c>
      <c r="B24" s="381">
        <v>88476</v>
      </c>
      <c r="C24" s="381">
        <v>59860</v>
      </c>
      <c r="D24" s="381">
        <v>88517</v>
      </c>
      <c r="E24" s="381">
        <v>788616</v>
      </c>
    </row>
    <row r="25" spans="1:5" x14ac:dyDescent="0.2">
      <c r="A25" s="189" t="s">
        <v>941</v>
      </c>
      <c r="B25" s="381">
        <v>88476</v>
      </c>
      <c r="C25" s="381">
        <v>59860</v>
      </c>
      <c r="D25" s="381">
        <v>85517</v>
      </c>
      <c r="E25" s="381">
        <v>6793</v>
      </c>
    </row>
    <row r="26" spans="1:5" x14ac:dyDescent="0.2">
      <c r="A26" s="144"/>
    </row>
    <row r="27" spans="1:5" x14ac:dyDescent="0.2">
      <c r="A27" s="144"/>
    </row>
    <row r="28" spans="1:5" x14ac:dyDescent="0.2">
      <c r="A28" s="144"/>
    </row>
    <row r="30" spans="1:5" x14ac:dyDescent="0.2">
      <c r="A30" s="172" t="s">
        <v>942</v>
      </c>
    </row>
    <row r="31" spans="1:5" x14ac:dyDescent="0.2">
      <c r="A31" s="193"/>
      <c r="B31" s="188">
        <v>2014</v>
      </c>
      <c r="C31" s="188">
        <v>2015</v>
      </c>
      <c r="D31" s="188">
        <v>2016</v>
      </c>
      <c r="E31" s="188">
        <v>2017</v>
      </c>
    </row>
    <row r="32" spans="1:5" x14ac:dyDescent="0.2">
      <c r="A32" s="193"/>
      <c r="B32" s="192" t="s">
        <v>921</v>
      </c>
      <c r="C32" s="192" t="s">
        <v>921</v>
      </c>
      <c r="D32" s="192" t="s">
        <v>921</v>
      </c>
      <c r="E32" s="192" t="s">
        <v>921</v>
      </c>
    </row>
    <row r="33" spans="1:5" x14ac:dyDescent="0.2">
      <c r="A33" s="193"/>
      <c r="B33" s="192"/>
      <c r="C33" s="192"/>
      <c r="D33" s="192"/>
      <c r="E33" s="192"/>
    </row>
    <row r="34" spans="1:5" x14ac:dyDescent="0.2">
      <c r="A34" s="190" t="s">
        <v>943</v>
      </c>
      <c r="B34" s="381">
        <v>78231</v>
      </c>
      <c r="C34" s="381">
        <v>93311</v>
      </c>
      <c r="D34" s="381">
        <v>56503</v>
      </c>
      <c r="E34" s="381">
        <v>148476</v>
      </c>
    </row>
    <row r="35" spans="1:5" x14ac:dyDescent="0.2">
      <c r="A35" s="191" t="s">
        <v>944</v>
      </c>
      <c r="B35" s="381">
        <v>1956</v>
      </c>
      <c r="C35" s="381">
        <v>36711</v>
      </c>
      <c r="D35" s="381">
        <v>16651</v>
      </c>
      <c r="E35" s="381">
        <v>48693</v>
      </c>
    </row>
    <row r="36" spans="1:5" x14ac:dyDescent="0.2">
      <c r="A36" s="191" t="s">
        <v>945</v>
      </c>
      <c r="B36" s="381">
        <v>51412</v>
      </c>
      <c r="C36" s="381">
        <v>48732</v>
      </c>
      <c r="D36" s="381">
        <v>12972</v>
      </c>
      <c r="E36" s="381">
        <v>27983</v>
      </c>
    </row>
    <row r="37" spans="1:5" x14ac:dyDescent="0.2">
      <c r="A37" s="191" t="s">
        <v>946</v>
      </c>
      <c r="B37" s="381">
        <v>24863</v>
      </c>
      <c r="C37" s="381">
        <v>7868</v>
      </c>
      <c r="D37" s="381">
        <v>26880</v>
      </c>
      <c r="E37" s="381">
        <v>71800</v>
      </c>
    </row>
    <row r="38" spans="1:5" x14ac:dyDescent="0.2">
      <c r="A38" s="191" t="s">
        <v>947</v>
      </c>
      <c r="B38" s="381">
        <v>9368</v>
      </c>
      <c r="C38" s="381">
        <v>9021</v>
      </c>
      <c r="D38" s="381">
        <v>8674</v>
      </c>
      <c r="E38" s="381">
        <v>8327</v>
      </c>
    </row>
    <row r="39" spans="1:5" x14ac:dyDescent="0.2">
      <c r="A39" s="190" t="s">
        <v>948</v>
      </c>
      <c r="B39" s="188"/>
      <c r="C39" s="188"/>
      <c r="D39" s="188"/>
      <c r="E39" s="188"/>
    </row>
    <row r="40" spans="1:5" x14ac:dyDescent="0.2">
      <c r="A40" s="190" t="s">
        <v>949</v>
      </c>
      <c r="B40" s="381">
        <v>1252101</v>
      </c>
      <c r="C40" s="381">
        <v>1274480</v>
      </c>
      <c r="D40" s="381">
        <v>1322891</v>
      </c>
      <c r="E40" s="381">
        <v>2112785</v>
      </c>
    </row>
    <row r="41" spans="1:5" x14ac:dyDescent="0.2">
      <c r="A41" s="191" t="s">
        <v>950</v>
      </c>
      <c r="B41" s="188"/>
      <c r="C41" s="188"/>
      <c r="D41" s="188"/>
      <c r="E41" s="188"/>
    </row>
    <row r="42" spans="1:5" x14ac:dyDescent="0.2">
      <c r="A42" s="191" t="s">
        <v>951</v>
      </c>
      <c r="B42" s="188"/>
      <c r="C42" s="188"/>
      <c r="D42" s="188"/>
      <c r="E42" s="188"/>
    </row>
    <row r="43" spans="1:5" x14ac:dyDescent="0.2">
      <c r="A43" s="191" t="s">
        <v>933</v>
      </c>
      <c r="B43" s="188"/>
      <c r="C43" s="188"/>
      <c r="D43" s="188"/>
      <c r="E43" s="188"/>
    </row>
    <row r="44" spans="1:5" x14ac:dyDescent="0.2">
      <c r="A44" s="190" t="s">
        <v>952</v>
      </c>
      <c r="B44" s="188"/>
      <c r="C44" s="188"/>
      <c r="D44" s="188"/>
      <c r="E44" s="188"/>
    </row>
    <row r="45" spans="1:5" x14ac:dyDescent="0.2">
      <c r="A45" s="189" t="s">
        <v>953</v>
      </c>
      <c r="B45" s="381">
        <v>1339700</v>
      </c>
      <c r="C45" s="381">
        <v>1376812</v>
      </c>
      <c r="D45" s="381">
        <v>1388068</v>
      </c>
      <c r="E45" s="381">
        <v>2269588</v>
      </c>
    </row>
    <row r="46" spans="1:5" x14ac:dyDescent="0.2">
      <c r="A46" s="188"/>
      <c r="B46" s="188"/>
      <c r="C46" s="188"/>
      <c r="D46" s="188"/>
      <c r="E46" s="188"/>
    </row>
    <row r="47" spans="1:5" x14ac:dyDescent="0.2">
      <c r="A47" s="190" t="s">
        <v>954</v>
      </c>
      <c r="B47" s="381">
        <v>240938</v>
      </c>
      <c r="C47" s="381">
        <v>9731</v>
      </c>
      <c r="D47" s="381">
        <v>106506</v>
      </c>
      <c r="E47" s="381">
        <v>101508</v>
      </c>
    </row>
    <row r="48" spans="1:5" x14ac:dyDescent="0.2">
      <c r="A48" s="191" t="s">
        <v>955</v>
      </c>
      <c r="B48" s="381">
        <v>37516</v>
      </c>
      <c r="C48" s="381">
        <v>9731</v>
      </c>
      <c r="D48" s="381">
        <v>23005</v>
      </c>
      <c r="E48" s="381">
        <v>48508</v>
      </c>
    </row>
    <row r="49" spans="1:5" x14ac:dyDescent="0.2">
      <c r="A49" s="191" t="s">
        <v>956</v>
      </c>
      <c r="B49" s="188"/>
      <c r="C49" s="188"/>
      <c r="D49" s="188"/>
      <c r="E49" s="381">
        <v>1400401</v>
      </c>
    </row>
    <row r="50" spans="1:5" x14ac:dyDescent="0.2">
      <c r="A50" s="191" t="s">
        <v>957</v>
      </c>
      <c r="B50" s="188"/>
      <c r="C50" s="188"/>
      <c r="D50" s="188"/>
      <c r="E50" s="381">
        <v>2911</v>
      </c>
    </row>
    <row r="51" spans="1:5" x14ac:dyDescent="0.2">
      <c r="A51" s="191" t="s">
        <v>958</v>
      </c>
      <c r="B51" s="188"/>
      <c r="C51" s="188"/>
      <c r="D51" s="188"/>
      <c r="E51" s="188"/>
    </row>
    <row r="52" spans="1:5" x14ac:dyDescent="0.2">
      <c r="A52" s="190" t="s">
        <v>959</v>
      </c>
      <c r="B52" s="188"/>
      <c r="C52" s="188"/>
      <c r="D52" s="188"/>
      <c r="E52" s="381">
        <v>102578.7</v>
      </c>
    </row>
    <row r="53" spans="1:5" x14ac:dyDescent="0.2">
      <c r="A53" s="189" t="s">
        <v>960</v>
      </c>
      <c r="B53" s="381">
        <v>240938</v>
      </c>
      <c r="C53" s="381">
        <v>337910</v>
      </c>
      <c r="D53" s="381">
        <v>106506</v>
      </c>
      <c r="E53" s="381">
        <v>981232</v>
      </c>
    </row>
    <row r="54" spans="1:5" x14ac:dyDescent="0.2">
      <c r="A54" s="188"/>
      <c r="B54" s="188"/>
      <c r="C54" s="188"/>
      <c r="D54" s="188"/>
      <c r="E54" s="188"/>
    </row>
    <row r="55" spans="1:5" x14ac:dyDescent="0.2">
      <c r="A55" s="188" t="s">
        <v>961</v>
      </c>
      <c r="B55" s="381">
        <v>1098762</v>
      </c>
      <c r="C55" s="381">
        <v>1038902</v>
      </c>
      <c r="D55" s="381">
        <v>1639049</v>
      </c>
      <c r="E55" s="381">
        <v>1631049</v>
      </c>
    </row>
    <row r="56" spans="1:5" x14ac:dyDescent="0.2">
      <c r="A56" s="188" t="s">
        <v>962</v>
      </c>
      <c r="B56" s="381">
        <v>554763</v>
      </c>
      <c r="C56" s="381">
        <v>643239</v>
      </c>
      <c r="D56" s="381">
        <v>703099</v>
      </c>
      <c r="E56" s="381">
        <v>788616</v>
      </c>
    </row>
    <row r="57" spans="1:5" x14ac:dyDescent="0.2">
      <c r="A57" s="188" t="s">
        <v>963</v>
      </c>
      <c r="B57" s="381">
        <v>1098762</v>
      </c>
      <c r="C57" s="381">
        <v>1038902</v>
      </c>
      <c r="D57" s="188" t="s">
        <v>964</v>
      </c>
      <c r="E57" s="381">
        <v>1631049</v>
      </c>
    </row>
    <row r="58" spans="1:5" x14ac:dyDescent="0.2">
      <c r="A58" s="188" t="s">
        <v>965</v>
      </c>
      <c r="B58" s="381">
        <f>B53+B57</f>
        <v>1339700</v>
      </c>
      <c r="C58" s="188">
        <f>C53+C57</f>
        <v>1376812</v>
      </c>
      <c r="D58" s="381">
        <v>1737555</v>
      </c>
      <c r="E58" s="188">
        <f>E53+E57</f>
        <v>2612281</v>
      </c>
    </row>
    <row r="63" spans="1:5" x14ac:dyDescent="0.2">
      <c r="A63" s="172" t="s">
        <v>966</v>
      </c>
    </row>
    <row r="64" spans="1:5" x14ac:dyDescent="0.2">
      <c r="A64" s="193"/>
      <c r="B64" s="188">
        <v>2014</v>
      </c>
      <c r="C64" s="188">
        <v>2015</v>
      </c>
      <c r="D64" s="188">
        <v>2016</v>
      </c>
      <c r="E64" s="188">
        <v>2017</v>
      </c>
    </row>
    <row r="65" spans="1:5" x14ac:dyDescent="0.2">
      <c r="A65" s="193"/>
      <c r="B65" s="194" t="s">
        <v>921</v>
      </c>
      <c r="C65" s="194" t="s">
        <v>921</v>
      </c>
      <c r="D65" s="194" t="s">
        <v>921</v>
      </c>
      <c r="E65" s="194" t="s">
        <v>921</v>
      </c>
    </row>
    <row r="66" spans="1:5" x14ac:dyDescent="0.2">
      <c r="A66" s="193"/>
      <c r="B66" s="194"/>
      <c r="C66" s="194"/>
      <c r="D66" s="194"/>
      <c r="E66" s="194"/>
    </row>
    <row r="67" spans="1:5" x14ac:dyDescent="0.2">
      <c r="A67" s="188" t="s">
        <v>967</v>
      </c>
      <c r="B67" s="381">
        <v>120263</v>
      </c>
      <c r="C67" s="381">
        <v>205400</v>
      </c>
      <c r="D67" s="381">
        <v>327044</v>
      </c>
      <c r="E67" s="381">
        <v>873566</v>
      </c>
    </row>
    <row r="68" spans="1:5" x14ac:dyDescent="0.2">
      <c r="A68" s="189" t="s">
        <v>968</v>
      </c>
      <c r="B68" s="188"/>
      <c r="C68" s="188"/>
      <c r="D68" s="188"/>
      <c r="E68" s="188"/>
    </row>
    <row r="69" spans="1:5" x14ac:dyDescent="0.2">
      <c r="A69" s="188" t="s">
        <v>969</v>
      </c>
      <c r="B69" s="188"/>
      <c r="C69" s="188"/>
      <c r="D69" s="188"/>
      <c r="E69" s="188"/>
    </row>
    <row r="70" spans="1:5" x14ac:dyDescent="0.2">
      <c r="A70" s="188" t="s">
        <v>970</v>
      </c>
      <c r="B70" s="188" t="s">
        <v>971</v>
      </c>
      <c r="C70" s="188"/>
      <c r="D70" s="188"/>
      <c r="E70" s="188"/>
    </row>
    <row r="71" spans="1:5" x14ac:dyDescent="0.2">
      <c r="A71" s="190" t="s">
        <v>972</v>
      </c>
      <c r="B71" s="381">
        <v>4247</v>
      </c>
      <c r="C71" s="381">
        <v>16995</v>
      </c>
      <c r="D71" s="381">
        <v>19012</v>
      </c>
      <c r="E71" s="381">
        <v>44920</v>
      </c>
    </row>
    <row r="72" spans="1:5" x14ac:dyDescent="0.2">
      <c r="A72" s="190" t="s">
        <v>945</v>
      </c>
      <c r="B72" s="381">
        <v>7124</v>
      </c>
      <c r="C72" s="381">
        <v>2680</v>
      </c>
      <c r="D72" s="381">
        <v>35760</v>
      </c>
      <c r="E72" s="381">
        <v>15011</v>
      </c>
    </row>
    <row r="73" spans="1:5" x14ac:dyDescent="0.2">
      <c r="A73" s="190" t="s">
        <v>973</v>
      </c>
      <c r="B73" s="188"/>
      <c r="C73" s="188"/>
      <c r="D73" s="188"/>
      <c r="E73" s="188"/>
    </row>
    <row r="74" spans="1:5" x14ac:dyDescent="0.2">
      <c r="A74" s="190" t="s">
        <v>974</v>
      </c>
      <c r="B74" s="381">
        <v>11515</v>
      </c>
      <c r="C74" s="381">
        <v>27785</v>
      </c>
      <c r="D74" s="381">
        <v>13274</v>
      </c>
      <c r="E74" s="381">
        <v>25503</v>
      </c>
    </row>
    <row r="75" spans="1:5" x14ac:dyDescent="0.2">
      <c r="A75" s="188" t="s">
        <v>975</v>
      </c>
      <c r="B75" s="381">
        <v>35998</v>
      </c>
      <c r="C75" s="381">
        <v>27450</v>
      </c>
      <c r="D75" s="381">
        <v>10984</v>
      </c>
      <c r="E75" s="381">
        <v>83711</v>
      </c>
    </row>
    <row r="76" spans="1:5" x14ac:dyDescent="0.2">
      <c r="A76" s="188"/>
      <c r="B76" s="188"/>
      <c r="C76" s="188"/>
      <c r="D76" s="188"/>
      <c r="E76" s="188"/>
    </row>
    <row r="77" spans="1:5" x14ac:dyDescent="0.2">
      <c r="A77" s="189" t="s">
        <v>976</v>
      </c>
      <c r="B77" s="188"/>
      <c r="C77" s="188"/>
      <c r="D77" s="188"/>
      <c r="E77" s="188"/>
    </row>
    <row r="78" spans="1:5" x14ac:dyDescent="0.2">
      <c r="A78" s="190" t="s">
        <v>977</v>
      </c>
      <c r="B78" s="188">
        <v>0</v>
      </c>
      <c r="C78" s="188">
        <v>0</v>
      </c>
      <c r="D78" s="188">
        <v>0</v>
      </c>
      <c r="E78" s="188">
        <v>0</v>
      </c>
    </row>
    <row r="79" spans="1:5" x14ac:dyDescent="0.2">
      <c r="A79" s="190" t="s">
        <v>978</v>
      </c>
      <c r="B79" s="188"/>
      <c r="C79" s="188"/>
      <c r="D79" s="188"/>
      <c r="E79" s="188"/>
    </row>
    <row r="80" spans="1:5" x14ac:dyDescent="0.2">
      <c r="A80" s="188" t="s">
        <v>979</v>
      </c>
      <c r="B80" s="188">
        <v>150</v>
      </c>
      <c r="C80" s="381">
        <v>62550</v>
      </c>
      <c r="D80" s="381">
        <v>92557</v>
      </c>
      <c r="E80" s="381">
        <v>898089</v>
      </c>
    </row>
    <row r="81" spans="1:5" x14ac:dyDescent="0.2">
      <c r="A81" s="188"/>
      <c r="B81" s="188"/>
      <c r="C81" s="188"/>
      <c r="D81" s="188"/>
      <c r="E81" s="188"/>
    </row>
    <row r="82" spans="1:5" x14ac:dyDescent="0.2">
      <c r="A82" s="189" t="s">
        <v>980</v>
      </c>
      <c r="B82" s="188"/>
      <c r="C82" s="188"/>
      <c r="D82" s="188"/>
      <c r="E82" s="188"/>
    </row>
    <row r="83" spans="1:5" x14ac:dyDescent="0.2">
      <c r="A83" s="190" t="s">
        <v>981</v>
      </c>
      <c r="B83" s="188"/>
      <c r="C83" s="188"/>
      <c r="D83" s="188"/>
      <c r="E83" s="188"/>
    </row>
    <row r="84" spans="1:5" x14ac:dyDescent="0.2">
      <c r="A84" s="190" t="s">
        <v>982</v>
      </c>
      <c r="B84" s="188"/>
      <c r="C84" s="188"/>
      <c r="D84" s="188"/>
      <c r="E84" s="188"/>
    </row>
    <row r="85" spans="1:5" x14ac:dyDescent="0.2">
      <c r="A85" s="190" t="s">
        <v>983</v>
      </c>
      <c r="B85" s="188"/>
      <c r="C85" s="188"/>
      <c r="D85" s="188"/>
      <c r="E85" s="381">
        <v>849223</v>
      </c>
    </row>
    <row r="86" spans="1:5" x14ac:dyDescent="0.2">
      <c r="A86" s="190" t="s">
        <v>984</v>
      </c>
      <c r="B86" s="188"/>
      <c r="C86" s="188"/>
      <c r="D86" s="188"/>
      <c r="E86" s="188"/>
    </row>
    <row r="87" spans="1:5" x14ac:dyDescent="0.2">
      <c r="A87" s="188" t="s">
        <v>985</v>
      </c>
      <c r="B87" s="381">
        <v>36868</v>
      </c>
      <c r="C87" s="381">
        <v>124755</v>
      </c>
      <c r="D87" s="381">
        <v>83501</v>
      </c>
      <c r="E87" s="381">
        <v>846420</v>
      </c>
    </row>
    <row r="88" spans="1:5" x14ac:dyDescent="0.2">
      <c r="A88" s="399" t="s">
        <v>986</v>
      </c>
      <c r="B88" s="188">
        <f>B75+B80+B87</f>
        <v>73016</v>
      </c>
      <c r="C88" s="381">
        <v>34755</v>
      </c>
      <c r="D88" s="381">
        <v>20060</v>
      </c>
      <c r="E88" s="381">
        <v>32042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showGridLines="0" topLeftCell="A47" workbookViewId="0">
      <selection activeCell="E56" sqref="E56"/>
    </sheetView>
  </sheetViews>
  <sheetFormatPr baseColWidth="10" defaultColWidth="11.5" defaultRowHeight="15" x14ac:dyDescent="0.2"/>
  <cols>
    <col min="1" max="1" width="25.1640625" customWidth="1"/>
  </cols>
  <sheetData>
    <row r="1" spans="1:8" ht="28" x14ac:dyDescent="0.3">
      <c r="A1" s="15" t="s">
        <v>987</v>
      </c>
      <c r="B1" s="120"/>
      <c r="C1" s="120"/>
      <c r="D1" s="120"/>
      <c r="E1" s="120"/>
      <c r="F1" s="120"/>
      <c r="G1" s="120"/>
      <c r="H1" s="120"/>
    </row>
    <row r="12" spans="1:8" ht="16" x14ac:dyDescent="0.2">
      <c r="A12" s="134"/>
      <c r="B12" s="134"/>
      <c r="C12" s="134"/>
      <c r="D12" s="134"/>
      <c r="E12" s="134"/>
      <c r="F12" s="134"/>
      <c r="G12" s="134"/>
      <c r="H12" s="134"/>
    </row>
    <row r="13" spans="1:8" ht="16" x14ac:dyDescent="0.2">
      <c r="A13" s="181" t="s">
        <v>920</v>
      </c>
      <c r="B13" s="134"/>
      <c r="C13" s="134"/>
      <c r="D13" s="134"/>
      <c r="E13" s="134"/>
      <c r="F13" s="134"/>
      <c r="G13" s="134"/>
      <c r="H13" s="134"/>
    </row>
    <row r="14" spans="1:8" ht="16" x14ac:dyDescent="0.2">
      <c r="A14" s="134"/>
      <c r="B14" s="134"/>
      <c r="C14" s="134"/>
      <c r="D14" s="134"/>
      <c r="E14" s="134"/>
      <c r="F14" s="134"/>
      <c r="G14" s="134"/>
      <c r="H14" s="134"/>
    </row>
    <row r="15" spans="1:8" ht="16" x14ac:dyDescent="0.2">
      <c r="A15" s="155"/>
      <c r="B15" s="153">
        <f>'16.Financial Statements Figures'!B3</f>
        <v>2014</v>
      </c>
      <c r="C15" s="153">
        <f>'16.Financial Statements Figures'!C3</f>
        <v>2015</v>
      </c>
      <c r="D15" s="153">
        <f>'16.Financial Statements Figures'!D3</f>
        <v>2016</v>
      </c>
      <c r="E15" s="153">
        <f>'16.Financial Statements Figures'!E3</f>
        <v>2017</v>
      </c>
      <c r="F15" s="134"/>
      <c r="G15" s="134"/>
      <c r="H15" s="120"/>
    </row>
    <row r="16" spans="1:8" s="120" customFormat="1" ht="16" x14ac:dyDescent="0.2">
      <c r="A16" s="155"/>
      <c r="B16" s="153" t="s">
        <v>921</v>
      </c>
      <c r="C16" s="153" t="s">
        <v>921</v>
      </c>
      <c r="D16" s="153" t="s">
        <v>921</v>
      </c>
      <c r="E16" s="153" t="str">
        <f>'16.Financial Statements Figures'!E4</f>
        <v>USD</v>
      </c>
    </row>
    <row r="17" spans="1:8" ht="16" x14ac:dyDescent="0.2">
      <c r="A17" s="155"/>
      <c r="B17" s="153"/>
      <c r="C17" s="153"/>
      <c r="D17" s="153"/>
      <c r="E17" s="153"/>
      <c r="F17" s="134"/>
      <c r="G17" s="134"/>
      <c r="H17" s="120"/>
    </row>
    <row r="18" spans="1:8" ht="16" x14ac:dyDescent="0.2">
      <c r="A18" s="153" t="str">
        <f>'16.Financial Statements Figures'!A6</f>
        <v>Sales/Revenue</v>
      </c>
      <c r="B18" s="383">
        <f>'16.Financial Statements Figures'!B6/'16.Financial Statements Figures'!$B$6</f>
        <v>1</v>
      </c>
      <c r="C18" s="383">
        <f>'16.Financial Statements Figures'!C6/'16.Financial Statements Figures'!$C$6</f>
        <v>1</v>
      </c>
      <c r="D18" s="383">
        <f>'16.Financial Statements Figures'!D6/'16.Financial Statements Figures'!$D$6</f>
        <v>1</v>
      </c>
      <c r="E18" s="383">
        <f>'16.Financial Statements Figures'!E6/'16.Financial Statements Figures'!$E$6</f>
        <v>1</v>
      </c>
      <c r="F18" s="134"/>
      <c r="G18" s="134"/>
      <c r="H18" s="120"/>
    </row>
    <row r="19" spans="1:8" ht="16" x14ac:dyDescent="0.2">
      <c r="A19" s="153" t="s">
        <v>923</v>
      </c>
      <c r="B19" s="383">
        <f>'16.Financial Statements Figures'!B7/'16.Financial Statements Figures'!$B$6</f>
        <v>0</v>
      </c>
      <c r="C19" s="383">
        <f>'16.Financial Statements Figures'!C7/'16.Financial Statements Figures'!$C$6</f>
        <v>0</v>
      </c>
      <c r="D19" s="383">
        <f>'16.Financial Statements Figures'!D7/'16.Financial Statements Figures'!$D$6</f>
        <v>0</v>
      </c>
      <c r="E19" s="383">
        <f>'16.Financial Statements Figures'!E7/'16.Financial Statements Figures'!$E$6</f>
        <v>3.2164154657841566E-2</v>
      </c>
      <c r="F19" s="134"/>
      <c r="G19" s="134"/>
      <c r="H19" s="120"/>
    </row>
    <row r="20" spans="1:8" ht="16" x14ac:dyDescent="0.2">
      <c r="A20" s="153" t="s">
        <v>924</v>
      </c>
      <c r="B20" s="383">
        <f>'16.Financial Statements Figures'!B8/'16.Financial Statements Figures'!$B$6</f>
        <v>0.41899836192345108</v>
      </c>
      <c r="C20" s="383">
        <f>'16.Financial Statements Figures'!C8/'16.Financial Statements Figures'!$C$6</f>
        <v>9.4157740993184025E-2</v>
      </c>
      <c r="D20" s="383">
        <f>'16.Financial Statements Figures'!D8/'16.Financial Statements Figures'!$D$6</f>
        <v>0.12538068272159097</v>
      </c>
      <c r="E20" s="383">
        <f>'16.Financial Statements Figures'!E8/'16.Financial Statements Figures'!$E$6</f>
        <v>2.1160168050715879E-2</v>
      </c>
      <c r="F20" s="134"/>
      <c r="G20" s="134"/>
      <c r="H20" s="120"/>
    </row>
    <row r="21" spans="1:8" ht="16" x14ac:dyDescent="0.2">
      <c r="A21" s="153" t="s">
        <v>925</v>
      </c>
      <c r="B21" s="383">
        <f>'16.Financial Statements Figures'!B9/'16.Financial Statements Figures'!$B$6</f>
        <v>0.42972485303044161</v>
      </c>
      <c r="C21" s="383">
        <f>'16.Financial Statements Figures'!C9/'16.Financial Statements Figures'!$C$6</f>
        <v>0.51117332035053553</v>
      </c>
      <c r="D21" s="383">
        <f>'16.Financial Statements Figures'!D9/'16.Financial Statements Figures'!$D$6</f>
        <v>0.48259255635327358</v>
      </c>
      <c r="E21" s="383">
        <f>'16.Financial Statements Figures'!E9/'16.Financial Statements Figures'!$E$6</f>
        <v>5.95148736490618E-2</v>
      </c>
      <c r="F21" s="134"/>
      <c r="G21" s="134"/>
      <c r="H21" s="120"/>
    </row>
    <row r="22" spans="1:8" ht="16" x14ac:dyDescent="0.2">
      <c r="A22" s="153" t="s">
        <v>926</v>
      </c>
      <c r="B22" s="383">
        <f>'16.Financial Statements Figures'!B10/'16.Financial Statements Figures'!$B$6</f>
        <v>0.73568761797061444</v>
      </c>
      <c r="C22" s="383">
        <f>'16.Financial Statements Figures'!C10/'16.Financial Statements Figures'!$C$6</f>
        <v>0.29143135345666993</v>
      </c>
      <c r="D22" s="383">
        <f>'16.Financial Statements Figures'!D10/'16.Financial Statements Figures'!$D$6</f>
        <v>0.26148469319113027</v>
      </c>
      <c r="E22" s="383">
        <f>'16.Financial Statements Figures'!E10/'16.Financial Statements Figures'!$E$6</f>
        <v>1.6964843530127849E-3</v>
      </c>
      <c r="F22" s="134"/>
      <c r="G22" s="134"/>
      <c r="H22" s="120"/>
    </row>
    <row r="23" spans="1:8" ht="16" x14ac:dyDescent="0.2">
      <c r="A23" s="380" t="s">
        <v>988</v>
      </c>
      <c r="B23" s="383">
        <f>'16.Financial Statements Figures'!B11/'16.Financial Statements Figures'!$B$6</f>
        <v>0.98927350889300947</v>
      </c>
      <c r="C23" s="383">
        <f>'16.Financial Statements Figures'!C11/'16.Financial Statements Figures'!$C$6</f>
        <v>0.58298442064264844</v>
      </c>
      <c r="D23" s="383">
        <f>'16.Financial Statements Figures'!D11/'16.Financial Statements Figures'!$D$6</f>
        <v>0.64278812636831739</v>
      </c>
      <c r="E23" s="383">
        <f>'16.Financial Statements Figures'!E11/'16.Financial Statements Figures'!$E$6</f>
        <v>7.3317377698423991</v>
      </c>
      <c r="F23" s="134"/>
      <c r="G23" s="134"/>
      <c r="H23" s="120"/>
    </row>
    <row r="24" spans="1:8" ht="16" x14ac:dyDescent="0.2">
      <c r="A24" s="153" t="s">
        <v>928</v>
      </c>
      <c r="B24" s="383">
        <f>'16.Financial Statements Figures'!B12/'16.Financial Statements Figures'!$B$6</f>
        <v>0.34051204443594457</v>
      </c>
      <c r="C24" s="383">
        <f>'16.Financial Statements Figures'!C12/'16.Financial Statements Figures'!$C$6</f>
        <v>0.13308666017526777</v>
      </c>
      <c r="D24" s="383">
        <f>'16.Financial Statements Figures'!D12/'16.Financial Statements Figures'!$D$6</f>
        <v>0.15331881948606305</v>
      </c>
      <c r="E24" s="383">
        <f>'16.Financial Statements Figures'!E12/'16.Financial Statements Figures'!$E$6</f>
        <v>9.3868638096273604E-3</v>
      </c>
      <c r="F24" s="134"/>
      <c r="G24" s="134"/>
      <c r="H24" s="120"/>
    </row>
    <row r="25" spans="1:8" ht="16" x14ac:dyDescent="0.2">
      <c r="A25" s="153" t="s">
        <v>929</v>
      </c>
      <c r="B25" s="383">
        <f>'16.Financial Statements Figures'!B13/'16.Financial Statements Figures'!$B$6</f>
        <v>0.19380025444234719</v>
      </c>
      <c r="C25" s="383">
        <f>'16.Financial Statements Figures'!C13/'16.Financial Statements Figures'!$C$6</f>
        <v>7.6582278481012664E-2</v>
      </c>
      <c r="D25" s="383">
        <f>'16.Financial Statements Figures'!D13/'16.Financial Statements Figures'!$D$6</f>
        <v>0.27271559790119981</v>
      </c>
      <c r="E25" s="383">
        <f>'16.Financial Statements Figures'!E13/'16.Financial Statements Figures'!$E$6</f>
        <v>3.4268809125669896E-3</v>
      </c>
      <c r="F25" s="134"/>
      <c r="G25" s="134"/>
      <c r="H25" s="120"/>
    </row>
    <row r="26" spans="1:8" ht="16" x14ac:dyDescent="0.2">
      <c r="A26" s="153" t="s">
        <v>930</v>
      </c>
      <c r="B26" s="383">
        <f>'16.Financial Statements Figures'!B14/'16.Financial Statements Figures'!$B$6</f>
        <v>0</v>
      </c>
      <c r="C26" s="383">
        <f>'16.Financial Statements Figures'!C14/'16.Financial Statements Figures'!$C$6</f>
        <v>0</v>
      </c>
      <c r="D26" s="383">
        <f>'16.Financial Statements Figures'!D14/'16.Financial Statements Figures'!$D$6</f>
        <v>0</v>
      </c>
      <c r="E26" s="383">
        <f>'16.Financial Statements Figures'!E14/'16.Financial Statements Figures'!$E$6</f>
        <v>0</v>
      </c>
      <c r="F26" s="134"/>
      <c r="G26" s="134"/>
      <c r="H26" s="120"/>
    </row>
    <row r="27" spans="1:8" ht="16" x14ac:dyDescent="0.2">
      <c r="A27" s="153" t="s">
        <v>989</v>
      </c>
      <c r="B27" s="383">
        <f>'16.Financial Statements Figures'!B15/'16.Financial Statements Figures'!$B$6</f>
        <v>0.27858110973449857</v>
      </c>
      <c r="C27" s="383">
        <f>'16.Financial Statements Figures'!C15/'16.Financial Statements Figures'!$C$6</f>
        <v>2.7210321324245376E-2</v>
      </c>
      <c r="D27" s="383">
        <f>'16.Financial Statements Figures'!D15/'16.Financial Statements Figures'!$D$6</f>
        <v>0.26956617458201343</v>
      </c>
      <c r="E27" s="383">
        <f>'16.Financial Statements Figures'!E15/'16.Financial Statements Figures'!$E$6</f>
        <v>2.8377349862445798E-2</v>
      </c>
      <c r="F27" s="134"/>
      <c r="G27" s="134"/>
      <c r="H27" s="120"/>
    </row>
    <row r="28" spans="1:8" ht="16" x14ac:dyDescent="0.2">
      <c r="A28" s="153" t="s">
        <v>990</v>
      </c>
      <c r="B28" s="383">
        <f>'16.Financial Statements Figures'!B16/'16.Financial Statements Figures'!$B$6</f>
        <v>7.0844731962448962E-2</v>
      </c>
      <c r="C28" s="383">
        <f>'16.Financial Statements Figures'!C16/'16.Financial Statements Figures'!$C$6</f>
        <v>3.6027263875365138E-2</v>
      </c>
      <c r="D28" s="383">
        <f>'16.Financial Statements Figures'!D16/'16.Financial Statements Figures'!$D$6</f>
        <v>2.9078656082973546E-2</v>
      </c>
      <c r="E28" s="383">
        <f>'16.Financial Statements Figures'!E16/'16.Financial Statements Figures'!$E$6</f>
        <v>6.5436574209871805E-3</v>
      </c>
      <c r="F28" s="134"/>
      <c r="G28" s="134"/>
      <c r="H28" s="120"/>
    </row>
    <row r="29" spans="1:8" ht="16" x14ac:dyDescent="0.2">
      <c r="A29" s="153" t="s">
        <v>933</v>
      </c>
      <c r="B29" s="383">
        <f>'16.Financial Statements Figures'!B17/'16.Financial Statements Figures'!$B$6</f>
        <v>0.31380391309047673</v>
      </c>
      <c r="C29" s="383">
        <f>'16.Financial Statements Figures'!C17/'16.Financial Statements Figures'!$C$6</f>
        <v>0.19558422590068159</v>
      </c>
      <c r="D29" s="383">
        <f>'16.Financial Statements Figures'!D17/'16.Financial Statements Figures'!$D$6</f>
        <v>0.13504299115715315</v>
      </c>
      <c r="E29" s="383">
        <f>'16.Financial Statements Figures'!E17/'16.Financial Statements Figures'!$E$6</f>
        <v>1.8913047354375916E-2</v>
      </c>
      <c r="F29" s="134"/>
      <c r="G29" s="134"/>
      <c r="H29" s="120"/>
    </row>
    <row r="30" spans="1:8" ht="16" x14ac:dyDescent="0.2">
      <c r="A30" s="153" t="s">
        <v>934</v>
      </c>
      <c r="B30" s="383">
        <f>'16.Financial Statements Figures'!B18/'16.Financial Statements Figures'!$B$6</f>
        <v>0</v>
      </c>
      <c r="C30" s="383">
        <f>'16.Financial Statements Figures'!C18/'16.Financial Statements Figures'!$C$6</f>
        <v>0</v>
      </c>
      <c r="D30" s="383">
        <f>'16.Financial Statements Figures'!D18/'16.Financial Statements Figures'!$D$6</f>
        <v>0</v>
      </c>
      <c r="E30" s="383">
        <f>'16.Financial Statements Figures'!E18/'16.Financial Statements Figures'!$E$6</f>
        <v>4.8997894296701043E-4</v>
      </c>
      <c r="F30" s="134"/>
      <c r="G30" s="134"/>
      <c r="H30" s="120"/>
    </row>
    <row r="31" spans="1:8" ht="16" x14ac:dyDescent="0.2">
      <c r="A31" s="153" t="s">
        <v>991</v>
      </c>
      <c r="B31" s="383">
        <f>'16.Financial Statements Figures'!B19/'16.Financial Statements Figures'!$B$6</f>
        <v>0</v>
      </c>
      <c r="C31" s="383">
        <f>'16.Financial Statements Figures'!C19/'16.Financial Statements Figures'!$C$6</f>
        <v>0</v>
      </c>
      <c r="D31" s="383">
        <f>'16.Financial Statements Figures'!D19/'16.Financial Statements Figures'!$D$6</f>
        <v>0</v>
      </c>
      <c r="E31" s="383">
        <f>'16.Financial Statements Figures'!E19/'16.Financial Statements Figures'!$E$6</f>
        <v>0</v>
      </c>
      <c r="F31" s="134"/>
      <c r="G31" s="134"/>
      <c r="H31" s="120"/>
    </row>
    <row r="32" spans="1:8" s="120" customFormat="1" ht="16" x14ac:dyDescent="0.2">
      <c r="A32" s="153" t="s">
        <v>992</v>
      </c>
      <c r="B32" s="383">
        <f>'16.Financial Statements Figures'!B20/'16.Financial Statements Figures'!$B$6</f>
        <v>0</v>
      </c>
      <c r="C32" s="383">
        <f>'16.Financial Statements Figures'!C20/'16.Financial Statements Figures'!$C$6</f>
        <v>0</v>
      </c>
      <c r="D32" s="383">
        <f>'16.Financial Statements Figures'!D20/'16.Financial Statements Figures'!$D$6</f>
        <v>0</v>
      </c>
      <c r="E32" s="383">
        <f>'16.Financial Statements Figures'!E20/'16.Financial Statements Figures'!$E$6</f>
        <v>0</v>
      </c>
      <c r="F32" s="134"/>
      <c r="G32" s="134"/>
    </row>
    <row r="33" spans="1:8" s="120" customFormat="1" ht="16" x14ac:dyDescent="0.2">
      <c r="A33" s="153" t="s">
        <v>937</v>
      </c>
      <c r="B33" s="383">
        <f>'16.Financial Statements Figures'!B21/'16.Financial Statements Figures'!$B$6</f>
        <v>0</v>
      </c>
      <c r="C33" s="383">
        <f>'16.Financial Statements Figures'!C21/'16.Financial Statements Figures'!$C$6</f>
        <v>0</v>
      </c>
      <c r="D33" s="383">
        <f>'16.Financial Statements Figures'!D21/'16.Financial Statements Figures'!$D$6</f>
        <v>0</v>
      </c>
      <c r="E33" s="383">
        <f>'16.Financial Statements Figures'!E21/'16.Financial Statements Figures'!$E$6</f>
        <v>0</v>
      </c>
      <c r="F33" s="134"/>
      <c r="G33" s="134"/>
    </row>
    <row r="34" spans="1:8" ht="16" x14ac:dyDescent="0.2">
      <c r="A34" s="153" t="s">
        <v>993</v>
      </c>
      <c r="B34" s="383">
        <f>'16.Financial Statements Figures'!B22/'16.Financial Statements Figures'!$B$6</f>
        <v>0</v>
      </c>
      <c r="C34" s="383">
        <f>'16.Financial Statements Figures'!C22/'16.Financial Statements Figures'!$C$6</f>
        <v>0</v>
      </c>
      <c r="D34" s="383">
        <f>'16.Financial Statements Figures'!D22/'16.Financial Statements Figures'!$D$6</f>
        <v>0</v>
      </c>
      <c r="E34" s="383">
        <f>'16.Financial Statements Figures'!E22/'16.Financial Statements Figures'!$E$6</f>
        <v>0</v>
      </c>
      <c r="F34" s="134"/>
      <c r="G34" s="134"/>
      <c r="H34" s="120"/>
    </row>
    <row r="35" spans="1:8" ht="16" x14ac:dyDescent="0.2">
      <c r="A35" s="153" t="s">
        <v>939</v>
      </c>
      <c r="B35" s="383">
        <f>'16.Financial Statements Figures'!B23/'16.Financial Statements Figures'!$B$6</f>
        <v>0</v>
      </c>
      <c r="C35" s="383">
        <f>'16.Financial Statements Figures'!C23/'16.Financial Statements Figures'!$C$6</f>
        <v>0</v>
      </c>
      <c r="D35" s="383">
        <f>'16.Financial Statements Figures'!D23/'16.Financial Statements Figures'!$D$6</f>
        <v>0</v>
      </c>
      <c r="E35" s="383">
        <f>'16.Financial Statements Figures'!E23/'16.Financial Statements Figures'!$E$6</f>
        <v>5.088579033096566E-4</v>
      </c>
      <c r="F35" s="134"/>
      <c r="G35" s="134"/>
      <c r="H35" s="120"/>
    </row>
    <row r="36" spans="1:8" s="120" customFormat="1" ht="16" x14ac:dyDescent="0.2">
      <c r="A36" s="153" t="s">
        <v>940</v>
      </c>
      <c r="B36" s="383">
        <f>'16.Financial Statements Figures'!B24/'16.Financial Statements Figures'!$B$6</f>
        <v>0.73568761797061444</v>
      </c>
      <c r="C36" s="383">
        <f>'16.Financial Statements Figures'!C24/'16.Financial Statements Figures'!$C$6</f>
        <v>0.29143135345666993</v>
      </c>
      <c r="D36" s="383">
        <f>'16.Financial Statements Figures'!D24/'16.Financial Statements Figures'!$D$6</f>
        <v>0.2706577708198285</v>
      </c>
      <c r="E36" s="383">
        <f>'16.Financial Statements Figures'!E24/'16.Financial Statements Figures'!$E$6</f>
        <v>0.1378541684220021</v>
      </c>
      <c r="F36" s="134"/>
      <c r="G36" s="134"/>
    </row>
    <row r="37" spans="1:8" ht="16" x14ac:dyDescent="0.2">
      <c r="A37" s="153" t="s">
        <v>941</v>
      </c>
      <c r="B37" s="383">
        <f>'16.Financial Statements Figures'!B25/'16.Financial Statements Figures'!$B$6</f>
        <v>0.73568761797061444</v>
      </c>
      <c r="C37" s="383">
        <f>'16.Financial Statements Figures'!C25/'16.Financial Statements Figures'!$C$6</f>
        <v>0.29143135345666993</v>
      </c>
      <c r="D37" s="383">
        <f>'16.Financial Statements Figures'!D25/'16.Financial Statements Figures'!$D$6</f>
        <v>0.26148469319113027</v>
      </c>
      <c r="E37" s="383">
        <f>'16.Financial Statements Figures'!E25/'16.Financial Statements Figures'!$E$6</f>
        <v>1.1874516445147705E-3</v>
      </c>
      <c r="F37" s="134"/>
      <c r="G37" s="134"/>
      <c r="H37" s="120"/>
    </row>
    <row r="38" spans="1:8" ht="16" x14ac:dyDescent="0.2">
      <c r="A38" s="134"/>
      <c r="B38" s="383">
        <f>'16.Financial Statements Figures'!B26/'16.Financial Statements Figures'!$B$6</f>
        <v>0</v>
      </c>
      <c r="C38" s="383">
        <f>'16.Financial Statements Figures'!C26/'16.Financial Statements Figures'!$C$6</f>
        <v>0</v>
      </c>
      <c r="D38" s="383">
        <f>'16.Financial Statements Figures'!D26/'16.Financial Statements Figures'!$D$6</f>
        <v>0</v>
      </c>
      <c r="E38" s="383">
        <f>'16.Financial Statements Figures'!E26/'16.Financial Statements Figures'!$E$6</f>
        <v>0</v>
      </c>
      <c r="F38" s="120"/>
      <c r="G38" s="120"/>
      <c r="H38" s="120"/>
    </row>
    <row r="39" spans="1:8" s="120" customFormat="1" ht="16" x14ac:dyDescent="0.2">
      <c r="A39" s="155"/>
      <c r="B39" s="383">
        <f>'16.Financial Statements Figures'!B27/'16.Financial Statements Figures'!$B$6</f>
        <v>0</v>
      </c>
      <c r="C39" s="383">
        <f>'16.Financial Statements Figures'!C27/'16.Financial Statements Figures'!$C$6</f>
        <v>0</v>
      </c>
      <c r="D39" s="383">
        <f>'16.Financial Statements Figures'!D27/'16.Financial Statements Figures'!$D$6</f>
        <v>0</v>
      </c>
      <c r="E39" s="383">
        <f>'16.Financial Statements Figures'!E27/'16.Financial Statements Figures'!$E$6</f>
        <v>0</v>
      </c>
      <c r="F39" s="155"/>
      <c r="G39" s="134"/>
      <c r="H39" s="134"/>
    </row>
    <row r="40" spans="1:8" s="120" customFormat="1" ht="16" x14ac:dyDescent="0.2">
      <c r="A40" s="155"/>
      <c r="B40" s="155"/>
      <c r="C40" s="155"/>
      <c r="D40" s="155"/>
      <c r="E40" s="155"/>
      <c r="F40" s="155"/>
      <c r="G40" s="134"/>
      <c r="H40" s="134"/>
    </row>
    <row r="41" spans="1:8" s="120" customFormat="1" ht="16" x14ac:dyDescent="0.2">
      <c r="A41" s="155"/>
      <c r="B41" s="155"/>
      <c r="C41" s="155"/>
      <c r="D41" s="155"/>
      <c r="E41" s="155"/>
      <c r="F41" s="155"/>
      <c r="G41" s="134"/>
      <c r="H41" s="134"/>
    </row>
    <row r="42" spans="1:8" ht="16" x14ac:dyDescent="0.2">
      <c r="A42" s="181" t="s">
        <v>942</v>
      </c>
      <c r="B42" s="134"/>
      <c r="C42" s="134"/>
      <c r="D42" s="134"/>
      <c r="E42" s="134"/>
      <c r="F42" s="134"/>
      <c r="G42" s="134"/>
      <c r="H42" s="134"/>
    </row>
    <row r="43" spans="1:8" ht="16" x14ac:dyDescent="0.2">
      <c r="A43" s="155"/>
      <c r="B43" s="153">
        <f>'16.Financial Statements Figures'!B31</f>
        <v>2014</v>
      </c>
      <c r="C43" s="153">
        <f>'16.Financial Statements Figures'!C31</f>
        <v>2015</v>
      </c>
      <c r="D43" s="153">
        <f>'16.Financial Statements Figures'!D31</f>
        <v>2016</v>
      </c>
      <c r="E43" s="153">
        <f>'16.Financial Statements Figures'!E31</f>
        <v>2017</v>
      </c>
      <c r="F43" s="134"/>
      <c r="G43" s="134"/>
      <c r="H43" s="120"/>
    </row>
    <row r="44" spans="1:8" ht="16" x14ac:dyDescent="0.2">
      <c r="A44" s="155"/>
      <c r="B44" s="203" t="str">
        <f>'16.Financial Statements Figures'!B32</f>
        <v>USD</v>
      </c>
      <c r="C44" s="203" t="str">
        <f>'16.Financial Statements Figures'!C32</f>
        <v>USD</v>
      </c>
      <c r="D44" s="203" t="str">
        <f>'16.Financial Statements Figures'!D32</f>
        <v>USD</v>
      </c>
      <c r="E44" s="203" t="str">
        <f>'16.Financial Statements Figures'!E32</f>
        <v>USD</v>
      </c>
      <c r="F44" s="134"/>
      <c r="G44" s="134"/>
      <c r="H44" s="120"/>
    </row>
    <row r="45" spans="1:8" s="120" customFormat="1" ht="16" x14ac:dyDescent="0.2">
      <c r="A45" s="155"/>
      <c r="B45" s="203"/>
      <c r="C45" s="203"/>
      <c r="D45" s="203"/>
      <c r="E45" s="203"/>
      <c r="F45" s="134"/>
      <c r="G45" s="134"/>
    </row>
    <row r="46" spans="1:8" ht="16" x14ac:dyDescent="0.2">
      <c r="A46" s="153" t="str">
        <f>'16.Financial Statements Figures'!A34</f>
        <v>Current Asset</v>
      </c>
      <c r="B46" s="383">
        <f>'16.Financial Statements Figures'!B34/'16.Financial Statements Figures'!$B$45</f>
        <v>5.8394416660446369E-2</v>
      </c>
      <c r="C46" s="383">
        <f>'16.Financial Statements Figures'!C34/'16.Financial Statements Figures'!$C$45</f>
        <v>6.777323265631037E-2</v>
      </c>
      <c r="D46" s="383">
        <f>'16.Financial Statements Figures'!D34/'16.Financial Statements Figures'!$D$45</f>
        <v>4.0706219003679933E-2</v>
      </c>
      <c r="E46" s="383">
        <f>'16.Financial Statements Figures'!E34/'16.Financial Statements Figures'!$E$45</f>
        <v>6.5419803065578416E-2</v>
      </c>
      <c r="F46" s="134"/>
      <c r="G46" s="134"/>
      <c r="H46" s="120"/>
    </row>
    <row r="47" spans="1:8" ht="16" x14ac:dyDescent="0.2">
      <c r="A47" s="153" t="s">
        <v>994</v>
      </c>
      <c r="B47" s="383">
        <f>'16.Financial Statements Figures'!B35/'16.Financial Statements Figures'!$B$45</f>
        <v>1.4600283645592297E-3</v>
      </c>
      <c r="C47" s="383">
        <f>'16.Financial Statements Figures'!C35/'16.Financial Statements Figures'!$C$45</f>
        <v>2.6663771088572732E-2</v>
      </c>
      <c r="D47" s="383">
        <f>'16.Financial Statements Figures'!D35/'16.Financial Statements Figures'!$D$45</f>
        <v>1.1995810003544495E-2</v>
      </c>
      <c r="E47" s="383">
        <f>'16.Financial Statements Figures'!E35/'16.Financial Statements Figures'!$E$45</f>
        <v>2.1454554747381463E-2</v>
      </c>
      <c r="F47" s="134"/>
      <c r="G47" s="134"/>
      <c r="H47" s="120"/>
    </row>
    <row r="48" spans="1:8" ht="16" x14ac:dyDescent="0.2">
      <c r="A48" s="153" t="s">
        <v>945</v>
      </c>
      <c r="B48" s="383">
        <f>'16.Financial Statements Figures'!B36/'16.Financial Statements Figures'!$B$45</f>
        <v>3.8375755766216317E-2</v>
      </c>
      <c r="C48" s="383">
        <f>'16.Financial Statements Figures'!C36/'16.Financial Statements Figures'!$C$45</f>
        <v>3.539481062047687E-2</v>
      </c>
      <c r="D48" s="383">
        <f>'16.Financial Statements Figures'!D36/'16.Financial Statements Figures'!$D$45</f>
        <v>9.3453634836333666E-3</v>
      </c>
      <c r="E48" s="383">
        <f>'16.Financial Statements Figures'!E36/'16.Financial Statements Figures'!$E$45</f>
        <v>1.2329550561599727E-2</v>
      </c>
      <c r="F48" s="134"/>
      <c r="G48" s="134"/>
      <c r="H48" s="120"/>
    </row>
    <row r="49" spans="1:8" ht="16" x14ac:dyDescent="0.2">
      <c r="A49" s="153" t="s">
        <v>995</v>
      </c>
      <c r="B49" s="383">
        <f>'16.Financial Statements Figures'!B37/'16.Financial Statements Figures'!$B$45</f>
        <v>1.8558632529670823E-2</v>
      </c>
      <c r="C49" s="383">
        <f>'16.Financial Statements Figures'!C37/'16.Financial Statements Figures'!$C$45</f>
        <v>5.7146509472607732E-3</v>
      </c>
      <c r="D49" s="383">
        <f>'16.Financial Statements Figures'!D37/'16.Financial Statements Figures'!$D$45</f>
        <v>1.9365045516502075E-2</v>
      </c>
      <c r="E49" s="383">
        <f>'16.Financial Statements Figures'!E37/'16.Financial Statements Figures'!$E$45</f>
        <v>3.1635697756597234E-2</v>
      </c>
      <c r="F49" s="134"/>
      <c r="G49" s="134"/>
      <c r="H49" s="120"/>
    </row>
    <row r="50" spans="1:8" ht="16" x14ac:dyDescent="0.2">
      <c r="A50" s="153" t="s">
        <v>996</v>
      </c>
      <c r="B50" s="383">
        <f>'16.Financial Statements Figures'!B38/'16.Financial Statements Figures'!$B$45</f>
        <v>6.9926102858848998E-3</v>
      </c>
      <c r="C50" s="383">
        <f>'16.Financial Statements Figures'!C38/'16.Financial Statements Figures'!$C$45</f>
        <v>6.5520928056989622E-3</v>
      </c>
      <c r="D50" s="383">
        <f>'16.Financial Statements Figures'!D38/'16.Financial Statements Figures'!$D$45</f>
        <v>6.2489733932343371E-3</v>
      </c>
      <c r="E50" s="383">
        <f>'16.Financial Statements Figures'!E38/'16.Financial Statements Figures'!$E$45</f>
        <v>3.6689478442783448E-3</v>
      </c>
      <c r="F50" s="134"/>
      <c r="G50" s="134"/>
      <c r="H50" s="120"/>
    </row>
    <row r="51" spans="1:8" ht="16" x14ac:dyDescent="0.2">
      <c r="A51" s="153" t="s">
        <v>948</v>
      </c>
      <c r="B51" s="383">
        <f>'16.Financial Statements Figures'!B39/'16.Financial Statements Figures'!$B$45</f>
        <v>0</v>
      </c>
      <c r="C51" s="383">
        <f>'16.Financial Statements Figures'!C39/'16.Financial Statements Figures'!$C$45</f>
        <v>0</v>
      </c>
      <c r="D51" s="383">
        <f>'16.Financial Statements Figures'!D39/'16.Financial Statements Figures'!$D$45</f>
        <v>0</v>
      </c>
      <c r="E51" s="383">
        <f>'16.Financial Statements Figures'!E39/'16.Financial Statements Figures'!$E$45</f>
        <v>0</v>
      </c>
      <c r="F51" s="134"/>
      <c r="G51" s="134"/>
      <c r="H51" s="120"/>
    </row>
    <row r="52" spans="1:8" ht="16" x14ac:dyDescent="0.2">
      <c r="A52" s="153" t="s">
        <v>949</v>
      </c>
      <c r="B52" s="383">
        <f>'16.Financial Statements Figures'!B40/'16.Financial Statements Figures'!$B$45</f>
        <v>0.93461297305366875</v>
      </c>
      <c r="C52" s="383">
        <f>'16.Financial Statements Figures'!C40/'16.Financial Statements Figures'!$C$45</f>
        <v>0.92567467453799068</v>
      </c>
      <c r="D52" s="383">
        <f>'16.Financial Statements Figures'!D40/'16.Financial Statements Figures'!$D$45</f>
        <v>0.95304480760308574</v>
      </c>
      <c r="E52" s="383">
        <f>'16.Financial Statements Figures'!E40/'16.Financial Statements Figures'!$E$45</f>
        <v>0.93091124909014322</v>
      </c>
      <c r="F52" s="134"/>
      <c r="G52" s="134"/>
      <c r="H52" s="120"/>
    </row>
    <row r="53" spans="1:8" ht="16" x14ac:dyDescent="0.2">
      <c r="A53" s="153" t="s">
        <v>950</v>
      </c>
      <c r="B53" s="383">
        <f>'16.Financial Statements Figures'!B41/'16.Financial Statements Figures'!$B$45</f>
        <v>0</v>
      </c>
      <c r="C53" s="383">
        <f>'16.Financial Statements Figures'!C41/'16.Financial Statements Figures'!$C$45</f>
        <v>0</v>
      </c>
      <c r="D53" s="383">
        <f>'16.Financial Statements Figures'!D41/'16.Financial Statements Figures'!$D$45</f>
        <v>0</v>
      </c>
      <c r="E53" s="383">
        <f>'16.Financial Statements Figures'!E41/'16.Financial Statements Figures'!$E$45</f>
        <v>0</v>
      </c>
      <c r="F53" s="134"/>
      <c r="G53" s="134"/>
      <c r="H53" s="120"/>
    </row>
    <row r="54" spans="1:8" ht="16" x14ac:dyDescent="0.2">
      <c r="A54" s="153" t="s">
        <v>997</v>
      </c>
      <c r="B54" s="383">
        <f>'16.Financial Statements Figures'!B42/'16.Financial Statements Figures'!$B$45</f>
        <v>0</v>
      </c>
      <c r="C54" s="383">
        <f>'16.Financial Statements Figures'!C42/'16.Financial Statements Figures'!$C$45</f>
        <v>0</v>
      </c>
      <c r="D54" s="383">
        <f>'16.Financial Statements Figures'!D42/'16.Financial Statements Figures'!$D$45</f>
        <v>0</v>
      </c>
      <c r="E54" s="383">
        <f>'16.Financial Statements Figures'!E42/'16.Financial Statements Figures'!$E$45</f>
        <v>0</v>
      </c>
      <c r="F54" s="134"/>
      <c r="G54" s="134"/>
      <c r="H54" s="120"/>
    </row>
    <row r="55" spans="1:8" ht="16" x14ac:dyDescent="0.2">
      <c r="A55" s="153" t="s">
        <v>933</v>
      </c>
      <c r="B55" s="383">
        <f>'16.Financial Statements Figures'!B43/'16.Financial Statements Figures'!$B$45</f>
        <v>0</v>
      </c>
      <c r="C55" s="383">
        <f>'16.Financial Statements Figures'!C43/'16.Financial Statements Figures'!$C$45</f>
        <v>0</v>
      </c>
      <c r="D55" s="383">
        <f>'16.Financial Statements Figures'!D43/'16.Financial Statements Figures'!$D$45</f>
        <v>0</v>
      </c>
      <c r="E55" s="383">
        <f>'16.Financial Statements Figures'!E43/'16.Financial Statements Figures'!$E$45</f>
        <v>0</v>
      </c>
      <c r="F55" s="134"/>
      <c r="G55" s="134"/>
      <c r="H55" s="120"/>
    </row>
    <row r="56" spans="1:8" ht="16" x14ac:dyDescent="0.2">
      <c r="A56" s="153" t="s">
        <v>998</v>
      </c>
      <c r="B56" s="383">
        <f>'16.Financial Statements Figures'!B44/'16.Financial Statements Figures'!$B$45</f>
        <v>0</v>
      </c>
      <c r="C56" s="383">
        <f>'16.Financial Statements Figures'!C44/'16.Financial Statements Figures'!$C$45</f>
        <v>0</v>
      </c>
      <c r="D56" s="383">
        <f>'16.Financial Statements Figures'!D44/'16.Financial Statements Figures'!$D$45</f>
        <v>0</v>
      </c>
      <c r="E56" s="383">
        <f>'16.Financial Statements Figures'!E44/'16.Financial Statements Figures'!$E$45</f>
        <v>0</v>
      </c>
      <c r="F56" s="134"/>
      <c r="G56" s="134"/>
      <c r="H56" s="120"/>
    </row>
    <row r="57" spans="1:8" ht="16" x14ac:dyDescent="0.2">
      <c r="A57" s="397" t="s">
        <v>999</v>
      </c>
      <c r="B57" s="383">
        <f>'16.Financial Statements Figures'!B45/'16.Financial Statements Figures'!$B$45</f>
        <v>1</v>
      </c>
      <c r="C57" s="383">
        <f>'16.Financial Statements Figures'!C45/'16.Financial Statements Figures'!$C$45</f>
        <v>1</v>
      </c>
      <c r="D57" s="383">
        <f>'16.Financial Statements Figures'!D45/'16.Financial Statements Figures'!$D$45</f>
        <v>1</v>
      </c>
      <c r="E57" s="383">
        <f>'16.Financial Statements Figures'!E45/'16.Financial Statements Figures'!$E$45</f>
        <v>1</v>
      </c>
      <c r="F57" s="134"/>
      <c r="G57" s="134"/>
      <c r="H57" s="120"/>
    </row>
    <row r="58" spans="1:8" ht="16" x14ac:dyDescent="0.2">
      <c r="A58" s="380"/>
      <c r="B58" s="383">
        <f>'16.Financial Statements Figures'!B46/'16.Financial Statements Figures'!$B$45</f>
        <v>0</v>
      </c>
      <c r="C58" s="383">
        <f>'16.Financial Statements Figures'!C46/'16.Financial Statements Figures'!$C$45</f>
        <v>0</v>
      </c>
      <c r="D58" s="383">
        <f>'16.Financial Statements Figures'!D46/'16.Financial Statements Figures'!$D$45</f>
        <v>0</v>
      </c>
      <c r="E58" s="383">
        <f>'16.Financial Statements Figures'!E46/'16.Financial Statements Figures'!$E$45</f>
        <v>0</v>
      </c>
      <c r="F58" s="134"/>
      <c r="G58" s="134"/>
      <c r="H58" s="120"/>
    </row>
    <row r="59" spans="1:8" ht="16" x14ac:dyDescent="0.2">
      <c r="A59" s="153" t="s">
        <v>1000</v>
      </c>
      <c r="B59" s="383">
        <f>'16.Financial Statements Figures'!B47/'16.Financial Statements Figures'!$B$45</f>
        <v>0.17984474136000597</v>
      </c>
      <c r="C59" s="383">
        <f>'16.Financial Statements Figures'!C47/'16.Financial Statements Figures'!$C$45</f>
        <v>7.0677768642341873E-3</v>
      </c>
      <c r="D59" s="383">
        <f>'16.Financial Statements Figures'!D47/'16.Financial Statements Figures'!$D$45</f>
        <v>7.6729670304336681E-2</v>
      </c>
      <c r="E59" s="383">
        <f>'16.Financial Statements Figures'!E47/'16.Financial Statements Figures'!$E$45</f>
        <v>4.4725298159842226E-2</v>
      </c>
      <c r="F59" s="134"/>
      <c r="G59" s="134"/>
      <c r="H59" s="120"/>
    </row>
    <row r="60" spans="1:8" ht="16" x14ac:dyDescent="0.2">
      <c r="A60" s="153" t="s">
        <v>974</v>
      </c>
      <c r="B60" s="383">
        <f>'16.Financial Statements Figures'!B48/'16.Financial Statements Figures'!$B$45</f>
        <v>2.800328431738449E-2</v>
      </c>
      <c r="C60" s="383">
        <f>'16.Financial Statements Figures'!C48/'16.Financial Statements Figures'!$C$45</f>
        <v>7.0677768642341873E-3</v>
      </c>
      <c r="D60" s="383">
        <f>'16.Financial Statements Figures'!D48/'16.Financial Statements Figures'!$D$45</f>
        <v>1.6573395539699783E-2</v>
      </c>
      <c r="E60" s="383">
        <f>'16.Financial Statements Figures'!E48/'16.Financial Statements Figures'!$E$45</f>
        <v>2.1373042155668782E-2</v>
      </c>
      <c r="F60" s="134"/>
      <c r="G60" s="134"/>
      <c r="H60" s="120"/>
    </row>
    <row r="61" spans="1:8" ht="16" x14ac:dyDescent="0.2">
      <c r="A61" s="153" t="s">
        <v>956</v>
      </c>
      <c r="B61" s="383">
        <f>'16.Financial Statements Figures'!B49/'16.Financial Statements Figures'!$B$45</f>
        <v>0</v>
      </c>
      <c r="C61" s="383">
        <f>'16.Financial Statements Figures'!C49/'16.Financial Statements Figures'!$C$45</f>
        <v>0</v>
      </c>
      <c r="D61" s="383">
        <f>'16.Financial Statements Figures'!D49/'16.Financial Statements Figures'!$D$45</f>
        <v>0</v>
      </c>
      <c r="E61" s="383">
        <f>'16.Financial Statements Figures'!E49/'16.Financial Statements Figures'!$E$45</f>
        <v>0.61702872944340559</v>
      </c>
      <c r="F61" s="134"/>
      <c r="G61" s="134"/>
      <c r="H61" s="120"/>
    </row>
    <row r="62" spans="1:8" ht="16" x14ac:dyDescent="0.2">
      <c r="A62" s="153" t="s">
        <v>957</v>
      </c>
      <c r="B62" s="383">
        <f>'16.Financial Statements Figures'!B50/'16.Financial Statements Figures'!$B$45</f>
        <v>0</v>
      </c>
      <c r="C62" s="383">
        <f>'16.Financial Statements Figures'!C50/'16.Financial Statements Figures'!$C$45</f>
        <v>0</v>
      </c>
      <c r="D62" s="383">
        <f>'16.Financial Statements Figures'!D50/'16.Financial Statements Figures'!$D$45</f>
        <v>0</v>
      </c>
      <c r="E62" s="383">
        <f>'16.Financial Statements Figures'!E50/'16.Financial Statements Figures'!$E$45</f>
        <v>1.2826116458141302E-3</v>
      </c>
      <c r="F62" s="134"/>
      <c r="G62" s="134"/>
      <c r="H62" s="120"/>
    </row>
    <row r="63" spans="1:8" ht="16" x14ac:dyDescent="0.2">
      <c r="A63" s="398" t="s">
        <v>1001</v>
      </c>
      <c r="B63" s="383">
        <f>'16.Financial Statements Figures'!B51/'16.Financial Statements Figures'!$B$45</f>
        <v>0</v>
      </c>
      <c r="C63" s="383">
        <f>'16.Financial Statements Figures'!C51/'16.Financial Statements Figures'!$C$45</f>
        <v>0</v>
      </c>
      <c r="D63" s="383">
        <f>'16.Financial Statements Figures'!D51/'16.Financial Statements Figures'!$D$45</f>
        <v>0</v>
      </c>
      <c r="E63" s="383">
        <f>'16.Financial Statements Figures'!E51/'16.Financial Statements Figures'!$E$45</f>
        <v>0</v>
      </c>
      <c r="F63" s="134"/>
      <c r="G63" s="134"/>
      <c r="H63" s="120"/>
    </row>
    <row r="64" spans="1:8" ht="16" x14ac:dyDescent="0.2">
      <c r="A64" s="398" t="s">
        <v>1002</v>
      </c>
      <c r="B64" s="383">
        <f>'16.Financial Statements Figures'!B52/'16.Financial Statements Figures'!$B$45</f>
        <v>0</v>
      </c>
      <c r="C64" s="383">
        <f>'16.Financial Statements Figures'!C52/'16.Financial Statements Figures'!$C$45</f>
        <v>0</v>
      </c>
      <c r="D64" s="383">
        <f>'16.Financial Statements Figures'!D52/'16.Financial Statements Figures'!$D$45</f>
        <v>0</v>
      </c>
      <c r="E64" s="383">
        <f>'16.Financial Statements Figures'!E52/'16.Financial Statements Figures'!$E$45</f>
        <v>4.5197057791986912E-2</v>
      </c>
      <c r="F64" s="134"/>
      <c r="G64" s="134"/>
      <c r="H64" s="120"/>
    </row>
    <row r="65" spans="1:8" ht="16" x14ac:dyDescent="0.2">
      <c r="A65" s="397" t="s">
        <v>960</v>
      </c>
      <c r="B65" s="383">
        <f>'16.Financial Statements Figures'!B53/'16.Financial Statements Figures'!$B$45</f>
        <v>0.17984474136000597</v>
      </c>
      <c r="C65" s="383">
        <f>'16.Financial Statements Figures'!C53/'16.Financial Statements Figures'!$C$45</f>
        <v>0.24542929608399694</v>
      </c>
      <c r="D65" s="383">
        <f>'16.Financial Statements Figures'!D53/'16.Financial Statements Figures'!$D$45</f>
        <v>7.6729670304336681E-2</v>
      </c>
      <c r="E65" s="383">
        <f>'16.Financial Statements Figures'!E53/'16.Financial Statements Figures'!$E$45</f>
        <v>0.43233926157522862</v>
      </c>
      <c r="F65" s="134"/>
      <c r="G65" s="134"/>
      <c r="H65" s="120"/>
    </row>
    <row r="66" spans="1:8" ht="16" x14ac:dyDescent="0.2">
      <c r="A66" s="380"/>
      <c r="B66" s="383">
        <f>'16.Financial Statements Figures'!B54/'16.Financial Statements Figures'!$B$45</f>
        <v>0</v>
      </c>
      <c r="C66" s="383">
        <f>'16.Financial Statements Figures'!C54/'16.Financial Statements Figures'!$C$45</f>
        <v>0</v>
      </c>
      <c r="D66" s="383">
        <f>'16.Financial Statements Figures'!D54/'16.Financial Statements Figures'!$D$45</f>
        <v>0</v>
      </c>
      <c r="E66" s="383">
        <f>'16.Financial Statements Figures'!E54/'16.Financial Statements Figures'!$E$45</f>
        <v>0</v>
      </c>
      <c r="F66" s="134"/>
      <c r="G66" s="134"/>
      <c r="H66" s="120"/>
    </row>
    <row r="67" spans="1:8" s="120" customFormat="1" ht="16" x14ac:dyDescent="0.2">
      <c r="A67" s="398" t="s">
        <v>961</v>
      </c>
      <c r="B67" s="383">
        <f>'16.Financial Statements Figures'!B55/'16.Financial Statements Figures'!$B$45</f>
        <v>0.82015525863999406</v>
      </c>
      <c r="C67" s="383">
        <f>'16.Financial Statements Figures'!C55/'16.Financial Statements Figures'!$C$45</f>
        <v>0.754570703916003</v>
      </c>
      <c r="D67" s="383">
        <f>'16.Financial Statements Figures'!D55/'16.Financial Statements Figures'!$D$45</f>
        <v>1.1808131878265329</v>
      </c>
      <c r="E67" s="383">
        <f>'16.Financial Statements Figures'!E55/'16.Financial Statements Figures'!$E$45</f>
        <v>0.71865422270473756</v>
      </c>
      <c r="F67" s="134"/>
      <c r="G67" s="134"/>
    </row>
    <row r="68" spans="1:8" ht="16" x14ac:dyDescent="0.2">
      <c r="A68" s="153" t="s">
        <v>940</v>
      </c>
      <c r="B68" s="383">
        <f>'16.Financial Statements Figures'!B56/'16.Financial Statements Figures'!$B$45</f>
        <v>0.41409494662984248</v>
      </c>
      <c r="C68" s="383">
        <f>'16.Financial Statements Figures'!C56/'16.Financial Statements Figures'!$C$45</f>
        <v>0.46719450440583027</v>
      </c>
      <c r="D68" s="383">
        <f>'16.Financial Statements Figures'!D56/'16.Financial Statements Figures'!$D$45</f>
        <v>0.50653065988121615</v>
      </c>
      <c r="E68" s="383">
        <f>'16.Financial Statements Figures'!E56/'16.Financial Statements Figures'!$E$45</f>
        <v>0.34747099473560839</v>
      </c>
      <c r="F68" s="134"/>
      <c r="G68" s="134"/>
      <c r="H68" s="120"/>
    </row>
    <row r="69" spans="1:8" ht="16" x14ac:dyDescent="0.2">
      <c r="A69" s="153" t="s">
        <v>1003</v>
      </c>
      <c r="B69" s="383">
        <f>'16.Financial Statements Figures'!B57/'16.Financial Statements Figures'!$B$45</f>
        <v>0.82015525863999406</v>
      </c>
      <c r="C69" s="383">
        <f>'16.Financial Statements Figures'!C57/'16.Financial Statements Figures'!$C$45</f>
        <v>0.754570703916003</v>
      </c>
      <c r="D69" s="383" t="e">
        <f>'16.Financial Statements Figures'!D57/'16.Financial Statements Figures'!$D$45</f>
        <v>#VALUE!</v>
      </c>
      <c r="E69" s="383">
        <f>'16.Financial Statements Figures'!E57/'16.Financial Statements Figures'!$E$45</f>
        <v>0.71865422270473756</v>
      </c>
      <c r="F69" s="134"/>
      <c r="G69" s="134"/>
      <c r="H69" s="120"/>
    </row>
    <row r="70" spans="1:8" ht="16" x14ac:dyDescent="0.2">
      <c r="A70" s="153" t="s">
        <v>1004</v>
      </c>
      <c r="B70" s="383">
        <f>'16.Financial Statements Figures'!B58/'16.Financial Statements Figures'!$B$45</f>
        <v>1</v>
      </c>
      <c r="C70" s="383">
        <f>'16.Financial Statements Figures'!C58/'16.Financial Statements Figures'!$C$45</f>
        <v>1</v>
      </c>
      <c r="D70" s="383">
        <f>'16.Financial Statements Figures'!D58/'16.Financial Statements Figures'!$D$45</f>
        <v>1.2517794517271488</v>
      </c>
      <c r="E70" s="383">
        <f>'16.Financial Statements Figures'!E58/'16.Financial Statements Figures'!$E$45</f>
        <v>1.1509934842799663</v>
      </c>
      <c r="F70" s="134"/>
      <c r="G70" s="134"/>
      <c r="H70" s="120"/>
    </row>
    <row r="71" spans="1:8" ht="16" x14ac:dyDescent="0.2">
      <c r="A71" s="153"/>
      <c r="B71" s="383">
        <f>'16.Financial Statements Figures'!B59/'16.Financial Statements Figures'!$B$45</f>
        <v>0</v>
      </c>
      <c r="C71" s="383">
        <f>'16.Financial Statements Figures'!C59/'16.Financial Statements Figures'!$C$45</f>
        <v>0</v>
      </c>
      <c r="D71" s="383">
        <f>'16.Financial Statements Figures'!D59/'16.Financial Statements Figures'!$D$45</f>
        <v>0</v>
      </c>
      <c r="E71" s="383">
        <f>'16.Financial Statements Figures'!E59/'16.Financial Statements Figures'!$E$45</f>
        <v>0</v>
      </c>
      <c r="F71" s="134"/>
      <c r="G71" s="134"/>
      <c r="H71" s="120"/>
    </row>
    <row r="72" spans="1:8" ht="16" x14ac:dyDescent="0.2">
      <c r="A72" s="153"/>
      <c r="B72" s="383">
        <f>'16.Financial Statements Figures'!B60/'16.Financial Statements Figures'!$B$45</f>
        <v>0</v>
      </c>
      <c r="C72" s="383">
        <f>'16.Financial Statements Figures'!C60/'16.Financial Statements Figures'!$C$45</f>
        <v>0</v>
      </c>
      <c r="D72" s="383">
        <f>'16.Financial Statements Figures'!D60/'16.Financial Statements Figures'!$D$45</f>
        <v>0</v>
      </c>
      <c r="E72" s="383">
        <f>'16.Financial Statements Figures'!E60/'16.Financial Statements Figures'!$E$45</f>
        <v>0</v>
      </c>
      <c r="F72" s="134"/>
      <c r="G72" s="134"/>
      <c r="H72" s="120"/>
    </row>
    <row r="73" spans="1:8" ht="16" x14ac:dyDescent="0.2">
      <c r="A73" s="153"/>
      <c r="B73" s="153"/>
      <c r="C73" s="153"/>
      <c r="D73" s="153"/>
      <c r="E73" s="153"/>
      <c r="F73" s="134"/>
      <c r="G73" s="134"/>
      <c r="H73" s="120"/>
    </row>
    <row r="74" spans="1:8" ht="16" x14ac:dyDescent="0.2">
      <c r="A74" s="153"/>
      <c r="B74" s="153"/>
      <c r="C74" s="153"/>
      <c r="D74" s="153"/>
      <c r="E74" s="153"/>
      <c r="F74" s="134"/>
      <c r="G74" s="134"/>
      <c r="H74" s="120"/>
    </row>
    <row r="75" spans="1:8" ht="16" x14ac:dyDescent="0.2">
      <c r="A75" s="134"/>
      <c r="B75" s="134"/>
      <c r="C75" s="134"/>
      <c r="D75" s="134"/>
      <c r="E75" s="134"/>
      <c r="F75" s="134"/>
      <c r="G75" s="134"/>
      <c r="H75" s="134"/>
    </row>
    <row r="76" spans="1:8" ht="16" x14ac:dyDescent="0.2">
      <c r="A76" s="134"/>
      <c r="B76" s="134"/>
      <c r="C76" s="134"/>
      <c r="D76" s="134"/>
      <c r="E76" s="134"/>
      <c r="F76" s="134"/>
      <c r="G76" s="134"/>
      <c r="H76" s="134"/>
    </row>
    <row r="77" spans="1:8" ht="16" x14ac:dyDescent="0.2">
      <c r="A77" s="134"/>
      <c r="B77" s="134"/>
      <c r="C77" s="134"/>
      <c r="D77" s="134"/>
      <c r="E77" s="134"/>
      <c r="F77" s="134"/>
      <c r="G77" s="134"/>
      <c r="H77" s="134"/>
    </row>
    <row r="78" spans="1:8" ht="16" x14ac:dyDescent="0.2">
      <c r="A78" s="134"/>
      <c r="B78" s="134"/>
      <c r="C78" s="134"/>
      <c r="D78" s="134"/>
      <c r="E78" s="134"/>
      <c r="F78" s="134"/>
      <c r="G78" s="134"/>
      <c r="H78" s="134"/>
    </row>
    <row r="79" spans="1:8" ht="16" x14ac:dyDescent="0.2">
      <c r="A79" s="134"/>
      <c r="B79" s="134"/>
      <c r="C79" s="134"/>
      <c r="D79" s="134"/>
      <c r="E79" s="134"/>
      <c r="F79" s="134"/>
      <c r="G79" s="134"/>
      <c r="H79" s="134"/>
    </row>
    <row r="80" spans="1:8" ht="16" x14ac:dyDescent="0.2">
      <c r="A80" s="134"/>
      <c r="B80" s="134"/>
      <c r="C80" s="134"/>
      <c r="D80" s="134"/>
      <c r="E80" s="134"/>
      <c r="F80" s="134"/>
      <c r="G80" s="134"/>
      <c r="H80" s="134"/>
    </row>
    <row r="81" spans="1:8" ht="16" x14ac:dyDescent="0.2">
      <c r="A81" s="134"/>
      <c r="B81" s="134"/>
      <c r="C81" s="134"/>
      <c r="D81" s="134"/>
      <c r="E81" s="134"/>
      <c r="F81" s="134"/>
      <c r="G81" s="134"/>
      <c r="H81" s="134"/>
    </row>
    <row r="82" spans="1:8" ht="16" x14ac:dyDescent="0.2">
      <c r="A82" s="134"/>
      <c r="B82" s="134"/>
      <c r="C82" s="134"/>
      <c r="D82" s="134"/>
      <c r="E82" s="134"/>
      <c r="F82" s="134"/>
      <c r="G82" s="134"/>
      <c r="H82" s="134"/>
    </row>
    <row r="83" spans="1:8" ht="16" x14ac:dyDescent="0.2">
      <c r="A83" s="134"/>
      <c r="B83" s="134"/>
      <c r="C83" s="134"/>
      <c r="D83" s="134"/>
      <c r="E83" s="134"/>
      <c r="F83" s="134"/>
      <c r="G83" s="134"/>
      <c r="H83" s="134"/>
    </row>
    <row r="84" spans="1:8" ht="16" x14ac:dyDescent="0.2">
      <c r="A84" s="134"/>
      <c r="B84" s="134"/>
      <c r="C84" s="134"/>
      <c r="D84" s="134"/>
      <c r="E84" s="134"/>
      <c r="F84" s="134"/>
      <c r="G84" s="134"/>
      <c r="H84" s="134"/>
    </row>
    <row r="85" spans="1:8" ht="16" x14ac:dyDescent="0.2">
      <c r="A85" s="134"/>
      <c r="B85" s="134"/>
      <c r="C85" s="134"/>
      <c r="D85" s="134"/>
      <c r="E85" s="134"/>
      <c r="F85" s="134"/>
      <c r="G85" s="134"/>
      <c r="H85" s="134"/>
    </row>
    <row r="86" spans="1:8" ht="16" x14ac:dyDescent="0.2">
      <c r="A86" s="134"/>
      <c r="B86" s="134"/>
      <c r="C86" s="134"/>
      <c r="D86" s="134"/>
      <c r="E86" s="134"/>
      <c r="F86" s="134"/>
      <c r="G86" s="134"/>
      <c r="H86" s="134"/>
    </row>
    <row r="87" spans="1:8" ht="16" x14ac:dyDescent="0.2">
      <c r="A87" s="134"/>
      <c r="B87" s="134"/>
      <c r="C87" s="134"/>
      <c r="D87" s="134"/>
      <c r="E87" s="134"/>
      <c r="F87" s="134"/>
      <c r="G87" s="134"/>
      <c r="H87" s="134"/>
    </row>
    <row r="88" spans="1:8" ht="16" x14ac:dyDescent="0.2">
      <c r="A88" s="134"/>
      <c r="B88" s="134"/>
      <c r="C88" s="134"/>
      <c r="D88" s="134"/>
      <c r="E88" s="134"/>
      <c r="F88" s="134"/>
      <c r="G88" s="134"/>
      <c r="H88" s="134"/>
    </row>
    <row r="89" spans="1:8" ht="16" x14ac:dyDescent="0.2">
      <c r="A89" s="134"/>
      <c r="B89" s="134"/>
      <c r="C89" s="134"/>
      <c r="D89" s="134"/>
      <c r="E89" s="134"/>
      <c r="F89" s="134"/>
      <c r="G89" s="134"/>
      <c r="H89" s="134"/>
    </row>
    <row r="90" spans="1:8" ht="16" x14ac:dyDescent="0.2">
      <c r="A90" s="134"/>
      <c r="B90" s="134"/>
      <c r="C90" s="134"/>
      <c r="D90" s="134"/>
      <c r="E90" s="134"/>
      <c r="F90" s="134"/>
      <c r="G90" s="134"/>
      <c r="H90" s="134"/>
    </row>
    <row r="91" spans="1:8" ht="16" x14ac:dyDescent="0.2">
      <c r="A91" s="134"/>
      <c r="B91" s="134"/>
      <c r="C91" s="134"/>
      <c r="D91" s="134"/>
      <c r="E91" s="134"/>
      <c r="F91" s="134"/>
      <c r="G91" s="134"/>
      <c r="H91" s="134"/>
    </row>
    <row r="92" spans="1:8" ht="16" x14ac:dyDescent="0.2">
      <c r="A92" s="134"/>
      <c r="B92" s="134"/>
      <c r="C92" s="134"/>
      <c r="D92" s="134"/>
      <c r="E92" s="134"/>
      <c r="F92" s="134"/>
      <c r="G92" s="134"/>
      <c r="H92" s="134"/>
    </row>
    <row r="93" spans="1:8" ht="16" x14ac:dyDescent="0.2">
      <c r="A93" s="134"/>
      <c r="B93" s="134"/>
      <c r="C93" s="134"/>
      <c r="D93" s="134"/>
      <c r="E93" s="134"/>
      <c r="F93" s="134"/>
      <c r="G93" s="134"/>
      <c r="H93" s="134"/>
    </row>
    <row r="94" spans="1:8" ht="16" x14ac:dyDescent="0.2">
      <c r="A94" s="134"/>
      <c r="B94" s="134"/>
      <c r="C94" s="134"/>
      <c r="D94" s="134"/>
      <c r="E94" s="134"/>
      <c r="F94" s="134"/>
      <c r="G94" s="134"/>
      <c r="H94" s="134"/>
    </row>
    <row r="95" spans="1:8" ht="16" x14ac:dyDescent="0.2">
      <c r="A95" s="134"/>
      <c r="B95" s="134"/>
      <c r="C95" s="134"/>
      <c r="D95" s="134"/>
      <c r="E95" s="134"/>
      <c r="F95" s="134"/>
      <c r="G95" s="134"/>
      <c r="H95" s="134"/>
    </row>
    <row r="96" spans="1:8" ht="16" x14ac:dyDescent="0.2">
      <c r="A96" s="134"/>
      <c r="B96" s="134"/>
      <c r="C96" s="134"/>
      <c r="D96" s="134"/>
      <c r="E96" s="134"/>
      <c r="F96" s="134"/>
      <c r="G96" s="134"/>
      <c r="H96" s="134"/>
    </row>
    <row r="97" spans="1:8" ht="16" x14ac:dyDescent="0.2">
      <c r="A97" s="134"/>
      <c r="B97" s="134"/>
      <c r="C97" s="134"/>
      <c r="D97" s="134"/>
      <c r="E97" s="134"/>
      <c r="F97" s="134"/>
      <c r="G97" s="134"/>
      <c r="H97" s="134"/>
    </row>
    <row r="98" spans="1:8" ht="16" x14ac:dyDescent="0.2">
      <c r="A98" s="134"/>
      <c r="B98" s="134"/>
      <c r="C98" s="134"/>
      <c r="D98" s="134"/>
      <c r="E98" s="134"/>
      <c r="F98" s="134"/>
      <c r="G98" s="134"/>
      <c r="H98" s="134"/>
    </row>
    <row r="99" spans="1:8" ht="16" x14ac:dyDescent="0.2">
      <c r="A99" s="134"/>
      <c r="B99" s="134"/>
      <c r="C99" s="134"/>
      <c r="D99" s="134"/>
      <c r="E99" s="134"/>
      <c r="F99" s="134"/>
      <c r="G99" s="134"/>
      <c r="H99" s="134"/>
    </row>
    <row r="100" spans="1:8" ht="16" x14ac:dyDescent="0.2">
      <c r="A100" s="134"/>
      <c r="B100" s="134"/>
      <c r="C100" s="134"/>
      <c r="D100" s="134"/>
      <c r="E100" s="134"/>
      <c r="F100" s="134"/>
      <c r="G100" s="134"/>
      <c r="H100" s="134"/>
    </row>
    <row r="101" spans="1:8" ht="16" x14ac:dyDescent="0.2">
      <c r="A101" s="134"/>
      <c r="B101" s="134"/>
      <c r="C101" s="134"/>
      <c r="D101" s="134"/>
      <c r="E101" s="134"/>
      <c r="F101" s="134"/>
      <c r="G101" s="134"/>
      <c r="H101" s="134"/>
    </row>
    <row r="102" spans="1:8" ht="16" x14ac:dyDescent="0.2">
      <c r="A102" s="134"/>
      <c r="B102" s="134"/>
      <c r="C102" s="134"/>
      <c r="D102" s="134"/>
      <c r="E102" s="134"/>
      <c r="F102" s="134"/>
      <c r="G102" s="134"/>
      <c r="H102" s="134"/>
    </row>
    <row r="103" spans="1:8" ht="16" x14ac:dyDescent="0.2">
      <c r="A103" s="134"/>
      <c r="B103" s="134"/>
      <c r="C103" s="134"/>
      <c r="D103" s="134"/>
      <c r="E103" s="134"/>
      <c r="F103" s="134"/>
      <c r="G103" s="134"/>
      <c r="H103" s="134"/>
    </row>
    <row r="104" spans="1:8" ht="16" x14ac:dyDescent="0.2">
      <c r="A104" s="134"/>
      <c r="B104" s="134"/>
      <c r="C104" s="134"/>
      <c r="D104" s="134"/>
      <c r="E104" s="134"/>
      <c r="F104" s="134"/>
      <c r="G104" s="134"/>
      <c r="H104" s="134"/>
    </row>
    <row r="105" spans="1:8" ht="16" x14ac:dyDescent="0.2">
      <c r="A105" s="134"/>
      <c r="B105" s="134"/>
      <c r="C105" s="134"/>
      <c r="D105" s="134"/>
      <c r="E105" s="134"/>
      <c r="F105" s="134"/>
      <c r="G105" s="134"/>
      <c r="H105" s="134"/>
    </row>
    <row r="106" spans="1:8" ht="16" x14ac:dyDescent="0.2">
      <c r="A106" s="134"/>
      <c r="B106" s="134"/>
      <c r="C106" s="134"/>
      <c r="D106" s="134"/>
      <c r="E106" s="134"/>
      <c r="F106" s="134"/>
      <c r="G106" s="134"/>
      <c r="H106" s="134"/>
    </row>
    <row r="107" spans="1:8" ht="16" x14ac:dyDescent="0.2">
      <c r="A107" s="134"/>
      <c r="B107" s="134"/>
      <c r="C107" s="134"/>
      <c r="D107" s="134"/>
      <c r="E107" s="134"/>
      <c r="F107" s="134"/>
      <c r="G107" s="134"/>
      <c r="H107" s="134"/>
    </row>
    <row r="108" spans="1:8" ht="16" x14ac:dyDescent="0.2">
      <c r="A108" s="134"/>
      <c r="B108" s="134"/>
      <c r="C108" s="134"/>
      <c r="D108" s="134"/>
      <c r="E108" s="134"/>
      <c r="F108" s="134"/>
      <c r="G108" s="134"/>
      <c r="H108" s="134"/>
    </row>
    <row r="109" spans="1:8" ht="16" x14ac:dyDescent="0.2">
      <c r="A109" s="134"/>
      <c r="B109" s="134"/>
      <c r="C109" s="134"/>
      <c r="D109" s="134"/>
      <c r="E109" s="134"/>
      <c r="F109" s="134"/>
      <c r="G109" s="134"/>
      <c r="H109" s="134"/>
    </row>
    <row r="110" spans="1:8" ht="16" x14ac:dyDescent="0.2">
      <c r="A110" s="134"/>
      <c r="B110" s="134"/>
      <c r="C110" s="134"/>
      <c r="D110" s="134"/>
      <c r="E110" s="134"/>
      <c r="F110" s="134"/>
      <c r="G110" s="134"/>
      <c r="H110" s="134"/>
    </row>
    <row r="111" spans="1:8" ht="16" x14ac:dyDescent="0.2">
      <c r="A111" s="134"/>
      <c r="B111" s="134"/>
      <c r="C111" s="134"/>
      <c r="D111" s="134"/>
      <c r="E111" s="134"/>
      <c r="F111" s="134"/>
      <c r="G111" s="134"/>
      <c r="H111" s="13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workbookViewId="0">
      <selection activeCell="D12" sqref="D12"/>
    </sheetView>
  </sheetViews>
  <sheetFormatPr baseColWidth="10" defaultColWidth="31.5" defaultRowHeight="15" x14ac:dyDescent="0.2"/>
  <cols>
    <col min="1" max="1" width="6.33203125" style="2" customWidth="1"/>
    <col min="2" max="2" width="36.33203125" customWidth="1"/>
    <col min="3" max="3" width="64.5" customWidth="1"/>
  </cols>
  <sheetData>
    <row r="1" spans="1:10" s="2" customFormat="1" x14ac:dyDescent="0.2">
      <c r="A1" s="403"/>
      <c r="B1" s="403"/>
      <c r="C1" s="403"/>
    </row>
    <row r="2" spans="1:10" s="2" customFormat="1" ht="28" x14ac:dyDescent="0.3">
      <c r="A2" s="403"/>
      <c r="B2" s="15" t="s">
        <v>4</v>
      </c>
      <c r="C2" s="403"/>
    </row>
    <row r="3" spans="1:10" s="2" customFormat="1" ht="16" thickBot="1" x14ac:dyDescent="0.25">
      <c r="A3" s="403"/>
      <c r="B3" s="403"/>
      <c r="C3" s="403"/>
    </row>
    <row r="4" spans="1:10" ht="27" customHeight="1" x14ac:dyDescent="0.2">
      <c r="A4" s="403"/>
      <c r="B4" s="19" t="s">
        <v>5</v>
      </c>
      <c r="C4" s="20"/>
      <c r="D4" s="1"/>
      <c r="E4" s="1"/>
      <c r="F4" s="1"/>
      <c r="G4" s="1"/>
      <c r="H4" s="1"/>
      <c r="I4" s="1"/>
      <c r="J4" s="1"/>
    </row>
    <row r="5" spans="1:10" x14ac:dyDescent="0.2">
      <c r="A5" s="403"/>
      <c r="B5" s="83" t="s">
        <v>6</v>
      </c>
      <c r="C5" s="84"/>
      <c r="D5" s="1"/>
      <c r="E5" s="1"/>
      <c r="F5" s="1"/>
      <c r="G5" s="1"/>
      <c r="H5" s="1"/>
      <c r="I5" s="1"/>
      <c r="J5" s="1"/>
    </row>
    <row r="6" spans="1:10" x14ac:dyDescent="0.2">
      <c r="A6" s="403"/>
      <c r="B6" s="83" t="s">
        <v>7</v>
      </c>
      <c r="C6" s="84"/>
      <c r="D6" s="1"/>
      <c r="E6" s="1"/>
      <c r="F6" s="1"/>
      <c r="G6" s="1"/>
      <c r="H6" s="1"/>
      <c r="I6" s="1"/>
      <c r="J6" s="1"/>
    </row>
    <row r="7" spans="1:10" x14ac:dyDescent="0.2">
      <c r="A7" s="429"/>
      <c r="B7" s="83" t="s">
        <v>8</v>
      </c>
      <c r="C7" s="84"/>
      <c r="D7" s="1"/>
      <c r="E7" s="1"/>
      <c r="F7" s="1"/>
      <c r="G7" s="1"/>
      <c r="H7" s="1"/>
      <c r="I7" s="1"/>
      <c r="J7" s="1"/>
    </row>
    <row r="8" spans="1:10" x14ac:dyDescent="0.2">
      <c r="A8" s="429"/>
      <c r="B8" s="83" t="s">
        <v>9</v>
      </c>
      <c r="C8" s="84"/>
      <c r="D8" s="1"/>
      <c r="E8" s="1"/>
      <c r="F8" s="1"/>
      <c r="G8" s="1"/>
      <c r="H8" s="1"/>
      <c r="I8" s="1"/>
      <c r="J8" s="1"/>
    </row>
    <row r="9" spans="1:10" x14ac:dyDescent="0.2">
      <c r="A9" s="429"/>
      <c r="B9" s="85" t="s">
        <v>10</v>
      </c>
      <c r="C9" s="391"/>
      <c r="D9" s="1"/>
      <c r="E9" s="1"/>
      <c r="F9" s="1"/>
      <c r="G9" s="1"/>
      <c r="H9" s="1"/>
      <c r="I9" s="1"/>
      <c r="J9" s="1"/>
    </row>
    <row r="10" spans="1:10" ht="17" customHeight="1" x14ac:dyDescent="0.2">
      <c r="A10" s="429"/>
      <c r="B10" s="83" t="s">
        <v>11</v>
      </c>
      <c r="C10" s="84"/>
      <c r="D10" s="1"/>
      <c r="E10" s="1"/>
      <c r="F10" s="1"/>
      <c r="G10" s="1"/>
      <c r="H10" s="1"/>
      <c r="I10" s="1"/>
      <c r="J10" s="1"/>
    </row>
    <row r="11" spans="1:10" ht="97" customHeight="1" x14ac:dyDescent="0.2">
      <c r="A11" s="429"/>
      <c r="B11" s="83" t="s">
        <v>12</v>
      </c>
      <c r="C11" s="84"/>
      <c r="D11" s="1"/>
      <c r="E11" s="1"/>
      <c r="F11" s="1"/>
      <c r="G11" s="1"/>
      <c r="H11" s="1"/>
      <c r="I11" s="1"/>
      <c r="J11" s="1"/>
    </row>
    <row r="12" spans="1:10" ht="65" customHeight="1" x14ac:dyDescent="0.2">
      <c r="A12" s="403"/>
      <c r="B12" s="83" t="s">
        <v>13</v>
      </c>
      <c r="C12" s="84"/>
      <c r="D12" s="1"/>
      <c r="E12" s="1"/>
      <c r="F12" s="1"/>
      <c r="G12" s="1"/>
      <c r="H12" s="1"/>
      <c r="I12" s="1"/>
      <c r="J12" s="1"/>
    </row>
    <row r="13" spans="1:10" ht="81" customHeight="1" x14ac:dyDescent="0.2">
      <c r="A13" s="403"/>
      <c r="B13" s="85" t="s">
        <v>14</v>
      </c>
      <c r="C13" s="86"/>
      <c r="D13" s="1"/>
      <c r="E13" s="1"/>
      <c r="F13" s="1"/>
      <c r="G13" s="1"/>
      <c r="H13" s="1"/>
      <c r="I13" s="1"/>
      <c r="J13" s="1"/>
    </row>
    <row r="14" spans="1:10" ht="66" customHeight="1" x14ac:dyDescent="0.2">
      <c r="A14" s="403"/>
      <c r="B14" s="85" t="s">
        <v>15</v>
      </c>
      <c r="C14" s="86"/>
      <c r="D14" s="1"/>
      <c r="E14" s="1"/>
      <c r="F14" s="1"/>
      <c r="G14" s="1"/>
      <c r="H14" s="1"/>
      <c r="I14" s="1"/>
      <c r="J14" s="1"/>
    </row>
    <row r="15" spans="1:10" ht="38" customHeight="1" thickBot="1" x14ac:dyDescent="0.25">
      <c r="A15" s="403"/>
      <c r="B15" s="87" t="s">
        <v>16</v>
      </c>
      <c r="C15" s="88"/>
      <c r="D15" s="1"/>
      <c r="E15" s="1"/>
      <c r="F15" s="1"/>
      <c r="G15" s="1"/>
      <c r="H15" s="1"/>
      <c r="I15" s="1"/>
      <c r="J15" s="1"/>
    </row>
    <row r="16" spans="1:10" s="2" customFormat="1" ht="16" thickBot="1" x14ac:dyDescent="0.25">
      <c r="A16" s="403"/>
      <c r="B16" s="6"/>
      <c r="C16" s="7"/>
    </row>
    <row r="17" spans="1:11" ht="24" customHeight="1" x14ac:dyDescent="0.2">
      <c r="A17" s="403"/>
      <c r="B17" s="21" t="s">
        <v>17</v>
      </c>
      <c r="C17" s="22"/>
      <c r="D17" s="1"/>
      <c r="E17" s="1"/>
      <c r="F17" s="1"/>
      <c r="G17" s="1"/>
      <c r="H17" s="1"/>
      <c r="I17" s="1"/>
      <c r="J17" s="1"/>
      <c r="K17" s="120"/>
    </row>
    <row r="18" spans="1:11" ht="22" customHeight="1" x14ac:dyDescent="0.2">
      <c r="B18" s="83" t="s">
        <v>18</v>
      </c>
      <c r="C18" s="89"/>
      <c r="D18" s="1"/>
      <c r="E18" s="1"/>
      <c r="F18" s="1"/>
      <c r="G18" s="1"/>
      <c r="H18" s="1"/>
      <c r="I18" s="1"/>
      <c r="J18" s="1"/>
      <c r="K18" s="120"/>
    </row>
    <row r="19" spans="1:11" ht="21" customHeight="1" x14ac:dyDescent="0.2">
      <c r="B19" s="83" t="s">
        <v>19</v>
      </c>
      <c r="C19" s="89"/>
      <c r="D19" s="1"/>
      <c r="E19" s="1"/>
      <c r="F19" s="1"/>
      <c r="G19" s="1"/>
      <c r="H19" s="1"/>
      <c r="I19" s="1"/>
      <c r="J19" s="1"/>
      <c r="K19" s="120"/>
    </row>
    <row r="20" spans="1:11" ht="19" customHeight="1" x14ac:dyDescent="0.2">
      <c r="B20" s="83" t="s">
        <v>20</v>
      </c>
      <c r="C20" s="89"/>
      <c r="D20" s="1"/>
      <c r="E20" s="1"/>
      <c r="F20" s="1"/>
      <c r="G20" s="1"/>
      <c r="H20" s="1"/>
      <c r="I20" s="1"/>
      <c r="J20" s="1"/>
      <c r="K20" s="120"/>
    </row>
    <row r="21" spans="1:11" ht="21" customHeight="1" x14ac:dyDescent="0.2">
      <c r="B21" s="83" t="s">
        <v>21</v>
      </c>
      <c r="C21" s="89"/>
      <c r="D21" s="1"/>
      <c r="E21" s="1"/>
      <c r="F21" s="1"/>
      <c r="G21" s="1"/>
      <c r="H21" s="1"/>
      <c r="I21" s="1"/>
      <c r="J21" s="1"/>
      <c r="K21" s="120"/>
    </row>
    <row r="22" spans="1:11" x14ac:dyDescent="0.2">
      <c r="A22" s="403"/>
      <c r="B22" s="83" t="s">
        <v>22</v>
      </c>
      <c r="C22" s="99"/>
      <c r="D22" s="1"/>
      <c r="E22" s="1"/>
      <c r="F22" s="1"/>
      <c r="G22" s="1"/>
      <c r="H22" s="1"/>
      <c r="I22" s="1"/>
      <c r="J22" s="1"/>
      <c r="K22" s="120"/>
    </row>
    <row r="23" spans="1:11" x14ac:dyDescent="0.2">
      <c r="A23" s="403"/>
      <c r="B23" s="83" t="s">
        <v>23</v>
      </c>
      <c r="C23" s="98"/>
      <c r="D23" s="1"/>
      <c r="E23" s="1"/>
      <c r="F23" s="1"/>
      <c r="G23" s="1"/>
      <c r="H23" s="1"/>
      <c r="I23" s="1"/>
      <c r="J23" s="1"/>
      <c r="K23" s="120"/>
    </row>
    <row r="24" spans="1:11" ht="20" customHeight="1" x14ac:dyDescent="0.2">
      <c r="B24" s="83" t="s">
        <v>24</v>
      </c>
      <c r="C24" s="99"/>
      <c r="D24" s="1"/>
      <c r="E24" s="1"/>
      <c r="F24" s="1"/>
      <c r="G24" s="1"/>
      <c r="H24" s="1"/>
      <c r="I24" s="1"/>
      <c r="J24" s="1"/>
      <c r="K24" s="120"/>
    </row>
    <row r="25" spans="1:11" ht="20" customHeight="1" x14ac:dyDescent="0.2">
      <c r="B25" s="83" t="s">
        <v>25</v>
      </c>
      <c r="C25" s="98"/>
      <c r="D25" s="1"/>
      <c r="E25" s="1"/>
      <c r="F25" s="1"/>
      <c r="G25" s="1"/>
      <c r="H25" s="1"/>
      <c r="I25" s="1"/>
      <c r="J25" s="1"/>
      <c r="K25" s="120"/>
    </row>
    <row r="26" spans="1:11" ht="37" customHeight="1" x14ac:dyDescent="0.2">
      <c r="B26" s="83" t="s">
        <v>26</v>
      </c>
      <c r="C26" s="89"/>
      <c r="D26" s="1"/>
      <c r="E26" s="1"/>
      <c r="F26" s="1"/>
      <c r="G26" s="1"/>
      <c r="H26" s="1"/>
      <c r="I26" s="1"/>
      <c r="J26" s="1"/>
      <c r="K26" s="120"/>
    </row>
    <row r="27" spans="1:11" ht="35" customHeight="1" x14ac:dyDescent="0.2">
      <c r="B27" s="83" t="s">
        <v>27</v>
      </c>
      <c r="C27" s="89"/>
      <c r="D27" s="1"/>
      <c r="E27" s="1"/>
      <c r="F27" s="1"/>
      <c r="G27" s="1"/>
      <c r="H27" s="1"/>
      <c r="I27" s="1"/>
      <c r="J27" s="1"/>
      <c r="K27" s="120"/>
    </row>
    <row r="28" spans="1:11" ht="26" customHeight="1" x14ac:dyDescent="0.2">
      <c r="B28" s="83" t="s">
        <v>28</v>
      </c>
      <c r="C28" s="89"/>
      <c r="D28" s="1"/>
      <c r="E28" s="1"/>
      <c r="F28" s="1"/>
      <c r="G28" s="1"/>
      <c r="H28" s="1"/>
      <c r="I28" s="1"/>
      <c r="J28" s="1"/>
      <c r="K28" s="120"/>
    </row>
    <row r="29" spans="1:11" ht="39" customHeight="1" x14ac:dyDescent="0.2">
      <c r="B29" s="83" t="s">
        <v>29</v>
      </c>
      <c r="C29" s="89"/>
      <c r="D29" s="1"/>
      <c r="E29" s="1"/>
      <c r="F29" s="1"/>
      <c r="G29" s="1"/>
      <c r="H29" s="1"/>
      <c r="I29" s="1"/>
      <c r="J29" s="1"/>
      <c r="K29" s="120"/>
    </row>
    <row r="30" spans="1:11" ht="74" customHeight="1" thickBot="1" x14ac:dyDescent="0.25">
      <c r="B30" s="90" t="s">
        <v>30</v>
      </c>
      <c r="C30" s="96"/>
      <c r="D30" s="1"/>
      <c r="E30" s="1"/>
      <c r="F30" s="1"/>
      <c r="G30" s="1"/>
      <c r="H30" s="1"/>
      <c r="I30" s="1"/>
      <c r="J30" s="1"/>
      <c r="K30" s="120"/>
    </row>
    <row r="31" spans="1:11" s="2" customFormat="1" ht="16" thickBot="1" x14ac:dyDescent="0.25">
      <c r="B31" s="8"/>
      <c r="C31" s="9"/>
    </row>
    <row r="32" spans="1:11" ht="22" customHeight="1" x14ac:dyDescent="0.2">
      <c r="B32" s="21" t="s">
        <v>31</v>
      </c>
      <c r="C32" s="23"/>
      <c r="D32" s="1"/>
      <c r="E32" s="1"/>
      <c r="F32" s="1"/>
      <c r="G32" s="1"/>
      <c r="H32" s="1"/>
      <c r="I32" s="1"/>
      <c r="J32" s="1"/>
      <c r="K32" s="1"/>
    </row>
    <row r="33" spans="2:11" ht="35" customHeight="1" x14ac:dyDescent="0.2">
      <c r="B33" s="85" t="s">
        <v>32</v>
      </c>
      <c r="C33" s="91"/>
      <c r="D33" s="1"/>
      <c r="E33" s="1"/>
      <c r="F33" s="1"/>
      <c r="G33" s="1"/>
      <c r="H33" s="1"/>
      <c r="I33" s="1"/>
      <c r="J33" s="1"/>
      <c r="K33" s="1"/>
    </row>
    <row r="34" spans="2:11" ht="39" customHeight="1" x14ac:dyDescent="0.2">
      <c r="B34" s="85" t="s">
        <v>33</v>
      </c>
      <c r="C34" s="89"/>
      <c r="D34" s="1"/>
      <c r="E34" s="1"/>
      <c r="F34" s="1"/>
      <c r="G34" s="1"/>
      <c r="H34" s="1"/>
      <c r="I34" s="1"/>
      <c r="J34" s="1"/>
      <c r="K34" s="1"/>
    </row>
    <row r="35" spans="2:11" ht="33" customHeight="1" x14ac:dyDescent="0.2">
      <c r="B35" s="85" t="s">
        <v>34</v>
      </c>
      <c r="C35" s="89"/>
      <c r="D35" s="1"/>
      <c r="E35" s="1"/>
      <c r="F35" s="1"/>
      <c r="G35" s="1"/>
      <c r="H35" s="1"/>
      <c r="I35" s="1"/>
      <c r="J35" s="1"/>
      <c r="K35" s="1"/>
    </row>
    <row r="36" spans="2:11" ht="46" customHeight="1" x14ac:dyDescent="0.2">
      <c r="B36" s="85" t="s">
        <v>35</v>
      </c>
      <c r="C36" s="91"/>
      <c r="D36" s="1"/>
      <c r="E36" s="1"/>
      <c r="F36" s="1"/>
      <c r="G36" s="1"/>
      <c r="H36" s="1"/>
      <c r="I36" s="1"/>
      <c r="J36" s="1"/>
      <c r="K36" s="1"/>
    </row>
    <row r="37" spans="2:11" ht="41" customHeight="1" x14ac:dyDescent="0.2">
      <c r="B37" s="83" t="s">
        <v>36</v>
      </c>
      <c r="C37" s="84"/>
      <c r="D37" s="1"/>
      <c r="E37" s="1"/>
      <c r="F37" s="1"/>
      <c r="G37" s="1"/>
      <c r="H37" s="1"/>
      <c r="I37" s="1"/>
      <c r="J37" s="1"/>
      <c r="K37" s="1"/>
    </row>
    <row r="38" spans="2:11" ht="43" customHeight="1" thickBot="1" x14ac:dyDescent="0.25">
      <c r="B38" s="87" t="s">
        <v>37</v>
      </c>
      <c r="C38" s="97"/>
      <c r="D38" s="1"/>
      <c r="E38" s="1"/>
      <c r="F38" s="1"/>
      <c r="G38" s="1"/>
      <c r="H38" s="1"/>
      <c r="I38" s="1"/>
      <c r="J38" s="1"/>
      <c r="K38" s="1"/>
    </row>
    <row r="39" spans="2:11" s="2" customFormat="1" ht="16" thickBot="1" x14ac:dyDescent="0.25">
      <c r="B39" s="8"/>
      <c r="C39" s="9"/>
    </row>
    <row r="40" spans="2:11" ht="21" customHeight="1" x14ac:dyDescent="0.2">
      <c r="B40" s="21" t="s">
        <v>38</v>
      </c>
      <c r="C40" s="23"/>
      <c r="D40" s="1"/>
      <c r="E40" s="1"/>
      <c r="F40" s="1"/>
      <c r="G40" s="1"/>
      <c r="H40" s="1"/>
      <c r="I40" s="1"/>
      <c r="J40" s="1"/>
      <c r="K40" s="1"/>
    </row>
    <row r="41" spans="2:11" ht="69" customHeight="1" thickBot="1" x14ac:dyDescent="0.25">
      <c r="B41" s="87" t="s">
        <v>39</v>
      </c>
      <c r="C41" s="88"/>
      <c r="D41" s="1"/>
      <c r="E41" s="1"/>
      <c r="F41" s="1"/>
      <c r="G41" s="1"/>
      <c r="H41" s="1"/>
      <c r="I41" s="1"/>
      <c r="J41" s="1"/>
      <c r="K41" s="1"/>
    </row>
    <row r="42" spans="2:11" s="2" customFormat="1" x14ac:dyDescent="0.2"/>
    <row r="43" spans="2:11" s="2" customFormat="1" x14ac:dyDescent="0.2"/>
    <row r="44" spans="2:11" s="2" customFormat="1" x14ac:dyDescent="0.2"/>
    <row r="45" spans="2:11" s="2" customFormat="1" x14ac:dyDescent="0.2"/>
    <row r="46" spans="2:11" s="2" customFormat="1" x14ac:dyDescent="0.2"/>
    <row r="47" spans="2:11" s="2" customFormat="1" x14ac:dyDescent="0.2"/>
    <row r="48" spans="2:11" s="2" customFormat="1" x14ac:dyDescent="0.2"/>
    <row r="49" spans="2:7" s="2" customFormat="1" x14ac:dyDescent="0.2"/>
    <row r="50" spans="2:7" s="2" customFormat="1" x14ac:dyDescent="0.2"/>
    <row r="51" spans="2:7" s="2" customFormat="1" x14ac:dyDescent="0.2"/>
    <row r="52" spans="2:7" s="2" customFormat="1" x14ac:dyDescent="0.2"/>
    <row r="53" spans="2:7" s="2" customFormat="1" x14ac:dyDescent="0.2"/>
    <row r="54" spans="2:7" x14ac:dyDescent="0.2">
      <c r="B54" s="1"/>
      <c r="C54" s="1"/>
      <c r="D54" s="1"/>
      <c r="E54" s="1"/>
      <c r="F54" s="1"/>
      <c r="G54" s="1"/>
    </row>
    <row r="55" spans="2:7" x14ac:dyDescent="0.2">
      <c r="B55" s="1"/>
      <c r="C55" s="1"/>
      <c r="D55" s="1"/>
      <c r="E55" s="1"/>
      <c r="F55" s="1"/>
      <c r="G55" s="1"/>
    </row>
    <row r="56" spans="2:7" x14ac:dyDescent="0.2">
      <c r="B56" s="1"/>
      <c r="C56" s="1"/>
      <c r="D56" s="1"/>
      <c r="E56" s="1"/>
      <c r="F56" s="1"/>
      <c r="G56" s="1"/>
    </row>
    <row r="57" spans="2:7" x14ac:dyDescent="0.2">
      <c r="B57" s="1"/>
      <c r="C57" s="1"/>
      <c r="D57" s="1"/>
      <c r="E57" s="1"/>
      <c r="F57" s="1"/>
      <c r="G57" s="1"/>
    </row>
    <row r="58" spans="2:7" x14ac:dyDescent="0.2">
      <c r="B58" s="1"/>
      <c r="C58" s="1"/>
      <c r="D58" s="1"/>
      <c r="E58" s="1"/>
      <c r="F58" s="1"/>
      <c r="G58" s="1"/>
    </row>
    <row r="59" spans="2:7" x14ac:dyDescent="0.2">
      <c r="B59" s="1"/>
      <c r="C59" s="1"/>
      <c r="D59" s="1"/>
      <c r="E59" s="1"/>
      <c r="F59" s="1"/>
      <c r="G59" s="1"/>
    </row>
    <row r="60" spans="2:7" x14ac:dyDescent="0.2">
      <c r="B60" s="1"/>
      <c r="C60" s="1"/>
      <c r="D60" s="1"/>
      <c r="E60" s="1"/>
      <c r="F60" s="1"/>
      <c r="G60" s="1"/>
    </row>
    <row r="61" spans="2:7" x14ac:dyDescent="0.2">
      <c r="B61" s="1"/>
      <c r="C61" s="1"/>
      <c r="D61" s="1"/>
      <c r="E61" s="1"/>
      <c r="F61" s="1"/>
      <c r="G61" s="1"/>
    </row>
    <row r="62" spans="2:7" x14ac:dyDescent="0.2">
      <c r="B62" s="1"/>
      <c r="C62" s="1"/>
      <c r="D62" s="1"/>
      <c r="E62" s="1"/>
      <c r="F62" s="1"/>
      <c r="G62" s="1"/>
    </row>
    <row r="63" spans="2:7" x14ac:dyDescent="0.2">
      <c r="B63" s="1"/>
      <c r="C63" s="1"/>
      <c r="D63" s="1"/>
      <c r="E63" s="1"/>
      <c r="F63" s="1"/>
      <c r="G63" s="1"/>
    </row>
    <row r="64" spans="2:7" x14ac:dyDescent="0.2">
      <c r="B64" s="1"/>
      <c r="C64" s="1"/>
      <c r="D64" s="1"/>
      <c r="E64" s="1"/>
      <c r="F64" s="1"/>
      <c r="G64" s="1"/>
    </row>
    <row r="65" spans="2:7" x14ac:dyDescent="0.2">
      <c r="B65" s="1"/>
      <c r="C65" s="1"/>
      <c r="D65" s="1"/>
      <c r="E65" s="1"/>
      <c r="F65" s="1"/>
      <c r="G65" s="1"/>
    </row>
    <row r="66" spans="2:7" x14ac:dyDescent="0.2">
      <c r="B66" s="1"/>
      <c r="C66" s="1"/>
      <c r="D66" s="1"/>
      <c r="E66" s="1"/>
      <c r="F66" s="1"/>
      <c r="G66" s="1"/>
    </row>
    <row r="67" spans="2:7" x14ac:dyDescent="0.2">
      <c r="B67" s="1"/>
      <c r="C67" s="1"/>
      <c r="D67" s="1"/>
      <c r="E67" s="1"/>
      <c r="F67" s="1"/>
      <c r="G67" s="1"/>
    </row>
    <row r="68" spans="2:7" x14ac:dyDescent="0.2">
      <c r="B68" s="1"/>
      <c r="C68" s="1"/>
      <c r="D68" s="1"/>
      <c r="E68" s="1"/>
      <c r="F68" s="1"/>
      <c r="G68" s="1"/>
    </row>
    <row r="69" spans="2:7" x14ac:dyDescent="0.2">
      <c r="B69" s="1"/>
      <c r="C69" s="1"/>
      <c r="D69" s="1"/>
      <c r="E69" s="1"/>
      <c r="F69" s="1"/>
      <c r="G69" s="1"/>
    </row>
    <row r="70" spans="2:7" x14ac:dyDescent="0.2">
      <c r="B70" s="1"/>
      <c r="C70" s="1"/>
      <c r="D70" s="1"/>
      <c r="E70" s="1"/>
      <c r="F70" s="1"/>
      <c r="G70" s="1"/>
    </row>
    <row r="71" spans="2:7" x14ac:dyDescent="0.2">
      <c r="B71" s="1"/>
      <c r="C71" s="1"/>
      <c r="D71" s="1"/>
      <c r="E71" s="1"/>
      <c r="F71" s="1"/>
      <c r="G71" s="1"/>
    </row>
    <row r="72" spans="2:7" x14ac:dyDescent="0.2">
      <c r="B72" s="1"/>
      <c r="C72" s="1"/>
      <c r="D72" s="1"/>
      <c r="E72" s="1"/>
      <c r="F72" s="1"/>
      <c r="G72" s="1"/>
    </row>
    <row r="73" spans="2:7" x14ac:dyDescent="0.2">
      <c r="B73" s="1"/>
      <c r="C73" s="1"/>
      <c r="D73" s="1"/>
      <c r="E73" s="1"/>
      <c r="F73" s="1"/>
      <c r="G73" s="1"/>
    </row>
  </sheetData>
  <mergeCells count="2">
    <mergeCell ref="A7:A8"/>
    <mergeCell ref="A9:A11"/>
  </mergeCells>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showGridLines="0" topLeftCell="A66" zoomScale="130" zoomScaleNormal="130" workbookViewId="0">
      <selection activeCell="F89" sqref="F89"/>
    </sheetView>
  </sheetViews>
  <sheetFormatPr baseColWidth="10" defaultColWidth="11.5" defaultRowHeight="15" x14ac:dyDescent="0.2"/>
  <cols>
    <col min="1" max="1" width="16.33203125" customWidth="1"/>
  </cols>
  <sheetData>
    <row r="1" spans="1:7" ht="28" x14ac:dyDescent="0.3">
      <c r="A1" s="15" t="s">
        <v>1005</v>
      </c>
      <c r="B1" s="120"/>
      <c r="C1" s="120"/>
      <c r="D1" s="120"/>
      <c r="E1" s="120"/>
      <c r="F1" s="120"/>
      <c r="G1" s="120"/>
    </row>
    <row r="9" spans="1:7" x14ac:dyDescent="0.2">
      <c r="A9" s="120" t="s">
        <v>1006</v>
      </c>
      <c r="B9" s="120"/>
      <c r="C9" s="120"/>
      <c r="D9" s="120"/>
      <c r="E9" s="120"/>
      <c r="F9" s="120"/>
      <c r="G9" s="120"/>
    </row>
    <row r="10" spans="1:7" s="120" customFormat="1" x14ac:dyDescent="0.2"/>
    <row r="11" spans="1:7" x14ac:dyDescent="0.2">
      <c r="A11" s="171" t="s">
        <v>920</v>
      </c>
      <c r="B11" s="120"/>
      <c r="C11" s="120"/>
      <c r="D11" s="120"/>
      <c r="E11" s="120"/>
      <c r="F11" s="120"/>
      <c r="G11" s="120"/>
    </row>
    <row r="12" spans="1:7" x14ac:dyDescent="0.2">
      <c r="A12" s="197"/>
      <c r="B12" s="195">
        <f>'16.Financial Statements Figures'!C3</f>
        <v>2015</v>
      </c>
      <c r="C12" s="195">
        <f>'16.Financial Statements Figures'!D3</f>
        <v>2016</v>
      </c>
      <c r="D12" s="195">
        <f>'16.Financial Statements Figures'!E3</f>
        <v>2017</v>
      </c>
      <c r="E12" s="120"/>
      <c r="F12" s="120"/>
      <c r="G12" s="120"/>
    </row>
    <row r="13" spans="1:7" x14ac:dyDescent="0.2">
      <c r="A13" s="197"/>
      <c r="B13" s="202" t="str">
        <f>'16.Financial Statements Figures'!C4</f>
        <v>USD</v>
      </c>
      <c r="C13" s="202" t="str">
        <f>'16.Financial Statements Figures'!C4</f>
        <v>USD</v>
      </c>
      <c r="D13" s="202" t="str">
        <f>'16.Financial Statements Figures'!D4</f>
        <v>USD</v>
      </c>
      <c r="E13" s="120"/>
      <c r="F13" s="120"/>
      <c r="G13" s="120"/>
    </row>
    <row r="14" spans="1:7" s="120" customFormat="1" x14ac:dyDescent="0.2">
      <c r="A14" s="197"/>
      <c r="B14" s="202"/>
      <c r="C14" s="202"/>
      <c r="D14" s="202"/>
    </row>
    <row r="15" spans="1:7" x14ac:dyDescent="0.2">
      <c r="A15" s="195" t="str">
        <f>'16.Financial Statements Figures'!A6</f>
        <v>Sales/Revenue</v>
      </c>
      <c r="B15" s="196">
        <f>('16.Financial Statements Figures'!C6-'16.Financial Statements Figures'!B6)/'16.Financial Statements Figures'!B6</f>
        <v>0.70792346773321801</v>
      </c>
      <c r="C15" s="196">
        <f>('16.Financial Statements Figures'!D6-'16.Financial Statements Figures'!C6)/'16.Financial Statements Figures'!C6</f>
        <v>0.5922297955209348</v>
      </c>
      <c r="D15" s="196">
        <f>('16.Financial Statements Figures'!E6-'16.Financial Statements Figures'!D6)/'16.Financial Statements Figures'!D6</f>
        <v>16.492001076307776</v>
      </c>
      <c r="E15" s="120"/>
      <c r="F15" s="120"/>
      <c r="G15" s="120"/>
    </row>
    <row r="16" spans="1:7" x14ac:dyDescent="0.2">
      <c r="A16" s="195" t="s">
        <v>923</v>
      </c>
      <c r="B16" s="196" t="e">
        <f>('16.Financial Statements Figures'!C7-'16.Financial Statements Figures'!B7)/'16.Financial Statements Figures'!B7</f>
        <v>#DIV/0!</v>
      </c>
      <c r="C16" s="196" t="e">
        <f>('16.Financial Statements Figures'!D7-'16.Financial Statements Figures'!C7)/'16.Financial Statements Figures'!C7</f>
        <v>#DIV/0!</v>
      </c>
      <c r="D16" s="196" t="e">
        <f>('16.Financial Statements Figures'!E7-'16.Financial Statements Figures'!D7)/'16.Financial Statements Figures'!D7</f>
        <v>#DIV/0!</v>
      </c>
      <c r="E16" s="120"/>
      <c r="F16" s="120"/>
      <c r="G16" s="120"/>
    </row>
    <row r="17" spans="1:7" x14ac:dyDescent="0.2">
      <c r="A17" s="195" t="s">
        <v>924</v>
      </c>
      <c r="B17" s="196">
        <f>('16.Financial Statements Figures'!C8-'16.Financial Statements Figures'!B8)/'16.Financial Statements Figures'!B8</f>
        <v>-0.61619368922405238</v>
      </c>
      <c r="C17" s="196">
        <f>('16.Financial Statements Figures'!D8-'16.Financial Statements Figures'!C8)/'16.Financial Statements Figures'!C8</f>
        <v>1.1202171664943124</v>
      </c>
      <c r="D17" s="196">
        <f>('16.Financial Statements Figures'!E8-'16.Financial Statements Figures'!D8)/'16.Financial Statements Figures'!D8</f>
        <v>1.9520790147542983</v>
      </c>
      <c r="E17" s="120"/>
      <c r="F17" s="120"/>
      <c r="G17" s="120"/>
    </row>
    <row r="18" spans="1:7" x14ac:dyDescent="0.2">
      <c r="A18" s="195" t="s">
        <v>925</v>
      </c>
      <c r="B18" s="196">
        <f>('16.Financial Statements Figures'!C9-'16.Financial Statements Figures'!B9)/'16.Financial Statements Figures'!B9</f>
        <v>1.0316369969040247</v>
      </c>
      <c r="C18" s="196">
        <f>('16.Financial Statements Figures'!D9-'16.Financial Statements Figures'!C9)/'16.Financial Statements Figures'!C9</f>
        <v>0.50320491451973903</v>
      </c>
      <c r="D18" s="196">
        <f>('16.Financial Statements Figures'!E9-'16.Financial Statements Figures'!D9)/'16.Financial Statements Figures'!D9</f>
        <v>1.1571701018190574</v>
      </c>
      <c r="E18" s="120"/>
      <c r="F18" s="120"/>
      <c r="G18" s="120"/>
    </row>
    <row r="19" spans="1:7" x14ac:dyDescent="0.2">
      <c r="A19" s="195" t="s">
        <v>926</v>
      </c>
      <c r="B19" s="196">
        <f>('16.Financial Statements Figures'!C10-'16.Financial Statements Figures'!B10)/'16.Financial Statements Figures'!B10</f>
        <v>-0.32343234323432341</v>
      </c>
      <c r="C19" s="196">
        <f>('16.Financial Statements Figures'!D10-'16.Financial Statements Figures'!C10)/'16.Financial Statements Figures'!C10</f>
        <v>0.42861677246909458</v>
      </c>
      <c r="D19" s="196">
        <f>('16.Financial Statements Figures'!E10-'16.Financial Statements Figures'!D10)/'16.Financial Statements Figures'!D10</f>
        <v>-0.88651379257925322</v>
      </c>
      <c r="E19" s="120"/>
      <c r="F19" s="120"/>
      <c r="G19" s="120"/>
    </row>
    <row r="20" spans="1:7" x14ac:dyDescent="0.2">
      <c r="A20" s="379" t="s">
        <v>988</v>
      </c>
      <c r="B20" s="196">
        <f>('16.Financial Statements Figures'!C11-'16.Financial Statements Figures'!B11)/'16.Financial Statements Figures'!B11</f>
        <v>6.4888672219747335E-3</v>
      </c>
      <c r="C20" s="196">
        <f>('16.Financial Statements Figures'!D11-'16.Financial Statements Figures'!C11)/'16.Financial Statements Figures'!C11</f>
        <v>0.75556390663493256</v>
      </c>
      <c r="D20" s="196">
        <f>('16.Financial Statements Figures'!E11-'16.Financial Statements Figures'!D11)/'16.Financial Statements Figures'!D11</f>
        <v>198.51638759394919</v>
      </c>
      <c r="E20" s="120"/>
      <c r="F20" s="120"/>
      <c r="G20" s="120"/>
    </row>
    <row r="21" spans="1:7" x14ac:dyDescent="0.2">
      <c r="A21" s="195" t="s">
        <v>1007</v>
      </c>
      <c r="B21" s="196">
        <f>('16.Financial Statements Figures'!C12-'16.Financial Statements Figures'!B12)/'16.Financial Statements Figures'!B12</f>
        <v>-0.33247051354057289</v>
      </c>
      <c r="C21" s="196">
        <f>('16.Financial Statements Figures'!D12-'16.Financial Statements Figures'!C12)/'16.Financial Statements Figures'!C12</f>
        <v>0.83428446005267776</v>
      </c>
      <c r="D21" s="196">
        <f>('16.Financial Statements Figures'!E12-'16.Financial Statements Figures'!D12)/'16.Financial Statements Figures'!D12</f>
        <v>7.093853456184436E-2</v>
      </c>
      <c r="E21" s="120"/>
      <c r="F21" s="120"/>
      <c r="G21" s="120"/>
    </row>
    <row r="22" spans="1:7" x14ac:dyDescent="0.2">
      <c r="A22" s="195" t="s">
        <v>929</v>
      </c>
      <c r="B22" s="196">
        <f>('16.Financial Statements Figures'!C13-'16.Financial Statements Figures'!B13)/'16.Financial Statements Figures'!B13</f>
        <v>-0.32509546488179519</v>
      </c>
      <c r="C22" s="196">
        <f>('16.Financial Statements Figures'!D13-'16.Financial Statements Figures'!C13)/'16.Financial Statements Figures'!C13</f>
        <v>4.6700572155117612</v>
      </c>
      <c r="D22" s="196">
        <f>('16.Financial Statements Figures'!E13-'16.Financial Statements Figures'!D13)/'16.Financial Statements Figures'!D13</f>
        <v>-0.78019957394326722</v>
      </c>
      <c r="E22" s="120"/>
      <c r="F22" s="120"/>
      <c r="G22" s="120"/>
    </row>
    <row r="23" spans="1:7" x14ac:dyDescent="0.2">
      <c r="A23" s="195" t="s">
        <v>930</v>
      </c>
      <c r="B23" s="196" t="e">
        <f>('16.Financial Statements Figures'!C14-'16.Financial Statements Figures'!B14)/'16.Financial Statements Figures'!B14</f>
        <v>#DIV/0!</v>
      </c>
      <c r="C23" s="196" t="e">
        <f>('16.Financial Statements Figures'!D14-'16.Financial Statements Figures'!C14)/'16.Financial Statements Figures'!C14</f>
        <v>#DIV/0!</v>
      </c>
      <c r="D23" s="196" t="e">
        <f>('16.Financial Statements Figures'!E14-'16.Financial Statements Figures'!D14)/'16.Financial Statements Figures'!D14</f>
        <v>#DIV/0!</v>
      </c>
      <c r="E23" s="120"/>
      <c r="F23" s="120"/>
      <c r="G23" s="120"/>
    </row>
    <row r="24" spans="1:7" x14ac:dyDescent="0.2">
      <c r="A24" s="195" t="s">
        <v>1008</v>
      </c>
      <c r="B24" s="196">
        <f>('16.Financial Statements Figures'!C15-'16.Financial Statements Figures'!B15)/'16.Financial Statements Figures'!B15</f>
        <v>-0.83317911828791447</v>
      </c>
      <c r="C24" s="196">
        <f>('16.Financial Statements Figures'!D15-'16.Financial Statements Figures'!C15)/'16.Financial Statements Figures'!C15</f>
        <v>14.773841474324566</v>
      </c>
      <c r="D24" s="196">
        <f>('16.Financial Statements Figures'!E15-'16.Financial Statements Figures'!D15)/'16.Financial Statements Figures'!D15</f>
        <v>0.84139065335753171</v>
      </c>
      <c r="E24" s="120"/>
      <c r="F24" s="120"/>
      <c r="G24" s="120"/>
    </row>
    <row r="25" spans="1:7" x14ac:dyDescent="0.2">
      <c r="A25" s="195" t="s">
        <v>932</v>
      </c>
      <c r="B25" s="196">
        <f>('16.Financial Statements Figures'!C16-'16.Financial Statements Figures'!B16)/'16.Financial Statements Figures'!B16</f>
        <v>-0.13145539906103287</v>
      </c>
      <c r="C25" s="196">
        <f>('16.Financial Statements Figures'!D16-'16.Financial Statements Figures'!C16)/'16.Financial Statements Figures'!C16</f>
        <v>0.28513513513513511</v>
      </c>
      <c r="D25" s="196">
        <f>('16.Financial Statements Figures'!E16-'16.Financial Statements Figures'!D16)/'16.Financial Statements Figures'!D16</f>
        <v>2.9362776025236594</v>
      </c>
      <c r="E25" s="120"/>
      <c r="F25" s="120"/>
      <c r="G25" s="120"/>
    </row>
    <row r="26" spans="1:7" x14ac:dyDescent="0.2">
      <c r="A26" s="195" t="s">
        <v>933</v>
      </c>
      <c r="B26" s="196">
        <f>('16.Financial Statements Figures'!C17-'16.Financial Statements Figures'!B17)/'16.Financial Statements Figures'!B17</f>
        <v>6.4495614616179545E-2</v>
      </c>
      <c r="C26" s="196">
        <f>('16.Financial Statements Figures'!D17-'16.Financial Statements Figures'!C17)/'16.Financial Statements Figures'!C17</f>
        <v>9.9370223782142234E-2</v>
      </c>
      <c r="D26" s="196">
        <f>('16.Financial Statements Figures'!E17-'16.Financial Statements Figures'!D17)/'16.Financial Statements Figures'!D17</f>
        <v>1.4497905581342692</v>
      </c>
      <c r="E26" s="120"/>
      <c r="F26" s="120"/>
      <c r="G26" s="120"/>
    </row>
    <row r="27" spans="1:7" x14ac:dyDescent="0.2">
      <c r="A27" s="195" t="s">
        <v>1009</v>
      </c>
      <c r="B27" s="196" t="e">
        <f>('16.Financial Statements Figures'!C18-'16.Financial Statements Figures'!B18)/'16.Financial Statements Figures'!B18</f>
        <v>#DIV/0!</v>
      </c>
      <c r="C27" s="196" t="e">
        <f>('16.Financial Statements Figures'!D18-'16.Financial Statements Figures'!C18)/'16.Financial Statements Figures'!C18</f>
        <v>#DIV/0!</v>
      </c>
      <c r="D27" s="196" t="e">
        <f>('16.Financial Statements Figures'!E18-'16.Financial Statements Figures'!D18)/'16.Financial Statements Figures'!D18</f>
        <v>#DIV/0!</v>
      </c>
      <c r="E27" s="120"/>
      <c r="F27" s="120"/>
      <c r="G27" s="120"/>
    </row>
    <row r="28" spans="1:7" x14ac:dyDescent="0.2">
      <c r="A28" s="195" t="s">
        <v>991</v>
      </c>
      <c r="B28" s="196" t="e">
        <f>('16.Financial Statements Figures'!C19-'16.Financial Statements Figures'!B19)/'16.Financial Statements Figures'!B19</f>
        <v>#DIV/0!</v>
      </c>
      <c r="C28" s="196" t="e">
        <f>('16.Financial Statements Figures'!D19-'16.Financial Statements Figures'!C19)/'16.Financial Statements Figures'!C19</f>
        <v>#DIV/0!</v>
      </c>
      <c r="D28" s="196" t="e">
        <f>('16.Financial Statements Figures'!E19-'16.Financial Statements Figures'!D19)/'16.Financial Statements Figures'!D19</f>
        <v>#DIV/0!</v>
      </c>
      <c r="E28" s="120"/>
      <c r="F28" s="120"/>
      <c r="G28" s="120"/>
    </row>
    <row r="29" spans="1:7" x14ac:dyDescent="0.2">
      <c r="A29" s="195" t="s">
        <v>936</v>
      </c>
      <c r="B29" s="196" t="e">
        <f>('16.Financial Statements Figures'!C20-'16.Financial Statements Figures'!B20)/'16.Financial Statements Figures'!B20</f>
        <v>#DIV/0!</v>
      </c>
      <c r="C29" s="196" t="e">
        <f>('16.Financial Statements Figures'!D20-'16.Financial Statements Figures'!C20)/'16.Financial Statements Figures'!C20</f>
        <v>#DIV/0!</v>
      </c>
      <c r="D29" s="196" t="e">
        <f>('16.Financial Statements Figures'!E20-'16.Financial Statements Figures'!D20)/'16.Financial Statements Figures'!D20</f>
        <v>#DIV/0!</v>
      </c>
      <c r="E29" s="120"/>
      <c r="F29" s="120"/>
      <c r="G29" s="120"/>
    </row>
    <row r="30" spans="1:7" x14ac:dyDescent="0.2">
      <c r="A30" s="195" t="s">
        <v>937</v>
      </c>
      <c r="B30" s="196" t="e">
        <f>('16.Financial Statements Figures'!C21-'16.Financial Statements Figures'!B21)/'16.Financial Statements Figures'!B21</f>
        <v>#DIV/0!</v>
      </c>
      <c r="C30" s="196" t="e">
        <f>('16.Financial Statements Figures'!D21-'16.Financial Statements Figures'!C21)/'16.Financial Statements Figures'!C21</f>
        <v>#DIV/0!</v>
      </c>
      <c r="D30" s="196" t="e">
        <f>('16.Financial Statements Figures'!E21-'16.Financial Statements Figures'!D21)/'16.Financial Statements Figures'!D21</f>
        <v>#DIV/0!</v>
      </c>
      <c r="E30" s="120"/>
      <c r="F30" s="120"/>
      <c r="G30" s="120"/>
    </row>
    <row r="31" spans="1:7" x14ac:dyDescent="0.2">
      <c r="A31" s="195" t="s">
        <v>1010</v>
      </c>
      <c r="B31" s="196" t="e">
        <f>('16.Financial Statements Figures'!C22-'16.Financial Statements Figures'!B22)/'16.Financial Statements Figures'!B22</f>
        <v>#DIV/0!</v>
      </c>
      <c r="C31" s="196" t="e">
        <f>('16.Financial Statements Figures'!D22-'16.Financial Statements Figures'!C22)/'16.Financial Statements Figures'!C22</f>
        <v>#DIV/0!</v>
      </c>
      <c r="D31" s="196" t="e">
        <f>('16.Financial Statements Figures'!E22-'16.Financial Statements Figures'!D22)/'16.Financial Statements Figures'!D22</f>
        <v>#DIV/0!</v>
      </c>
      <c r="E31" s="120"/>
      <c r="F31" s="120"/>
      <c r="G31" s="120"/>
    </row>
    <row r="32" spans="1:7" x14ac:dyDescent="0.2">
      <c r="A32" s="195" t="s">
        <v>939</v>
      </c>
      <c r="B32" s="196" t="e">
        <f>('16.Financial Statements Figures'!C23-'16.Financial Statements Figures'!B23)/'16.Financial Statements Figures'!B23</f>
        <v>#DIV/0!</v>
      </c>
      <c r="C32" s="196" t="e">
        <f>('16.Financial Statements Figures'!D23-'16.Financial Statements Figures'!C23)/'16.Financial Statements Figures'!C23</f>
        <v>#DIV/0!</v>
      </c>
      <c r="D32" s="196" t="e">
        <f>('16.Financial Statements Figures'!E23-'16.Financial Statements Figures'!D23)/'16.Financial Statements Figures'!D23</f>
        <v>#DIV/0!</v>
      </c>
      <c r="E32" s="120"/>
      <c r="F32" s="120"/>
      <c r="G32" s="120"/>
    </row>
    <row r="33" spans="1:7" s="120" customFormat="1" x14ac:dyDescent="0.2">
      <c r="A33" s="195" t="s">
        <v>940</v>
      </c>
      <c r="B33" s="196">
        <f>('16.Financial Statements Figures'!C24-'16.Financial Statements Figures'!B24)/'16.Financial Statements Figures'!B24</f>
        <v>-0.32343234323432341</v>
      </c>
      <c r="C33" s="196">
        <f>('16.Financial Statements Figures'!D24-'16.Financial Statements Figures'!C24)/'16.Financial Statements Figures'!C24</f>
        <v>0.4787337119946542</v>
      </c>
      <c r="D33" s="196">
        <f>('16.Financial Statements Figures'!E24-'16.Financial Statements Figures'!D24)/'16.Financial Statements Figures'!D24</f>
        <v>7.9092038817402308</v>
      </c>
    </row>
    <row r="34" spans="1:7" x14ac:dyDescent="0.2">
      <c r="A34" s="379" t="s">
        <v>941</v>
      </c>
      <c r="B34" s="196">
        <f>('16.Financial Statements Figures'!C25-'16.Financial Statements Figures'!B25)/'16.Financial Statements Figures'!B25</f>
        <v>-0.32343234323432341</v>
      </c>
      <c r="C34" s="196">
        <f>('16.Financial Statements Figures'!D25-'16.Financial Statements Figures'!C25)/'16.Financial Statements Figures'!C25</f>
        <v>0.42861677246909458</v>
      </c>
      <c r="D34" s="196">
        <f>('16.Financial Statements Figures'!E25-'16.Financial Statements Figures'!D25)/'16.Financial Statements Figures'!D25</f>
        <v>-0.9205655015961739</v>
      </c>
      <c r="E34" s="120"/>
      <c r="F34" s="120"/>
      <c r="G34" s="120"/>
    </row>
    <row r="35" spans="1:7" x14ac:dyDescent="0.2">
      <c r="A35" s="195"/>
      <c r="B35" s="196" t="e">
        <f>('16.Financial Statements Figures'!C26-'16.Financial Statements Figures'!B26)/'16.Financial Statements Figures'!B26</f>
        <v>#DIV/0!</v>
      </c>
      <c r="C35" s="196" t="e">
        <f>('16.Financial Statements Figures'!D26-'16.Financial Statements Figures'!C26)/'16.Financial Statements Figures'!C26</f>
        <v>#DIV/0!</v>
      </c>
      <c r="D35" s="196" t="e">
        <f>('16.Financial Statements Figures'!E26-'16.Financial Statements Figures'!D26)/'16.Financial Statements Figures'!D26</f>
        <v>#DIV/0!</v>
      </c>
      <c r="E35" s="120"/>
      <c r="F35" s="120"/>
      <c r="G35" s="120"/>
    </row>
    <row r="36" spans="1:7" x14ac:dyDescent="0.2">
      <c r="A36" s="195"/>
      <c r="B36" s="196" t="e">
        <f>('16.Financial Statements Figures'!C27-'16.Financial Statements Figures'!B27)/'16.Financial Statements Figures'!B27</f>
        <v>#DIV/0!</v>
      </c>
      <c r="C36" s="196" t="e">
        <f>('16.Financial Statements Figures'!D27-'16.Financial Statements Figures'!C27)/'16.Financial Statements Figures'!C27</f>
        <v>#DIV/0!</v>
      </c>
      <c r="D36" s="196" t="e">
        <f>('16.Financial Statements Figures'!E27-'16.Financial Statements Figures'!D27)/'16.Financial Statements Figures'!D27</f>
        <v>#DIV/0!</v>
      </c>
      <c r="E36" s="120"/>
      <c r="F36" s="120"/>
      <c r="G36" s="120"/>
    </row>
    <row r="37" spans="1:7" x14ac:dyDescent="0.2">
      <c r="A37" s="195"/>
      <c r="B37" s="196" t="e">
        <f>('16.Financial Statements Figures'!C28-'16.Financial Statements Figures'!B28)/'16.Financial Statements Figures'!B28</f>
        <v>#DIV/0!</v>
      </c>
      <c r="C37" s="196" t="e">
        <f>('16.Financial Statements Figures'!D28-'16.Financial Statements Figures'!C28)/'16.Financial Statements Figures'!C28</f>
        <v>#DIV/0!</v>
      </c>
      <c r="D37" s="196" t="e">
        <f>('16.Financial Statements Figures'!E28-'16.Financial Statements Figures'!D28)/'16.Financial Statements Figures'!D28</f>
        <v>#DIV/0!</v>
      </c>
      <c r="E37" s="120"/>
      <c r="F37" s="120"/>
      <c r="G37" s="120"/>
    </row>
    <row r="38" spans="1:7" s="120" customFormat="1" x14ac:dyDescent="0.2">
      <c r="A38" s="197"/>
      <c r="B38" s="196" t="e">
        <f>('16.Financial Statements Figures'!C29-'16.Financial Statements Figures'!B29)/'16.Financial Statements Figures'!B29</f>
        <v>#DIV/0!</v>
      </c>
      <c r="C38" s="196" t="e">
        <f>('16.Financial Statements Figures'!D29-'16.Financial Statements Figures'!C29)/'16.Financial Statements Figures'!C29</f>
        <v>#DIV/0!</v>
      </c>
      <c r="D38" s="196" t="e">
        <f>('16.Financial Statements Figures'!E29-'16.Financial Statements Figures'!D29)/'16.Financial Statements Figures'!D29</f>
        <v>#DIV/0!</v>
      </c>
      <c r="E38" s="198"/>
      <c r="F38" s="198"/>
    </row>
    <row r="39" spans="1:7" s="120" customFormat="1" x14ac:dyDescent="0.2">
      <c r="A39" s="197"/>
      <c r="B39" s="198"/>
      <c r="C39" s="198"/>
      <c r="D39" s="198"/>
      <c r="E39" s="198"/>
      <c r="F39" s="198"/>
    </row>
    <row r="40" spans="1:7" x14ac:dyDescent="0.2">
      <c r="A40" s="172" t="s">
        <v>942</v>
      </c>
      <c r="B40" s="170"/>
      <c r="C40" s="170"/>
      <c r="D40" s="170"/>
      <c r="E40" s="170"/>
      <c r="F40" s="170"/>
      <c r="G40" s="120"/>
    </row>
    <row r="41" spans="1:7" x14ac:dyDescent="0.2">
      <c r="A41" s="197"/>
      <c r="B41" s="199">
        <f>'16.Financial Statements Figures'!C31</f>
        <v>2015</v>
      </c>
      <c r="C41" s="199">
        <f>'16.Financial Statements Figures'!D31</f>
        <v>2016</v>
      </c>
      <c r="D41" s="199">
        <f>'16.Financial Statements Figures'!E31</f>
        <v>2017</v>
      </c>
      <c r="E41" s="120"/>
      <c r="F41" s="120"/>
      <c r="G41" s="120"/>
    </row>
    <row r="42" spans="1:7" x14ac:dyDescent="0.2">
      <c r="A42" s="197"/>
      <c r="B42" s="201" t="str">
        <f>'16.Financial Statements Figures'!C32</f>
        <v>USD</v>
      </c>
      <c r="C42" s="201" t="str">
        <f>'16.Financial Statements Figures'!D32</f>
        <v>USD</v>
      </c>
      <c r="D42" s="201" t="str">
        <f>'16.Financial Statements Figures'!E32</f>
        <v>USD</v>
      </c>
      <c r="E42" s="200"/>
      <c r="F42" s="120"/>
      <c r="G42" s="120"/>
    </row>
    <row r="43" spans="1:7" s="120" customFormat="1" x14ac:dyDescent="0.2">
      <c r="A43" s="197"/>
      <c r="B43" s="201"/>
      <c r="C43" s="201"/>
      <c r="D43" s="201"/>
      <c r="E43" s="200"/>
    </row>
    <row r="44" spans="1:7" x14ac:dyDescent="0.2">
      <c r="A44" s="195" t="str">
        <f>'16.Financial Statements Figures'!A34</f>
        <v>Current Asset</v>
      </c>
      <c r="B44" s="196">
        <f>('16.Financial Statements Figures'!C34-'16.Financial Statements Figures'!B34)/'16.Financial Statements Figures'!B34</f>
        <v>0.19276245989441526</v>
      </c>
      <c r="C44" s="196">
        <f>('16.Financial Statements Figures'!D34-'16.Financial Statements Figures'!C34)/'16.Financial Statements Figures'!C34</f>
        <v>-0.39446581860659513</v>
      </c>
      <c r="D44" s="196">
        <f>('16.Financial Statements Figures'!E34-'16.Financial Statements Figures'!D34)/'16.Financial Statements Figures'!D34</f>
        <v>1.6277542785338832</v>
      </c>
      <c r="E44" s="120"/>
      <c r="F44" s="120"/>
      <c r="G44" s="120"/>
    </row>
    <row r="45" spans="1:7" x14ac:dyDescent="0.2">
      <c r="A45" s="195" t="s">
        <v>944</v>
      </c>
      <c r="B45" s="196">
        <f>('16.Financial Statements Figures'!C35-'16.Financial Statements Figures'!B35)/'16.Financial Statements Figures'!B35</f>
        <v>17.768404907975459</v>
      </c>
      <c r="C45" s="196">
        <f>('16.Financial Statements Figures'!D35-'16.Financial Statements Figures'!C35)/'16.Financial Statements Figures'!C35</f>
        <v>-0.54643022527307894</v>
      </c>
      <c r="D45" s="196">
        <f>('16.Financial Statements Figures'!E35-'16.Financial Statements Figures'!D35)/'16.Financial Statements Figures'!D35</f>
        <v>1.9243288691369889</v>
      </c>
      <c r="E45" s="120"/>
      <c r="F45" s="120"/>
      <c r="G45" s="120"/>
    </row>
    <row r="46" spans="1:7" x14ac:dyDescent="0.2">
      <c r="A46" s="195" t="s">
        <v>945</v>
      </c>
      <c r="B46" s="196">
        <f>('16.Financial Statements Figures'!C36-'16.Financial Statements Figures'!B36)/'16.Financial Statements Figures'!B36</f>
        <v>-5.2127907881428459E-2</v>
      </c>
      <c r="C46" s="196">
        <f>('16.Financial Statements Figures'!D36-'16.Financial Statements Figures'!C36)/'16.Financial Statements Figures'!C36</f>
        <v>-0.73380940655011084</v>
      </c>
      <c r="D46" s="196">
        <f>('16.Financial Statements Figures'!E36-'16.Financial Statements Figures'!D36)/'16.Financial Statements Figures'!D36</f>
        <v>1.1571847055195805</v>
      </c>
      <c r="E46" s="120"/>
      <c r="F46" s="120"/>
      <c r="G46" s="120"/>
    </row>
    <row r="47" spans="1:7" x14ac:dyDescent="0.2">
      <c r="A47" s="195" t="s">
        <v>995</v>
      </c>
      <c r="B47" s="196">
        <f>('16.Financial Statements Figures'!C37-'16.Financial Statements Figures'!B37)/'16.Financial Statements Figures'!B37</f>
        <v>-0.68354583115472789</v>
      </c>
      <c r="C47" s="196">
        <f>('16.Financial Statements Figures'!D37-'16.Financial Statements Figures'!C37)/'16.Financial Statements Figures'!C37</f>
        <v>2.4163701067615659</v>
      </c>
      <c r="D47" s="196">
        <f>('16.Financial Statements Figures'!E37-'16.Financial Statements Figures'!D37)/'16.Financial Statements Figures'!D37</f>
        <v>1.6711309523809523</v>
      </c>
      <c r="E47" s="120"/>
      <c r="F47" s="120"/>
      <c r="G47" s="120"/>
    </row>
    <row r="48" spans="1:7" x14ac:dyDescent="0.2">
      <c r="A48" s="195" t="s">
        <v>996</v>
      </c>
      <c r="B48" s="196">
        <f>('16.Financial Statements Figures'!C38-'16.Financial Statements Figures'!B38)/'16.Financial Statements Figures'!B38</f>
        <v>-3.7040990606319386E-2</v>
      </c>
      <c r="C48" s="196">
        <f>('16.Financial Statements Figures'!D38-'16.Financial Statements Figures'!C38)/'16.Financial Statements Figures'!C38</f>
        <v>-3.8465802017514691E-2</v>
      </c>
      <c r="D48" s="196">
        <f>('16.Financial Statements Figures'!E38-'16.Financial Statements Figures'!D38)/'16.Financial Statements Figures'!D38</f>
        <v>-4.0004611482591657E-2</v>
      </c>
      <c r="E48" s="120"/>
      <c r="F48" s="120"/>
      <c r="G48" s="120"/>
    </row>
    <row r="49" spans="1:7" x14ac:dyDescent="0.2">
      <c r="A49" s="195" t="s">
        <v>1011</v>
      </c>
      <c r="B49" s="196" t="e">
        <f>('16.Financial Statements Figures'!C39-'16.Financial Statements Figures'!B39)/'16.Financial Statements Figures'!B39</f>
        <v>#DIV/0!</v>
      </c>
      <c r="C49" s="196" t="e">
        <f>('16.Financial Statements Figures'!D39-'16.Financial Statements Figures'!C39)/'16.Financial Statements Figures'!C39</f>
        <v>#DIV/0!</v>
      </c>
      <c r="D49" s="196" t="e">
        <f>('16.Financial Statements Figures'!E39-'16.Financial Statements Figures'!D39)/'16.Financial Statements Figures'!D39</f>
        <v>#DIV/0!</v>
      </c>
      <c r="E49" s="120"/>
      <c r="F49" s="120"/>
      <c r="G49" s="120"/>
    </row>
    <row r="50" spans="1:7" x14ac:dyDescent="0.2">
      <c r="A50" s="195" t="s">
        <v>1012</v>
      </c>
      <c r="B50" s="196">
        <f>('16.Financial Statements Figures'!C40-'16.Financial Statements Figures'!B40)/'16.Financial Statements Figures'!B40</f>
        <v>1.787315879469787E-2</v>
      </c>
      <c r="C50" s="196">
        <f>('16.Financial Statements Figures'!D40-'16.Financial Statements Figures'!C40)/'16.Financial Statements Figures'!C40</f>
        <v>3.798490364697759E-2</v>
      </c>
      <c r="D50" s="196">
        <f>('16.Financial Statements Figures'!E40-'16.Financial Statements Figures'!D40)/'16.Financial Statements Figures'!D40</f>
        <v>0.59709681296493811</v>
      </c>
      <c r="E50" s="120"/>
      <c r="F50" s="120"/>
      <c r="G50" s="120"/>
    </row>
    <row r="51" spans="1:7" x14ac:dyDescent="0.2">
      <c r="A51" s="195" t="s">
        <v>950</v>
      </c>
      <c r="B51" s="196" t="e">
        <f>('16.Financial Statements Figures'!C41-'16.Financial Statements Figures'!B41)/'16.Financial Statements Figures'!B41</f>
        <v>#DIV/0!</v>
      </c>
      <c r="C51" s="196" t="e">
        <f>('16.Financial Statements Figures'!D41-'16.Financial Statements Figures'!C41)/'16.Financial Statements Figures'!C41</f>
        <v>#DIV/0!</v>
      </c>
      <c r="D51" s="196" t="e">
        <f>('16.Financial Statements Figures'!E41-'16.Financial Statements Figures'!D41)/'16.Financial Statements Figures'!D41</f>
        <v>#DIV/0!</v>
      </c>
      <c r="E51" s="120"/>
      <c r="F51" s="120"/>
      <c r="G51" s="120"/>
    </row>
    <row r="52" spans="1:7" x14ac:dyDescent="0.2">
      <c r="A52" s="195" t="s">
        <v>1013</v>
      </c>
      <c r="B52" s="196" t="e">
        <f>('16.Financial Statements Figures'!C42-'16.Financial Statements Figures'!B42)/'16.Financial Statements Figures'!B42</f>
        <v>#DIV/0!</v>
      </c>
      <c r="C52" s="196" t="e">
        <f>('16.Financial Statements Figures'!D42-'16.Financial Statements Figures'!C42)/'16.Financial Statements Figures'!C42</f>
        <v>#DIV/0!</v>
      </c>
      <c r="D52" s="196" t="e">
        <f>('16.Financial Statements Figures'!E42-'16.Financial Statements Figures'!D42)/'16.Financial Statements Figures'!D42</f>
        <v>#DIV/0!</v>
      </c>
      <c r="E52" s="120"/>
      <c r="F52" s="120"/>
      <c r="G52" s="120"/>
    </row>
    <row r="53" spans="1:7" x14ac:dyDescent="0.2">
      <c r="A53" s="195" t="s">
        <v>933</v>
      </c>
      <c r="B53" s="196" t="e">
        <f>('16.Financial Statements Figures'!C43-'16.Financial Statements Figures'!B43)/'16.Financial Statements Figures'!B43</f>
        <v>#DIV/0!</v>
      </c>
      <c r="C53" s="196" t="e">
        <f>('16.Financial Statements Figures'!D43-'16.Financial Statements Figures'!C43)/'16.Financial Statements Figures'!C43</f>
        <v>#DIV/0!</v>
      </c>
      <c r="D53" s="196" t="e">
        <f>('16.Financial Statements Figures'!E43-'16.Financial Statements Figures'!D43)/'16.Financial Statements Figures'!D43</f>
        <v>#DIV/0!</v>
      </c>
      <c r="E53" s="120"/>
      <c r="F53" s="120"/>
      <c r="G53" s="120"/>
    </row>
    <row r="54" spans="1:7" x14ac:dyDescent="0.2">
      <c r="A54" s="195" t="s">
        <v>1014</v>
      </c>
      <c r="B54" s="196" t="e">
        <f>('16.Financial Statements Figures'!C44-'16.Financial Statements Figures'!B44)/'16.Financial Statements Figures'!B44</f>
        <v>#DIV/0!</v>
      </c>
      <c r="C54" s="196" t="e">
        <f>('16.Financial Statements Figures'!D44-'16.Financial Statements Figures'!C44)/'16.Financial Statements Figures'!C44</f>
        <v>#DIV/0!</v>
      </c>
      <c r="D54" s="196" t="e">
        <f>('16.Financial Statements Figures'!E44-'16.Financial Statements Figures'!D44)/'16.Financial Statements Figures'!D44</f>
        <v>#DIV/0!</v>
      </c>
      <c r="E54" s="120"/>
      <c r="F54" s="120"/>
      <c r="G54" s="120"/>
    </row>
    <row r="55" spans="1:7" x14ac:dyDescent="0.2">
      <c r="A55" s="379" t="s">
        <v>999</v>
      </c>
      <c r="B55" s="196">
        <f>('16.Financial Statements Figures'!C45-'16.Financial Statements Figures'!B45)/'16.Financial Statements Figures'!B45</f>
        <v>2.7701724266626856E-2</v>
      </c>
      <c r="C55" s="196">
        <f>('16.Financial Statements Figures'!D45-'16.Financial Statements Figures'!C45)/'16.Financial Statements Figures'!C45</f>
        <v>8.1754081167218183E-3</v>
      </c>
      <c r="D55" s="196">
        <f>('16.Financial Statements Figures'!E45-'16.Financial Statements Figures'!D45)/'16.Financial Statements Figures'!D45</f>
        <v>0.63506975162600099</v>
      </c>
      <c r="E55" s="120"/>
      <c r="F55" s="120"/>
      <c r="G55" s="120"/>
    </row>
    <row r="56" spans="1:7" x14ac:dyDescent="0.2">
      <c r="A56" s="195"/>
      <c r="B56" s="196" t="e">
        <f>('16.Financial Statements Figures'!C46-'16.Financial Statements Figures'!B46)/'16.Financial Statements Figures'!B46</f>
        <v>#DIV/0!</v>
      </c>
      <c r="C56" s="196" t="e">
        <f>('16.Financial Statements Figures'!D46-'16.Financial Statements Figures'!C46)/'16.Financial Statements Figures'!C46</f>
        <v>#DIV/0!</v>
      </c>
      <c r="D56" s="196" t="e">
        <f>('16.Financial Statements Figures'!E46-'16.Financial Statements Figures'!D46)/'16.Financial Statements Figures'!D46</f>
        <v>#DIV/0!</v>
      </c>
      <c r="E56" s="120"/>
      <c r="F56" s="120"/>
      <c r="G56" s="120"/>
    </row>
    <row r="57" spans="1:7" x14ac:dyDescent="0.2">
      <c r="A57" s="195" t="s">
        <v>1015</v>
      </c>
      <c r="B57" s="196">
        <f>('16.Financial Statements Figures'!C47-'16.Financial Statements Figures'!B47)/'16.Financial Statements Figures'!B47</f>
        <v>-0.95961201636935645</v>
      </c>
      <c r="C57" s="196">
        <f>('16.Financial Statements Figures'!D47-'16.Financial Statements Figures'!C47)/'16.Financial Statements Figures'!C47</f>
        <v>9.9450210666940713</v>
      </c>
      <c r="D57" s="196">
        <f>('16.Financial Statements Figures'!E47-'16.Financial Statements Figures'!D47)/'16.Financial Statements Figures'!D47</f>
        <v>-4.6926933693876405E-2</v>
      </c>
      <c r="E57" s="120"/>
      <c r="F57" s="120"/>
      <c r="G57" s="120"/>
    </row>
    <row r="58" spans="1:7" x14ac:dyDescent="0.2">
      <c r="A58" s="195" t="s">
        <v>1016</v>
      </c>
      <c r="B58" s="196">
        <f>('16.Financial Statements Figures'!C48-'16.Financial Statements Figures'!B48)/'16.Financial Statements Figures'!B48</f>
        <v>-0.7406173366030494</v>
      </c>
      <c r="C58" s="196">
        <f>('16.Financial Statements Figures'!D48-'16.Financial Statements Figures'!C48)/'16.Financial Statements Figures'!C48</f>
        <v>1.3640941321549687</v>
      </c>
      <c r="D58" s="196">
        <f>('16.Financial Statements Figures'!E48-'16.Financial Statements Figures'!D48)/'16.Financial Statements Figures'!D48</f>
        <v>1.1085850901977832</v>
      </c>
      <c r="E58" s="120"/>
      <c r="F58" s="120"/>
      <c r="G58" s="120"/>
    </row>
    <row r="59" spans="1:7" x14ac:dyDescent="0.2">
      <c r="A59" s="195" t="s">
        <v>956</v>
      </c>
      <c r="B59" s="196" t="e">
        <f>('16.Financial Statements Figures'!C49-'16.Financial Statements Figures'!B49)/'16.Financial Statements Figures'!B49</f>
        <v>#DIV/0!</v>
      </c>
      <c r="C59" s="196" t="e">
        <f>('16.Financial Statements Figures'!D49-'16.Financial Statements Figures'!C49)/'16.Financial Statements Figures'!C49</f>
        <v>#DIV/0!</v>
      </c>
      <c r="D59" s="196" t="e">
        <f>('16.Financial Statements Figures'!E49-'16.Financial Statements Figures'!D49)/'16.Financial Statements Figures'!D49</f>
        <v>#DIV/0!</v>
      </c>
      <c r="E59" s="120"/>
      <c r="F59" s="120"/>
      <c r="G59" s="120"/>
    </row>
    <row r="60" spans="1:7" x14ac:dyDescent="0.2">
      <c r="A60" s="195" t="s">
        <v>1017</v>
      </c>
      <c r="B60" s="196" t="e">
        <f>('16.Financial Statements Figures'!C50-'16.Financial Statements Figures'!B50)/'16.Financial Statements Figures'!B50</f>
        <v>#DIV/0!</v>
      </c>
      <c r="C60" s="196" t="e">
        <f>('16.Financial Statements Figures'!D50-'16.Financial Statements Figures'!C50)/'16.Financial Statements Figures'!C50</f>
        <v>#DIV/0!</v>
      </c>
      <c r="D60" s="196" t="e">
        <f>('16.Financial Statements Figures'!E50-'16.Financial Statements Figures'!D50)/'16.Financial Statements Figures'!D50</f>
        <v>#DIV/0!</v>
      </c>
      <c r="E60" s="120"/>
      <c r="F60" s="120"/>
      <c r="G60" s="120"/>
    </row>
    <row r="61" spans="1:7" x14ac:dyDescent="0.2">
      <c r="A61" s="195" t="s">
        <v>958</v>
      </c>
      <c r="B61" s="196" t="e">
        <f>('16.Financial Statements Figures'!C51-'16.Financial Statements Figures'!B51)/'16.Financial Statements Figures'!B51</f>
        <v>#DIV/0!</v>
      </c>
      <c r="C61" s="196" t="e">
        <f>('16.Financial Statements Figures'!D51-'16.Financial Statements Figures'!C51)/'16.Financial Statements Figures'!C51</f>
        <v>#DIV/0!</v>
      </c>
      <c r="D61" s="196" t="e">
        <f>('16.Financial Statements Figures'!E51-'16.Financial Statements Figures'!D51)/'16.Financial Statements Figures'!D51</f>
        <v>#DIV/0!</v>
      </c>
      <c r="E61" s="120"/>
      <c r="F61" s="120"/>
      <c r="G61" s="120"/>
    </row>
    <row r="62" spans="1:7" x14ac:dyDescent="0.2">
      <c r="A62" s="195" t="s">
        <v>1018</v>
      </c>
      <c r="B62" s="196" t="e">
        <f>('16.Financial Statements Figures'!C52-'16.Financial Statements Figures'!B52)/'16.Financial Statements Figures'!B52</f>
        <v>#DIV/0!</v>
      </c>
      <c r="C62" s="196" t="e">
        <f>('16.Financial Statements Figures'!D52-'16.Financial Statements Figures'!C52)/'16.Financial Statements Figures'!C52</f>
        <v>#DIV/0!</v>
      </c>
      <c r="D62" s="196" t="e">
        <f>('16.Financial Statements Figures'!E52-'16.Financial Statements Figures'!D52)/'16.Financial Statements Figures'!D52</f>
        <v>#DIV/0!</v>
      </c>
      <c r="E62" s="120"/>
      <c r="F62" s="120"/>
      <c r="G62" s="120"/>
    </row>
    <row r="63" spans="1:7" x14ac:dyDescent="0.2">
      <c r="A63" s="379" t="s">
        <v>1019</v>
      </c>
      <c r="B63" s="196">
        <f>('16.Financial Statements Figures'!C53-'16.Financial Statements Figures'!B53)/'16.Financial Statements Figures'!B53</f>
        <v>0.40247698578057428</v>
      </c>
      <c r="C63" s="196">
        <f>('16.Financial Statements Figures'!D53-'16.Financial Statements Figures'!C53)/'16.Financial Statements Figures'!C53</f>
        <v>-0.68480956467698495</v>
      </c>
      <c r="D63" s="196">
        <f>('16.Financial Statements Figures'!E53-'16.Financial Statements Figures'!D53)/'16.Financial Statements Figures'!D53</f>
        <v>8.2129269712504467</v>
      </c>
      <c r="E63" s="120"/>
      <c r="F63" s="120"/>
      <c r="G63" s="120"/>
    </row>
    <row r="64" spans="1:7" x14ac:dyDescent="0.2">
      <c r="A64" s="195"/>
      <c r="B64" s="196" t="e">
        <f>('16.Financial Statements Figures'!C54-'16.Financial Statements Figures'!B54)/'16.Financial Statements Figures'!B54</f>
        <v>#DIV/0!</v>
      </c>
      <c r="C64" s="196" t="e">
        <f>('16.Financial Statements Figures'!D54-'16.Financial Statements Figures'!C54)/'16.Financial Statements Figures'!C54</f>
        <v>#DIV/0!</v>
      </c>
      <c r="D64" s="196" t="e">
        <f>('16.Financial Statements Figures'!E54-'16.Financial Statements Figures'!D54)/'16.Financial Statements Figures'!D54</f>
        <v>#DIV/0!</v>
      </c>
      <c r="E64" s="120"/>
      <c r="F64" s="120"/>
      <c r="G64" s="120"/>
    </row>
    <row r="65" spans="1:7" s="120" customFormat="1" x14ac:dyDescent="0.2">
      <c r="A65" s="195" t="s">
        <v>961</v>
      </c>
      <c r="B65" s="196">
        <f>('16.Financial Statements Figures'!C55-'16.Financial Statements Figures'!B55)/'16.Financial Statements Figures'!B55</f>
        <v>-5.4479496014605527E-2</v>
      </c>
      <c r="C65" s="196">
        <f>('16.Financial Statements Figures'!D55-'16.Financial Statements Figures'!C55)/'16.Financial Statements Figures'!C55</f>
        <v>0.57767431384288415</v>
      </c>
      <c r="D65" s="196">
        <f>('16.Financial Statements Figures'!E55-'16.Financial Statements Figures'!D55)/'16.Financial Statements Figures'!D55</f>
        <v>-4.8808790951338247E-3</v>
      </c>
    </row>
    <row r="66" spans="1:7" s="120" customFormat="1" x14ac:dyDescent="0.2">
      <c r="A66" s="195" t="s">
        <v>1020</v>
      </c>
      <c r="B66" s="196">
        <f>('16.Financial Statements Figures'!C56-'16.Financial Statements Figures'!B56)/'16.Financial Statements Figures'!B56</f>
        <v>0.15948432033138477</v>
      </c>
      <c r="C66" s="196">
        <f>('16.Financial Statements Figures'!D56-'16.Financial Statements Figures'!C56)/'16.Financial Statements Figures'!C56</f>
        <v>9.3060277750571713E-2</v>
      </c>
      <c r="D66" s="196">
        <f>('16.Financial Statements Figures'!E56-'16.Financial Statements Figures'!D56)/'16.Financial Statements Figures'!D56</f>
        <v>0.12162867533590575</v>
      </c>
    </row>
    <row r="67" spans="1:7" x14ac:dyDescent="0.2">
      <c r="A67" s="195" t="s">
        <v>1021</v>
      </c>
      <c r="B67" s="196">
        <f>('16.Financial Statements Figures'!C57-'16.Financial Statements Figures'!B57)/'16.Financial Statements Figures'!B57</f>
        <v>-5.4479496014605527E-2</v>
      </c>
      <c r="C67" s="196" t="e">
        <f>('16.Financial Statements Figures'!D57-'16.Financial Statements Figures'!C57)/'16.Financial Statements Figures'!C57</f>
        <v>#VALUE!</v>
      </c>
      <c r="D67" s="196" t="e">
        <f>('16.Financial Statements Figures'!E57-'16.Financial Statements Figures'!D57)/'16.Financial Statements Figures'!D57</f>
        <v>#VALUE!</v>
      </c>
      <c r="E67" s="120"/>
      <c r="F67" s="120"/>
      <c r="G67" s="120"/>
    </row>
    <row r="68" spans="1:7" x14ac:dyDescent="0.2">
      <c r="A68" s="195" t="s">
        <v>1022</v>
      </c>
      <c r="B68" s="196">
        <f>('16.Financial Statements Figures'!C58-'16.Financial Statements Figures'!B58)/'16.Financial Statements Figures'!B58</f>
        <v>2.7701724266626856E-2</v>
      </c>
      <c r="C68" s="196">
        <f>('16.Financial Statements Figures'!D58-'16.Financial Statements Figures'!C58)/'16.Financial Statements Figures'!C58</f>
        <v>0.26201325961714456</v>
      </c>
      <c r="D68" s="196">
        <f>('16.Financial Statements Figures'!E58-'16.Financial Statements Figures'!D58)/'16.Financial Statements Figures'!D58</f>
        <v>0.50342348875287402</v>
      </c>
      <c r="E68" s="120"/>
      <c r="F68" s="120"/>
      <c r="G68" s="120"/>
    </row>
    <row r="69" spans="1:7" x14ac:dyDescent="0.2">
      <c r="A69" s="120"/>
      <c r="B69" s="196" t="e">
        <f>('16.Financial Statements Figures'!C59-'16.Financial Statements Figures'!B59)/'16.Financial Statements Figures'!B59</f>
        <v>#DIV/0!</v>
      </c>
      <c r="C69" s="196" t="e">
        <f>('16.Financial Statements Figures'!D59-'16.Financial Statements Figures'!C59)/'16.Financial Statements Figures'!C59</f>
        <v>#DIV/0!</v>
      </c>
      <c r="D69" s="196" t="e">
        <f>('16.Financial Statements Figures'!E59-'16.Financial Statements Figures'!D59)/'16.Financial Statements Figures'!D59</f>
        <v>#DIV/0!</v>
      </c>
      <c r="E69" s="170"/>
      <c r="F69" s="170"/>
      <c r="G69" s="120"/>
    </row>
    <row r="70" spans="1:7" s="120" customFormat="1" x14ac:dyDescent="0.2">
      <c r="B70" s="196" t="e">
        <f>('16.Financial Statements Figures'!C60-'16.Financial Statements Figures'!B60)/'16.Financial Statements Figures'!B60</f>
        <v>#DIV/0!</v>
      </c>
      <c r="C70" s="196" t="e">
        <f>('16.Financial Statements Figures'!D60-'16.Financial Statements Figures'!C60)/'16.Financial Statements Figures'!C60</f>
        <v>#DIV/0!</v>
      </c>
      <c r="D70" s="196" t="e">
        <f>('16.Financial Statements Figures'!E60-'16.Financial Statements Figures'!D60)/'16.Financial Statements Figures'!D60</f>
        <v>#DIV/0!</v>
      </c>
      <c r="E70" s="170"/>
      <c r="F70" s="170"/>
    </row>
    <row r="71" spans="1:7" s="120" customFormat="1" x14ac:dyDescent="0.2">
      <c r="B71" s="170"/>
      <c r="C71" s="170"/>
      <c r="D71" s="170"/>
      <c r="E71" s="170"/>
      <c r="F71" s="170"/>
    </row>
    <row r="72" spans="1:7" x14ac:dyDescent="0.2">
      <c r="A72" s="172" t="s">
        <v>966</v>
      </c>
      <c r="B72" s="170"/>
      <c r="C72" s="170"/>
      <c r="D72" s="170"/>
      <c r="E72" s="170"/>
      <c r="F72" s="170"/>
      <c r="G72" s="120"/>
    </row>
    <row r="73" spans="1:7" x14ac:dyDescent="0.2">
      <c r="A73" s="197"/>
      <c r="B73" s="199">
        <f>'16.Financial Statements Figures'!B64</f>
        <v>2014</v>
      </c>
      <c r="C73" s="199">
        <f>'16.Financial Statements Figures'!C64</f>
        <v>2015</v>
      </c>
      <c r="D73" s="199">
        <f>'16.Financial Statements Figures'!D64</f>
        <v>2016</v>
      </c>
      <c r="E73" s="120"/>
      <c r="F73" s="120"/>
      <c r="G73" s="120"/>
    </row>
    <row r="74" spans="1:7" x14ac:dyDescent="0.2">
      <c r="A74" s="197"/>
      <c r="B74" s="201" t="str">
        <f>'16.Financial Statements Figures'!B65</f>
        <v>USD</v>
      </c>
      <c r="C74" s="201" t="str">
        <f>'16.Financial Statements Figures'!C65</f>
        <v>USD</v>
      </c>
      <c r="D74" s="201" t="str">
        <f>'16.Financial Statements Figures'!D65</f>
        <v>USD</v>
      </c>
      <c r="E74" s="120"/>
      <c r="F74" s="120"/>
      <c r="G74" s="120"/>
    </row>
    <row r="75" spans="1:7" s="120" customFormat="1" x14ac:dyDescent="0.2">
      <c r="A75" s="197"/>
      <c r="B75" s="201"/>
      <c r="C75" s="201"/>
      <c r="D75" s="201"/>
    </row>
    <row r="76" spans="1:7" x14ac:dyDescent="0.2">
      <c r="A76" s="195" t="str">
        <f>'16.Financial Statements Figures'!A67</f>
        <v>Net income</v>
      </c>
      <c r="B76" s="196">
        <f>('16.Financial Statements Figures'!C67-'16.Financial Statements Figures'!B67)/'16.Financial Statements Figures'!B67</f>
        <v>0.70792346773321801</v>
      </c>
      <c r="C76" s="196">
        <f>('16.Financial Statements Figures'!D67-'16.Financial Statements Figures'!C67)/'16.Financial Statements Figures'!C67</f>
        <v>0.5922297955209348</v>
      </c>
      <c r="D76" s="196">
        <f>('16.Financial Statements Figures'!E67-'16.Financial Statements Figures'!D67)/'16.Financial Statements Figures'!D67</f>
        <v>1.6710962439304804</v>
      </c>
      <c r="E76" s="120"/>
      <c r="F76" s="120"/>
      <c r="G76" s="120"/>
    </row>
    <row r="77" spans="1:7" x14ac:dyDescent="0.2">
      <c r="A77" s="379" t="s">
        <v>1023</v>
      </c>
      <c r="B77" s="196" t="e">
        <f>('16.Financial Statements Figures'!C68-'16.Financial Statements Figures'!B68)/'16.Financial Statements Figures'!B68</f>
        <v>#DIV/0!</v>
      </c>
      <c r="C77" s="196" t="e">
        <f>('16.Financial Statements Figures'!D68-'16.Financial Statements Figures'!C68)/'16.Financial Statements Figures'!C68</f>
        <v>#DIV/0!</v>
      </c>
      <c r="D77" s="196" t="e">
        <f>('16.Financial Statements Figures'!E68-'16.Financial Statements Figures'!D68)/'16.Financial Statements Figures'!D68</f>
        <v>#DIV/0!</v>
      </c>
      <c r="E77" s="120"/>
      <c r="F77" s="120"/>
      <c r="G77" s="120"/>
    </row>
    <row r="78" spans="1:7" x14ac:dyDescent="0.2">
      <c r="A78" s="195" t="s">
        <v>969</v>
      </c>
      <c r="B78" s="196" t="e">
        <f>('16.Financial Statements Figures'!C69-'16.Financial Statements Figures'!B69)/'16.Financial Statements Figures'!B69</f>
        <v>#DIV/0!</v>
      </c>
      <c r="C78" s="196" t="e">
        <f>('16.Financial Statements Figures'!D69-'16.Financial Statements Figures'!C69)/'16.Financial Statements Figures'!C69</f>
        <v>#DIV/0!</v>
      </c>
      <c r="D78" s="196" t="e">
        <f>('16.Financial Statements Figures'!E69-'16.Financial Statements Figures'!D69)/'16.Financial Statements Figures'!D69</f>
        <v>#DIV/0!</v>
      </c>
      <c r="E78" s="120"/>
      <c r="F78" s="120"/>
      <c r="G78" s="120"/>
    </row>
    <row r="79" spans="1:7" x14ac:dyDescent="0.2">
      <c r="A79" s="195" t="s">
        <v>1024</v>
      </c>
      <c r="B79" s="196" t="e">
        <f>('16.Financial Statements Figures'!C70-'16.Financial Statements Figures'!B70)/'16.Financial Statements Figures'!B70</f>
        <v>#VALUE!</v>
      </c>
      <c r="C79" s="196" t="e">
        <f>('16.Financial Statements Figures'!D70-'16.Financial Statements Figures'!C70)/'16.Financial Statements Figures'!C70</f>
        <v>#DIV/0!</v>
      </c>
      <c r="D79" s="196" t="e">
        <f>('16.Financial Statements Figures'!E70-'16.Financial Statements Figures'!D70)/'16.Financial Statements Figures'!D70</f>
        <v>#DIV/0!</v>
      </c>
      <c r="E79" s="120"/>
      <c r="F79" s="120"/>
      <c r="G79" s="120"/>
    </row>
    <row r="80" spans="1:7" x14ac:dyDescent="0.2">
      <c r="A80" s="195" t="s">
        <v>1025</v>
      </c>
      <c r="B80" s="196">
        <f>('16.Financial Statements Figures'!C71-'16.Financial Statements Figures'!B71)/'16.Financial Statements Figures'!B71</f>
        <v>3.0016482222745466</v>
      </c>
      <c r="C80" s="196">
        <f>('16.Financial Statements Figures'!D71-'16.Financial Statements Figures'!C71)/'16.Financial Statements Figures'!C71</f>
        <v>0.11868196528390704</v>
      </c>
      <c r="D80" s="196">
        <f>('16.Financial Statements Figures'!E71-'16.Financial Statements Figures'!D71)/'16.Financial Statements Figures'!D71</f>
        <v>1.3627182831895646</v>
      </c>
      <c r="E80" s="120"/>
      <c r="F80" s="120"/>
      <c r="G80" s="120"/>
    </row>
    <row r="81" spans="1:7" x14ac:dyDescent="0.2">
      <c r="A81" s="195" t="s">
        <v>1026</v>
      </c>
      <c r="B81" s="196">
        <f>('16.Financial Statements Figures'!C72-'16.Financial Statements Figures'!B72)/'16.Financial Statements Figures'!B72</f>
        <v>-0.62380685008422232</v>
      </c>
      <c r="C81" s="196">
        <f>('16.Financial Statements Figures'!D72-'16.Financial Statements Figures'!C72)/'16.Financial Statements Figures'!C72</f>
        <v>12.343283582089553</v>
      </c>
      <c r="D81" s="196">
        <f>('16.Financial Statements Figures'!E72-'16.Financial Statements Figures'!D72)/'16.Financial Statements Figures'!D72</f>
        <v>-0.58022930648769577</v>
      </c>
      <c r="E81" s="120"/>
      <c r="F81" s="120"/>
      <c r="G81" s="120"/>
    </row>
    <row r="82" spans="1:7" x14ac:dyDescent="0.2">
      <c r="A82" s="195" t="s">
        <v>1027</v>
      </c>
      <c r="B82" s="196" t="e">
        <f>('16.Financial Statements Figures'!C73-'16.Financial Statements Figures'!B73)/'16.Financial Statements Figures'!B73</f>
        <v>#DIV/0!</v>
      </c>
      <c r="C82" s="196" t="e">
        <f>('16.Financial Statements Figures'!D73-'16.Financial Statements Figures'!C73)/'16.Financial Statements Figures'!C73</f>
        <v>#DIV/0!</v>
      </c>
      <c r="D82" s="196" t="e">
        <f>('16.Financial Statements Figures'!E73-'16.Financial Statements Figures'!D73)/'16.Financial Statements Figures'!D73</f>
        <v>#DIV/0!</v>
      </c>
      <c r="E82" s="120"/>
      <c r="F82" s="120"/>
      <c r="G82" s="120"/>
    </row>
    <row r="83" spans="1:7" x14ac:dyDescent="0.2">
      <c r="A83" s="195" t="s">
        <v>1028</v>
      </c>
      <c r="B83" s="196">
        <f>('16.Financial Statements Figures'!C74-'16.Financial Statements Figures'!B74)/'16.Financial Statements Figures'!B74</f>
        <v>1.4129396439426836</v>
      </c>
      <c r="C83" s="196">
        <f>('16.Financial Statements Figures'!D74-'16.Financial Statements Figures'!C74)/'16.Financial Statements Figures'!C74</f>
        <v>-0.52226021234479036</v>
      </c>
      <c r="D83" s="196">
        <f>('16.Financial Statements Figures'!E74-'16.Financial Statements Figures'!D74)/'16.Financial Statements Figures'!D74</f>
        <v>0.92127467229169802</v>
      </c>
      <c r="E83" s="120"/>
      <c r="F83" s="120"/>
      <c r="G83" s="120"/>
    </row>
    <row r="84" spans="1:7" x14ac:dyDescent="0.2">
      <c r="A84" s="195" t="s">
        <v>975</v>
      </c>
      <c r="B84" s="196">
        <f>('16.Financial Statements Figures'!C75-'16.Financial Statements Figures'!B75)/'16.Financial Statements Figures'!B75</f>
        <v>-0.23745763653536309</v>
      </c>
      <c r="C84" s="196">
        <f>('16.Financial Statements Figures'!D75-'16.Financial Statements Figures'!C75)/'16.Financial Statements Figures'!C75</f>
        <v>-0.59985428051001821</v>
      </c>
      <c r="D84" s="196">
        <f>('16.Financial Statements Figures'!E75-'16.Financial Statements Figures'!D75)/'16.Financial Statements Figures'!D75</f>
        <v>6.6211762563729062</v>
      </c>
      <c r="E84" s="120"/>
      <c r="F84" s="120"/>
      <c r="G84" s="120"/>
    </row>
    <row r="85" spans="1:7" x14ac:dyDescent="0.2">
      <c r="A85" s="195"/>
      <c r="B85" s="196" t="e">
        <f>('16.Financial Statements Figures'!C76-'16.Financial Statements Figures'!B76)/'16.Financial Statements Figures'!B76</f>
        <v>#DIV/0!</v>
      </c>
      <c r="C85" s="196" t="e">
        <f>('16.Financial Statements Figures'!D76-'16.Financial Statements Figures'!C76)/'16.Financial Statements Figures'!C76</f>
        <v>#DIV/0!</v>
      </c>
      <c r="D85" s="196" t="e">
        <f>('16.Financial Statements Figures'!E76-'16.Financial Statements Figures'!D76)/'16.Financial Statements Figures'!D76</f>
        <v>#DIV/0!</v>
      </c>
      <c r="E85" s="120"/>
      <c r="F85" s="120"/>
      <c r="G85" s="120"/>
    </row>
    <row r="86" spans="1:7" x14ac:dyDescent="0.2">
      <c r="A86" s="379" t="s">
        <v>976</v>
      </c>
      <c r="B86" s="196" t="e">
        <f>('16.Financial Statements Figures'!C77-'16.Financial Statements Figures'!B77)/'16.Financial Statements Figures'!B77</f>
        <v>#DIV/0!</v>
      </c>
      <c r="C86" s="196" t="e">
        <f>('16.Financial Statements Figures'!D77-'16.Financial Statements Figures'!C77)/'16.Financial Statements Figures'!C77</f>
        <v>#DIV/0!</v>
      </c>
      <c r="D86" s="196" t="e">
        <f>('16.Financial Statements Figures'!E77-'16.Financial Statements Figures'!D77)/'16.Financial Statements Figures'!D77</f>
        <v>#DIV/0!</v>
      </c>
      <c r="E86" s="120"/>
      <c r="F86" s="120"/>
      <c r="G86" s="120"/>
    </row>
    <row r="87" spans="1:7" x14ac:dyDescent="0.2">
      <c r="A87" s="195" t="s">
        <v>977</v>
      </c>
      <c r="B87" s="196" t="e">
        <f>('16.Financial Statements Figures'!C78-'16.Financial Statements Figures'!B78)/'16.Financial Statements Figures'!B78</f>
        <v>#DIV/0!</v>
      </c>
      <c r="C87" s="196" t="e">
        <f>('16.Financial Statements Figures'!D78-'16.Financial Statements Figures'!C78)/'16.Financial Statements Figures'!C78</f>
        <v>#DIV/0!</v>
      </c>
      <c r="D87" s="196" t="e">
        <f>('16.Financial Statements Figures'!E78-'16.Financial Statements Figures'!D78)/'16.Financial Statements Figures'!D78</f>
        <v>#DIV/0!</v>
      </c>
      <c r="E87" s="120"/>
      <c r="F87" s="120"/>
      <c r="G87" s="120"/>
    </row>
    <row r="88" spans="1:7" x14ac:dyDescent="0.2">
      <c r="A88" s="195" t="s">
        <v>1029</v>
      </c>
      <c r="B88" s="196" t="e">
        <f>('16.Financial Statements Figures'!C79-'16.Financial Statements Figures'!B79)/'16.Financial Statements Figures'!B79</f>
        <v>#DIV/0!</v>
      </c>
      <c r="C88" s="196" t="e">
        <f>('16.Financial Statements Figures'!D79-'16.Financial Statements Figures'!C79)/'16.Financial Statements Figures'!C79</f>
        <v>#DIV/0!</v>
      </c>
      <c r="D88" s="196" t="e">
        <f>('16.Financial Statements Figures'!E79-'16.Financial Statements Figures'!D79)/'16.Financial Statements Figures'!D79</f>
        <v>#DIV/0!</v>
      </c>
      <c r="E88" s="120"/>
      <c r="F88" s="120"/>
      <c r="G88" s="120"/>
    </row>
    <row r="89" spans="1:7" x14ac:dyDescent="0.2">
      <c r="A89" s="195" t="s">
        <v>1030</v>
      </c>
      <c r="B89" s="196">
        <f>('16.Financial Statements Figures'!C80-'16.Financial Statements Figures'!B80)/'16.Financial Statements Figures'!B80</f>
        <v>416</v>
      </c>
      <c r="C89" s="196">
        <f>('16.Financial Statements Figures'!D80-'16.Financial Statements Figures'!C80)/'16.Financial Statements Figures'!C80</f>
        <v>0.47972821742605914</v>
      </c>
      <c r="D89" s="196">
        <f>('16.Financial Statements Figures'!E80-'16.Financial Statements Figures'!D80)/'16.Financial Statements Figures'!D80</f>
        <v>8.7030910682066178</v>
      </c>
      <c r="E89" s="120"/>
      <c r="F89" s="120"/>
      <c r="G89" s="120"/>
    </row>
    <row r="90" spans="1:7" x14ac:dyDescent="0.2">
      <c r="A90" s="195"/>
      <c r="B90" s="196" t="e">
        <f>('16.Financial Statements Figures'!C81-'16.Financial Statements Figures'!B81)/'16.Financial Statements Figures'!B81</f>
        <v>#DIV/0!</v>
      </c>
      <c r="C90" s="196" t="e">
        <f>('16.Financial Statements Figures'!D81-'16.Financial Statements Figures'!C81)/'16.Financial Statements Figures'!C81</f>
        <v>#DIV/0!</v>
      </c>
      <c r="D90" s="196" t="e">
        <f>('16.Financial Statements Figures'!E81-'16.Financial Statements Figures'!D81)/'16.Financial Statements Figures'!D81</f>
        <v>#DIV/0!</v>
      </c>
      <c r="E90" s="120"/>
      <c r="F90" s="120"/>
      <c r="G90" s="120"/>
    </row>
    <row r="91" spans="1:7" x14ac:dyDescent="0.2">
      <c r="A91" s="379" t="s">
        <v>980</v>
      </c>
      <c r="B91" s="196" t="e">
        <f>('16.Financial Statements Figures'!C82-'16.Financial Statements Figures'!B82)/'16.Financial Statements Figures'!B82</f>
        <v>#DIV/0!</v>
      </c>
      <c r="C91" s="196" t="e">
        <f>('16.Financial Statements Figures'!D82-'16.Financial Statements Figures'!C82)/'16.Financial Statements Figures'!C82</f>
        <v>#DIV/0!</v>
      </c>
      <c r="D91" s="196" t="e">
        <f>('16.Financial Statements Figures'!E82-'16.Financial Statements Figures'!D82)/'16.Financial Statements Figures'!D82</f>
        <v>#DIV/0!</v>
      </c>
      <c r="E91" s="120"/>
      <c r="F91" s="120"/>
      <c r="G91" s="120"/>
    </row>
    <row r="92" spans="1:7" x14ac:dyDescent="0.2">
      <c r="A92" s="195" t="s">
        <v>1031</v>
      </c>
      <c r="B92" s="196" t="e">
        <f>('16.Financial Statements Figures'!C83-'16.Financial Statements Figures'!B83)/'16.Financial Statements Figures'!B83</f>
        <v>#DIV/0!</v>
      </c>
      <c r="C92" s="196" t="e">
        <f>('16.Financial Statements Figures'!D83-'16.Financial Statements Figures'!C83)/'16.Financial Statements Figures'!C83</f>
        <v>#DIV/0!</v>
      </c>
      <c r="D92" s="196" t="e">
        <f>('16.Financial Statements Figures'!E83-'16.Financial Statements Figures'!D83)/'16.Financial Statements Figures'!D83</f>
        <v>#DIV/0!</v>
      </c>
      <c r="E92" s="120"/>
      <c r="F92" s="120"/>
      <c r="G92" s="120"/>
    </row>
    <row r="93" spans="1:7" x14ac:dyDescent="0.2">
      <c r="A93" s="195" t="s">
        <v>1032</v>
      </c>
      <c r="B93" s="196" t="e">
        <f>('16.Financial Statements Figures'!C84-'16.Financial Statements Figures'!B84)/'16.Financial Statements Figures'!B84</f>
        <v>#DIV/0!</v>
      </c>
      <c r="C93" s="196" t="e">
        <f>('16.Financial Statements Figures'!D84-'16.Financial Statements Figures'!C84)/'16.Financial Statements Figures'!C84</f>
        <v>#DIV/0!</v>
      </c>
      <c r="D93" s="196" t="e">
        <f>('16.Financial Statements Figures'!E84-'16.Financial Statements Figures'!D84)/'16.Financial Statements Figures'!D84</f>
        <v>#DIV/0!</v>
      </c>
      <c r="E93" s="120"/>
      <c r="F93" s="120"/>
      <c r="G93" s="120"/>
    </row>
    <row r="94" spans="1:7" x14ac:dyDescent="0.2">
      <c r="A94" s="195" t="s">
        <v>1033</v>
      </c>
      <c r="B94" s="196" t="e">
        <f>('16.Financial Statements Figures'!C85-'16.Financial Statements Figures'!B85)/'16.Financial Statements Figures'!B85</f>
        <v>#DIV/0!</v>
      </c>
      <c r="C94" s="196" t="e">
        <f>('16.Financial Statements Figures'!D85-'16.Financial Statements Figures'!C85)/'16.Financial Statements Figures'!C85</f>
        <v>#DIV/0!</v>
      </c>
      <c r="D94" s="196" t="e">
        <f>('16.Financial Statements Figures'!E85-'16.Financial Statements Figures'!D85)/'16.Financial Statements Figures'!D85</f>
        <v>#DIV/0!</v>
      </c>
      <c r="E94" s="120"/>
      <c r="F94" s="120"/>
      <c r="G94" s="120"/>
    </row>
    <row r="95" spans="1:7" x14ac:dyDescent="0.2">
      <c r="A95" s="195" t="s">
        <v>1034</v>
      </c>
      <c r="B95" s="196" t="e">
        <f>('16.Financial Statements Figures'!C86-'16.Financial Statements Figures'!B86)/'16.Financial Statements Figures'!B86</f>
        <v>#DIV/0!</v>
      </c>
      <c r="C95" s="196" t="e">
        <f>('16.Financial Statements Figures'!D86-'16.Financial Statements Figures'!C86)/'16.Financial Statements Figures'!C86</f>
        <v>#DIV/0!</v>
      </c>
      <c r="D95" s="196" t="e">
        <f>('16.Financial Statements Figures'!E86-'16.Financial Statements Figures'!D86)/'16.Financial Statements Figures'!D86</f>
        <v>#DIV/0!</v>
      </c>
      <c r="E95" s="120"/>
      <c r="F95" s="120"/>
      <c r="G95" s="120"/>
    </row>
    <row r="96" spans="1:7" x14ac:dyDescent="0.2">
      <c r="A96" s="195" t="s">
        <v>985</v>
      </c>
      <c r="B96" s="196">
        <f>('16.Financial Statements Figures'!C87-'16.Financial Statements Figures'!B87)/'16.Financial Statements Figures'!B87</f>
        <v>2.3838287946186396</v>
      </c>
      <c r="C96" s="196">
        <f>('16.Financial Statements Figures'!D87-'16.Financial Statements Figures'!C87)/'16.Financial Statements Figures'!C87</f>
        <v>-0.33068013306079919</v>
      </c>
      <c r="D96" s="196">
        <f>('16.Financial Statements Figures'!E87-'16.Financial Statements Figures'!D87)/'16.Financial Statements Figures'!D87</f>
        <v>9.1366450701189201</v>
      </c>
      <c r="E96" s="120"/>
      <c r="F96" s="120"/>
      <c r="G96" s="120"/>
    </row>
    <row r="97" spans="1:7" x14ac:dyDescent="0.2">
      <c r="A97" s="379" t="s">
        <v>1035</v>
      </c>
      <c r="B97" s="196">
        <f>('16.Financial Statements Figures'!C88-'16.Financial Statements Figures'!B88)/'16.Financial Statements Figures'!B88</f>
        <v>-0.52400843650706697</v>
      </c>
      <c r="C97" s="196">
        <f>('16.Financial Statements Figures'!D88-'16.Financial Statements Figures'!C88)/'16.Financial Statements Figures'!C88</f>
        <v>-0.42281686088332615</v>
      </c>
      <c r="D97" s="196">
        <f>('16.Financial Statements Figures'!E88-'16.Financial Statements Figures'!D88)/'16.Financial Statements Figures'!D88</f>
        <v>0.59730807577268197</v>
      </c>
      <c r="E97" s="120"/>
      <c r="F97" s="120"/>
      <c r="G97" s="120"/>
    </row>
    <row r="98" spans="1:7" x14ac:dyDescent="0.2">
      <c r="A98" s="120"/>
      <c r="B98" s="196" t="e">
        <f>('16.Financial Statements Figures'!C89-'16.Financial Statements Figures'!B89)/'16.Financial Statements Figures'!B89</f>
        <v>#DIV/0!</v>
      </c>
      <c r="C98" s="196" t="e">
        <f>('16.Financial Statements Figures'!D89-'16.Financial Statements Figures'!C89)/'16.Financial Statements Figures'!C89</f>
        <v>#DIV/0!</v>
      </c>
      <c r="D98" s="196" t="e">
        <f>('16.Financial Statements Figures'!E89-'16.Financial Statements Figures'!D89)/'16.Financial Statements Figures'!D89</f>
        <v>#DIV/0!</v>
      </c>
      <c r="E98" s="120"/>
      <c r="F98" s="120"/>
      <c r="G98" s="120"/>
    </row>
    <row r="99" spans="1:7" x14ac:dyDescent="0.2">
      <c r="A99" s="120"/>
      <c r="B99" s="196" t="e">
        <f>('16.Financial Statements Figures'!C90-'16.Financial Statements Figures'!B90)/'16.Financial Statements Figures'!B90</f>
        <v>#DIV/0!</v>
      </c>
      <c r="C99" s="196" t="e">
        <f>('16.Financial Statements Figures'!D90-'16.Financial Statements Figures'!C90)/'16.Financial Statements Figures'!C90</f>
        <v>#DIV/0!</v>
      </c>
      <c r="D99" s="196" t="e">
        <f>('16.Financial Statements Figures'!E90-'16.Financial Statements Figures'!D90)/'16.Financial Statements Figures'!D90</f>
        <v>#DIV/0!</v>
      </c>
      <c r="E99" s="120"/>
      <c r="F99" s="120"/>
      <c r="G99" s="120"/>
    </row>
    <row r="100" spans="1:7" x14ac:dyDescent="0.2">
      <c r="A100" s="120"/>
      <c r="B100" s="196" t="e">
        <f>('16.Financial Statements Figures'!C91-'16.Financial Statements Figures'!B91)/'16.Financial Statements Figures'!B91</f>
        <v>#DIV/0!</v>
      </c>
      <c r="C100" s="196" t="e">
        <f>('16.Financial Statements Figures'!D91-'16.Financial Statements Figures'!C91)/'16.Financial Statements Figures'!C91</f>
        <v>#DIV/0!</v>
      </c>
      <c r="D100" s="196" t="e">
        <f>('16.Financial Statements Figures'!E91-'16.Financial Statements Figures'!D91)/'16.Financial Statements Figures'!D91</f>
        <v>#DIV/0!</v>
      </c>
      <c r="E100" s="120"/>
      <c r="F100" s="120"/>
      <c r="G100" s="120"/>
    </row>
    <row r="101" spans="1:7" x14ac:dyDescent="0.2">
      <c r="A101" s="120"/>
      <c r="B101" s="120"/>
      <c r="C101" s="120"/>
      <c r="D101" s="120"/>
      <c r="E101" s="120"/>
      <c r="F101" s="120"/>
      <c r="G101" s="120"/>
    </row>
    <row r="102" spans="1:7" x14ac:dyDescent="0.2">
      <c r="A102" s="120"/>
      <c r="B102" s="120"/>
      <c r="C102" s="120"/>
      <c r="D102" s="120"/>
      <c r="E102" s="120"/>
      <c r="F102" s="120"/>
      <c r="G102" s="120"/>
    </row>
    <row r="103" spans="1:7" x14ac:dyDescent="0.2">
      <c r="A103" s="120"/>
      <c r="B103" s="120"/>
      <c r="C103" s="120"/>
      <c r="D103" s="120"/>
      <c r="E103" s="120"/>
      <c r="F103" s="120"/>
      <c r="G103" s="120"/>
    </row>
    <row r="104" spans="1:7" x14ac:dyDescent="0.2">
      <c r="A104" s="120"/>
      <c r="B104" s="120"/>
      <c r="C104" s="120"/>
      <c r="D104" s="120"/>
      <c r="E104" s="120"/>
      <c r="F104" s="120"/>
      <c r="G104" s="120"/>
    </row>
    <row r="105" spans="1:7" x14ac:dyDescent="0.2">
      <c r="A105" s="120"/>
      <c r="B105" s="120"/>
      <c r="C105" s="120"/>
      <c r="D105" s="120"/>
      <c r="E105" s="120"/>
      <c r="F105" s="120"/>
      <c r="G105" s="120"/>
    </row>
    <row r="106" spans="1:7" x14ac:dyDescent="0.2">
      <c r="A106" s="120"/>
      <c r="B106" s="170"/>
      <c r="C106" s="170"/>
      <c r="D106" s="170"/>
      <c r="E106" s="170"/>
      <c r="F106" s="170"/>
      <c r="G106" s="120"/>
    </row>
    <row r="107" spans="1:7" x14ac:dyDescent="0.2">
      <c r="A107" s="120"/>
      <c r="B107" s="170"/>
      <c r="C107" s="170"/>
      <c r="D107" s="170"/>
      <c r="E107" s="170"/>
      <c r="F107" s="170"/>
      <c r="G107" s="120"/>
    </row>
    <row r="108" spans="1:7" x14ac:dyDescent="0.2">
      <c r="A108" s="120"/>
      <c r="B108" s="170"/>
      <c r="C108" s="170"/>
      <c r="D108" s="170"/>
      <c r="E108" s="170"/>
      <c r="F108" s="170"/>
      <c r="G108" s="120"/>
    </row>
    <row r="109" spans="1:7" x14ac:dyDescent="0.2">
      <c r="A109" s="120"/>
      <c r="B109" s="170"/>
      <c r="C109" s="170"/>
      <c r="D109" s="170"/>
      <c r="E109" s="170"/>
      <c r="F109" s="170"/>
      <c r="G109" s="120"/>
    </row>
    <row r="110" spans="1:7" x14ac:dyDescent="0.2">
      <c r="A110" s="120"/>
      <c r="B110" s="170"/>
      <c r="C110" s="170"/>
      <c r="D110" s="170"/>
      <c r="E110" s="170"/>
      <c r="F110" s="170"/>
      <c r="G110" s="120"/>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5"/>
  <sheetViews>
    <sheetView showGridLines="0" topLeftCell="A37" workbookViewId="0">
      <selection activeCell="B43" sqref="B43"/>
    </sheetView>
  </sheetViews>
  <sheetFormatPr baseColWidth="10" defaultColWidth="10.83203125" defaultRowHeight="15" x14ac:dyDescent="0.2"/>
  <cols>
    <col min="1" max="1" width="35.83203125" style="143" customWidth="1"/>
    <col min="2" max="2" width="40.5" style="173" customWidth="1"/>
    <col min="3" max="16384" width="10.83203125" style="143"/>
  </cols>
  <sheetData>
    <row r="1" spans="1:12" ht="28" x14ac:dyDescent="0.3">
      <c r="A1" s="15" t="s">
        <v>1036</v>
      </c>
    </row>
    <row r="10" spans="1:12" ht="16" x14ac:dyDescent="0.2">
      <c r="A10" s="176" t="s">
        <v>1037</v>
      </c>
      <c r="B10" s="177" t="s">
        <v>1038</v>
      </c>
      <c r="C10" s="207" t="s">
        <v>1039</v>
      </c>
      <c r="D10" s="134"/>
    </row>
    <row r="11" spans="1:12" s="174" customFormat="1" ht="16" x14ac:dyDescent="0.2">
      <c r="A11" s="178"/>
      <c r="B11" s="179"/>
      <c r="C11" s="180"/>
      <c r="D11" s="180"/>
    </row>
    <row r="12" spans="1:12" ht="16" x14ac:dyDescent="0.2">
      <c r="A12" s="181" t="s">
        <v>1040</v>
      </c>
      <c r="B12" s="182"/>
      <c r="C12" s="134"/>
      <c r="D12" s="134"/>
    </row>
    <row r="13" spans="1:12" ht="16" x14ac:dyDescent="0.2">
      <c r="A13" s="204" t="s">
        <v>1041</v>
      </c>
      <c r="B13" s="205" t="s">
        <v>1042</v>
      </c>
      <c r="C13" s="153">
        <v>0.4</v>
      </c>
      <c r="D13" s="134"/>
    </row>
    <row r="14" spans="1:12" ht="16" x14ac:dyDescent="0.2">
      <c r="A14" s="206" t="s">
        <v>1043</v>
      </c>
      <c r="B14" s="205" t="s">
        <v>1044</v>
      </c>
      <c r="C14" s="153">
        <v>0.5</v>
      </c>
      <c r="D14" s="134"/>
    </row>
    <row r="15" spans="1:12" ht="16" x14ac:dyDescent="0.2">
      <c r="A15" s="204" t="s">
        <v>1045</v>
      </c>
      <c r="B15" s="205" t="s">
        <v>1046</v>
      </c>
      <c r="C15" s="153">
        <v>0.4</v>
      </c>
      <c r="D15" s="134"/>
    </row>
    <row r="16" spans="1:12" ht="32" x14ac:dyDescent="0.2">
      <c r="A16" s="206" t="s">
        <v>1047</v>
      </c>
      <c r="B16" s="205" t="s">
        <v>1048</v>
      </c>
      <c r="C16" s="153">
        <v>0.5</v>
      </c>
      <c r="D16" s="134"/>
    </row>
    <row r="17" spans="1:4" ht="32" x14ac:dyDescent="0.2">
      <c r="A17" s="204" t="s">
        <v>1049</v>
      </c>
      <c r="B17" s="205" t="s">
        <v>1050</v>
      </c>
      <c r="C17" s="153">
        <v>0.5</v>
      </c>
      <c r="D17" s="134"/>
    </row>
    <row r="18" spans="1:4" ht="16" x14ac:dyDescent="0.2">
      <c r="A18" s="206" t="s">
        <v>1051</v>
      </c>
      <c r="B18" s="205" t="s">
        <v>1052</v>
      </c>
      <c r="C18" s="153"/>
      <c r="D18" s="134"/>
    </row>
    <row r="19" spans="1:4" ht="16" x14ac:dyDescent="0.2">
      <c r="A19" s="206" t="s">
        <v>1053</v>
      </c>
      <c r="B19" s="205" t="s">
        <v>1054</v>
      </c>
      <c r="C19" s="400">
        <v>0.61</v>
      </c>
      <c r="D19" s="134"/>
    </row>
    <row r="20" spans="1:4" ht="16" x14ac:dyDescent="0.2">
      <c r="A20" s="204" t="s">
        <v>1055</v>
      </c>
      <c r="B20" s="205" t="s">
        <v>1056</v>
      </c>
      <c r="C20" s="400">
        <v>0.157</v>
      </c>
      <c r="D20" s="134"/>
    </row>
    <row r="21" spans="1:4" ht="16" x14ac:dyDescent="0.2">
      <c r="A21" s="206" t="s">
        <v>1057</v>
      </c>
      <c r="B21" s="205" t="s">
        <v>1058</v>
      </c>
      <c r="C21" s="400">
        <v>-0.04</v>
      </c>
      <c r="D21" s="134"/>
    </row>
    <row r="22" spans="1:4" ht="16" x14ac:dyDescent="0.2">
      <c r="A22" s="168"/>
      <c r="B22" s="182"/>
      <c r="C22" s="134"/>
      <c r="D22" s="134"/>
    </row>
    <row r="23" spans="1:4" ht="16" x14ac:dyDescent="0.2">
      <c r="A23" s="181" t="s">
        <v>1059</v>
      </c>
      <c r="B23" s="182"/>
      <c r="C23" s="134"/>
      <c r="D23" s="134"/>
    </row>
    <row r="24" spans="1:4" ht="16" x14ac:dyDescent="0.2">
      <c r="A24" s="206" t="s">
        <v>1060</v>
      </c>
      <c r="B24" s="205" t="s">
        <v>1061</v>
      </c>
      <c r="C24" s="153">
        <v>1.4</v>
      </c>
      <c r="D24" s="134"/>
    </row>
    <row r="25" spans="1:4" ht="32" x14ac:dyDescent="0.2">
      <c r="A25" s="206" t="s">
        <v>1062</v>
      </c>
      <c r="B25" s="205" t="s">
        <v>1063</v>
      </c>
      <c r="C25" s="153">
        <v>1.2</v>
      </c>
      <c r="D25" s="134"/>
    </row>
    <row r="26" spans="1:4" ht="16" x14ac:dyDescent="0.2">
      <c r="A26" s="204" t="s">
        <v>1064</v>
      </c>
      <c r="B26" s="205" t="s">
        <v>1065</v>
      </c>
      <c r="C26" s="153">
        <v>0.8</v>
      </c>
      <c r="D26" s="134"/>
    </row>
    <row r="27" spans="1:4" ht="32" x14ac:dyDescent="0.2">
      <c r="A27" s="204" t="s">
        <v>1066</v>
      </c>
      <c r="B27" s="205" t="s">
        <v>1067</v>
      </c>
      <c r="C27" s="153" t="s">
        <v>1068</v>
      </c>
      <c r="D27" s="134"/>
    </row>
    <row r="28" spans="1:4" ht="16" x14ac:dyDescent="0.2">
      <c r="A28" s="204" t="s">
        <v>1069</v>
      </c>
      <c r="B28" s="205" t="s">
        <v>1070</v>
      </c>
      <c r="C28" s="153"/>
      <c r="D28" s="134"/>
    </row>
    <row r="29" spans="1:4" ht="16" x14ac:dyDescent="0.2">
      <c r="A29" s="134"/>
      <c r="B29" s="182"/>
      <c r="C29" s="134"/>
      <c r="D29" s="134"/>
    </row>
    <row r="30" spans="1:4" ht="16" x14ac:dyDescent="0.2">
      <c r="A30" s="183" t="s">
        <v>1071</v>
      </c>
      <c r="B30" s="182"/>
      <c r="C30" s="134"/>
      <c r="D30" s="134"/>
    </row>
    <row r="31" spans="1:4" ht="16" x14ac:dyDescent="0.2">
      <c r="A31" s="206" t="s">
        <v>1072</v>
      </c>
      <c r="B31" s="205" t="s">
        <v>1073</v>
      </c>
      <c r="C31" s="153" t="s">
        <v>1074</v>
      </c>
      <c r="D31" s="134"/>
    </row>
    <row r="32" spans="1:4" ht="16" x14ac:dyDescent="0.2">
      <c r="A32" s="206" t="s">
        <v>1075</v>
      </c>
      <c r="B32" s="205" t="s">
        <v>1076</v>
      </c>
      <c r="C32" s="153">
        <v>0</v>
      </c>
      <c r="D32" s="134"/>
    </row>
    <row r="33" spans="1:6" ht="32" x14ac:dyDescent="0.2">
      <c r="A33" s="204" t="s">
        <v>1077</v>
      </c>
      <c r="B33" s="205" t="s">
        <v>1078</v>
      </c>
      <c r="C33" s="153" t="s">
        <v>1079</v>
      </c>
      <c r="D33" s="134"/>
    </row>
    <row r="34" spans="1:6" ht="32" x14ac:dyDescent="0.2">
      <c r="A34" s="204" t="s">
        <v>1080</v>
      </c>
      <c r="B34" s="205" t="s">
        <v>1081</v>
      </c>
      <c r="C34" s="153" t="s">
        <v>1082</v>
      </c>
      <c r="D34" s="134"/>
    </row>
    <row r="35" spans="1:6" ht="16" x14ac:dyDescent="0.2">
      <c r="A35" s="206" t="s">
        <v>1083</v>
      </c>
      <c r="B35" s="205" t="s">
        <v>1084</v>
      </c>
      <c r="C35" s="153" t="s">
        <v>1085</v>
      </c>
      <c r="D35" s="134"/>
    </row>
    <row r="36" spans="1:6" ht="16" x14ac:dyDescent="0.2">
      <c r="A36" s="204" t="s">
        <v>1086</v>
      </c>
      <c r="B36" s="205" t="s">
        <v>1087</v>
      </c>
      <c r="C36" s="153" t="s">
        <v>1088</v>
      </c>
      <c r="D36" s="134"/>
    </row>
    <row r="37" spans="1:6" ht="16" x14ac:dyDescent="0.2">
      <c r="A37" s="206" t="s">
        <v>1089</v>
      </c>
      <c r="B37" s="205" t="s">
        <v>1090</v>
      </c>
      <c r="C37" s="153">
        <v>2.5</v>
      </c>
      <c r="D37" s="134"/>
    </row>
    <row r="38" spans="1:6" ht="16" x14ac:dyDescent="0.2">
      <c r="A38" s="204" t="s">
        <v>1091</v>
      </c>
      <c r="B38" s="205" t="s">
        <v>1092</v>
      </c>
      <c r="C38" s="153">
        <v>2.7</v>
      </c>
      <c r="D38" s="134"/>
      <c r="F38" s="175"/>
    </row>
    <row r="39" spans="1:6" ht="16" x14ac:dyDescent="0.2">
      <c r="A39" s="168"/>
      <c r="B39" s="182"/>
      <c r="C39" s="134"/>
      <c r="D39" s="134"/>
    </row>
    <row r="40" spans="1:6" ht="16" x14ac:dyDescent="0.2">
      <c r="A40" s="183" t="s">
        <v>1093</v>
      </c>
      <c r="B40" s="182"/>
      <c r="C40" s="134"/>
      <c r="D40" s="134"/>
    </row>
    <row r="41" spans="1:6" ht="16" x14ac:dyDescent="0.2">
      <c r="A41" s="204" t="s">
        <v>1094</v>
      </c>
      <c r="B41" s="205" t="s">
        <v>1095</v>
      </c>
      <c r="C41" s="153">
        <v>0.4</v>
      </c>
      <c r="D41" s="134"/>
    </row>
    <row r="42" spans="1:6" ht="16" x14ac:dyDescent="0.2">
      <c r="A42" s="204" t="s">
        <v>1096</v>
      </c>
      <c r="B42" s="205" t="s">
        <v>1097</v>
      </c>
      <c r="C42" s="153">
        <v>0.4</v>
      </c>
      <c r="D42" s="134"/>
    </row>
    <row r="43" spans="1:6" ht="16" x14ac:dyDescent="0.2">
      <c r="A43" s="206" t="s">
        <v>1098</v>
      </c>
      <c r="B43" s="205" t="s">
        <v>1099</v>
      </c>
      <c r="C43" s="153">
        <v>0.6</v>
      </c>
      <c r="D43" s="134"/>
    </row>
    <row r="44" spans="1:6" ht="16" x14ac:dyDescent="0.2">
      <c r="A44" s="204" t="s">
        <v>1100</v>
      </c>
      <c r="B44" s="205" t="s">
        <v>1101</v>
      </c>
      <c r="C44" s="153">
        <v>1.6</v>
      </c>
      <c r="D44" s="134"/>
    </row>
    <row r="45" spans="1:6" ht="16" x14ac:dyDescent="0.2">
      <c r="A45" s="134"/>
      <c r="B45" s="134"/>
      <c r="C45" s="134"/>
      <c r="D45" s="134"/>
    </row>
    <row r="46" spans="1:6" ht="16" x14ac:dyDescent="0.2">
      <c r="A46" s="183" t="s">
        <v>1102</v>
      </c>
      <c r="B46" s="182"/>
      <c r="C46" s="134"/>
      <c r="D46" s="134"/>
    </row>
    <row r="47" spans="1:6" ht="32" x14ac:dyDescent="0.2">
      <c r="A47" s="206" t="s">
        <v>1103</v>
      </c>
      <c r="B47" s="205" t="s">
        <v>1104</v>
      </c>
      <c r="C47" s="153">
        <v>2.7</v>
      </c>
      <c r="D47" s="134"/>
    </row>
    <row r="48" spans="1:6" ht="48" x14ac:dyDescent="0.2">
      <c r="A48" s="204" t="s">
        <v>1105</v>
      </c>
      <c r="B48" s="205" t="s">
        <v>1106</v>
      </c>
      <c r="C48" s="153">
        <v>0</v>
      </c>
      <c r="D48" s="134"/>
    </row>
    <row r="49" spans="1:4" ht="16" x14ac:dyDescent="0.2">
      <c r="A49" s="168"/>
      <c r="B49" s="182"/>
      <c r="C49" s="134"/>
      <c r="D49" s="134"/>
    </row>
    <row r="50" spans="1:4" ht="16" x14ac:dyDescent="0.2">
      <c r="A50" s="183" t="s">
        <v>1107</v>
      </c>
      <c r="B50" s="182"/>
      <c r="C50" s="134"/>
      <c r="D50" s="134"/>
    </row>
    <row r="51" spans="1:4" ht="32" x14ac:dyDescent="0.2">
      <c r="A51" s="204" t="s">
        <v>1108</v>
      </c>
      <c r="B51" s="205" t="s">
        <v>1109</v>
      </c>
      <c r="C51" s="153"/>
      <c r="D51" s="134"/>
    </row>
    <row r="52" spans="1:4" ht="32" x14ac:dyDescent="0.2">
      <c r="A52" s="204" t="s">
        <v>1110</v>
      </c>
      <c r="B52" s="208" t="s">
        <v>1111</v>
      </c>
      <c r="C52" s="153"/>
      <c r="D52" s="134"/>
    </row>
    <row r="53" spans="1:4" ht="16" x14ac:dyDescent="0.2">
      <c r="A53" s="204" t="s">
        <v>1112</v>
      </c>
      <c r="B53" s="205" t="s">
        <v>1113</v>
      </c>
      <c r="C53" s="153"/>
      <c r="D53" s="134"/>
    </row>
    <row r="54" spans="1:4" ht="16" x14ac:dyDescent="0.2">
      <c r="A54" s="204" t="s">
        <v>1114</v>
      </c>
      <c r="B54" s="205" t="s">
        <v>1115</v>
      </c>
      <c r="C54" s="153"/>
      <c r="D54" s="134"/>
    </row>
    <row r="55" spans="1:4" ht="16" x14ac:dyDescent="0.2">
      <c r="A55" s="204" t="s">
        <v>1116</v>
      </c>
      <c r="B55" s="205" t="s">
        <v>1117</v>
      </c>
      <c r="C55" s="153"/>
      <c r="D55" s="134"/>
    </row>
    <row r="56" spans="1:4" ht="16" x14ac:dyDescent="0.2">
      <c r="A56" s="204" t="s">
        <v>1118</v>
      </c>
      <c r="B56" s="205" t="s">
        <v>1119</v>
      </c>
      <c r="C56" s="153">
        <v>0.3</v>
      </c>
      <c r="D56" s="134"/>
    </row>
    <row r="57" spans="1:4" ht="16" x14ac:dyDescent="0.2">
      <c r="A57" s="168"/>
      <c r="B57" s="182"/>
      <c r="C57" s="134"/>
      <c r="D57" s="134"/>
    </row>
    <row r="58" spans="1:4" ht="16" x14ac:dyDescent="0.2">
      <c r="A58" s="181" t="s">
        <v>1120</v>
      </c>
      <c r="B58" s="182"/>
      <c r="C58" s="134"/>
      <c r="D58" s="134"/>
    </row>
    <row r="59" spans="1:4" ht="16" x14ac:dyDescent="0.2">
      <c r="A59" s="204" t="s">
        <v>1121</v>
      </c>
      <c r="B59" s="205" t="s">
        <v>1122</v>
      </c>
      <c r="C59" s="401">
        <v>46968</v>
      </c>
      <c r="D59" s="134"/>
    </row>
    <row r="60" spans="1:4" ht="16" x14ac:dyDescent="0.2">
      <c r="A60" s="204" t="s">
        <v>1123</v>
      </c>
      <c r="B60" s="205" t="s">
        <v>1124</v>
      </c>
      <c r="C60" s="153">
        <v>121.8</v>
      </c>
      <c r="D60" s="134"/>
    </row>
    <row r="61" spans="1:4" ht="16" x14ac:dyDescent="0.2">
      <c r="A61" s="168"/>
      <c r="B61" s="182"/>
      <c r="C61" s="134"/>
      <c r="D61" s="134"/>
    </row>
    <row r="62" spans="1:4" ht="16" x14ac:dyDescent="0.2">
      <c r="A62" s="183" t="s">
        <v>1125</v>
      </c>
      <c r="B62" s="182"/>
      <c r="C62" s="134"/>
      <c r="D62" s="134"/>
    </row>
    <row r="63" spans="1:4" ht="16" x14ac:dyDescent="0.2">
      <c r="A63" s="204" t="s">
        <v>1126</v>
      </c>
      <c r="B63" s="205" t="s">
        <v>1127</v>
      </c>
      <c r="C63" s="153">
        <v>0.2</v>
      </c>
      <c r="D63" s="134"/>
    </row>
    <row r="64" spans="1:4" ht="16" x14ac:dyDescent="0.2">
      <c r="A64" s="206" t="s">
        <v>1128</v>
      </c>
      <c r="B64" s="205" t="s">
        <v>1129</v>
      </c>
      <c r="C64" s="153">
        <v>1</v>
      </c>
      <c r="D64" s="134"/>
    </row>
    <row r="65" spans="1:4" ht="32" x14ac:dyDescent="0.2">
      <c r="A65" s="204" t="s">
        <v>1130</v>
      </c>
      <c r="B65" s="205" t="s">
        <v>1131</v>
      </c>
      <c r="C65" s="153"/>
      <c r="D65" s="134"/>
    </row>
    <row r="66" spans="1:4" ht="16" x14ac:dyDescent="0.2">
      <c r="A66" s="204" t="s">
        <v>1132</v>
      </c>
      <c r="B66" s="205" t="s">
        <v>1133</v>
      </c>
      <c r="C66" s="153">
        <v>-4</v>
      </c>
      <c r="D66" s="134"/>
    </row>
    <row r="67" spans="1:4" ht="16" x14ac:dyDescent="0.2">
      <c r="A67" s="168"/>
      <c r="B67" s="182"/>
      <c r="C67" s="134"/>
      <c r="D67" s="134"/>
    </row>
    <row r="68" spans="1:4" ht="16" x14ac:dyDescent="0.2">
      <c r="A68" s="511" t="s">
        <v>1134</v>
      </c>
      <c r="B68" s="511"/>
      <c r="C68" s="511"/>
      <c r="D68" s="511"/>
    </row>
    <row r="69" spans="1:4" ht="16" x14ac:dyDescent="0.2">
      <c r="A69" s="134"/>
      <c r="B69" s="182" t="s">
        <v>1135</v>
      </c>
      <c r="C69" s="134"/>
      <c r="D69" s="134"/>
    </row>
    <row r="70" spans="1:4" ht="16" x14ac:dyDescent="0.2">
      <c r="A70" s="134" t="s">
        <v>1136</v>
      </c>
      <c r="B70" s="182">
        <v>3.3</v>
      </c>
      <c r="C70" s="134">
        <f>$B$70*$C$13</f>
        <v>1.32</v>
      </c>
      <c r="D70" s="134"/>
    </row>
    <row r="71" spans="1:4" ht="16" x14ac:dyDescent="0.2">
      <c r="A71" s="134" t="s">
        <v>1137</v>
      </c>
      <c r="B71" s="182">
        <v>0.999</v>
      </c>
      <c r="C71" s="134">
        <f>$B$71*$C$37</f>
        <v>2.4975000000000001</v>
      </c>
      <c r="D71" s="134"/>
    </row>
    <row r="72" spans="1:4" ht="16" x14ac:dyDescent="0.2">
      <c r="A72" s="134" t="s">
        <v>1138</v>
      </c>
      <c r="B72" s="182">
        <v>0.6</v>
      </c>
      <c r="C72" s="134">
        <f>$B$72*$C$44</f>
        <v>0.96</v>
      </c>
      <c r="D72" s="134"/>
    </row>
    <row r="73" spans="1:4" ht="16" x14ac:dyDescent="0.2">
      <c r="A73" s="134" t="s">
        <v>1139</v>
      </c>
      <c r="B73" s="182">
        <v>1.2</v>
      </c>
      <c r="C73" s="134">
        <f>$B$73 *$C$63</f>
        <v>0.24</v>
      </c>
      <c r="D73" s="134"/>
    </row>
    <row r="74" spans="1:4" ht="16" x14ac:dyDescent="0.2">
      <c r="A74" s="134" t="s">
        <v>1118</v>
      </c>
      <c r="B74" s="182">
        <v>1.4</v>
      </c>
      <c r="C74" s="134">
        <f>$B$74*$C$56</f>
        <v>0.42</v>
      </c>
      <c r="D74" s="134"/>
    </row>
    <row r="75" spans="1:4" ht="16" x14ac:dyDescent="0.2">
      <c r="A75" s="137" t="s">
        <v>1134</v>
      </c>
      <c r="B75" s="182"/>
      <c r="C75" s="137">
        <f>SUM(C70:C74)</f>
        <v>5.4375</v>
      </c>
      <c r="D75" s="134"/>
    </row>
  </sheetData>
  <mergeCells count="1">
    <mergeCell ref="A68:D68"/>
  </mergeCells>
  <conditionalFormatting sqref="C75">
    <cfRule type="cellIs" dxfId="9" priority="1" operator="greaterThanOrEqual">
      <formula>3</formula>
    </cfRule>
    <cfRule type="cellIs" dxfId="8" priority="2" operator="between">
      <formula>1.9</formula>
      <formula>2.99</formula>
    </cfRule>
    <cfRule type="cellIs" dxfId="7" priority="3" operator="lessThanOrEqual">
      <formula>1.87</formula>
    </cfRule>
  </conditionalFormatting>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4"/>
  <sheetViews>
    <sheetView showGridLines="0" topLeftCell="A51" zoomScale="88" zoomScaleNormal="88" zoomScalePageLayoutView="88" workbookViewId="0">
      <selection activeCell="D67" sqref="D67"/>
    </sheetView>
  </sheetViews>
  <sheetFormatPr baseColWidth="10" defaultColWidth="11.5" defaultRowHeight="15" x14ac:dyDescent="0.2"/>
  <cols>
    <col min="1" max="1" width="35.33203125" customWidth="1"/>
    <col min="2" max="2" width="11.83203125" bestFit="1" customWidth="1"/>
  </cols>
  <sheetData>
    <row r="1" spans="1:14" ht="28" x14ac:dyDescent="0.3">
      <c r="A1" s="15" t="s">
        <v>1140</v>
      </c>
      <c r="B1" s="120"/>
      <c r="C1" s="120"/>
      <c r="D1" s="120"/>
      <c r="E1" s="120"/>
      <c r="F1" s="120"/>
      <c r="G1" s="120"/>
      <c r="H1" s="120"/>
      <c r="I1" s="120"/>
      <c r="J1" s="120"/>
      <c r="K1" s="120"/>
      <c r="L1" s="120"/>
      <c r="M1" s="120"/>
      <c r="N1" s="120"/>
    </row>
    <row r="2" spans="1:14" ht="16" x14ac:dyDescent="0.2">
      <c r="A2" s="134"/>
      <c r="B2" s="134"/>
      <c r="C2" s="134"/>
      <c r="D2" s="134"/>
      <c r="E2" s="134"/>
      <c r="F2" s="134"/>
      <c r="G2" s="134"/>
      <c r="H2" s="134"/>
      <c r="I2" s="134"/>
      <c r="J2" s="134"/>
      <c r="K2" s="134"/>
      <c r="L2" s="134"/>
      <c r="M2" s="134"/>
      <c r="N2" s="134"/>
    </row>
    <row r="3" spans="1:14" s="120" customFormat="1" ht="16" x14ac:dyDescent="0.2">
      <c r="A3" s="186" t="s">
        <v>1141</v>
      </c>
      <c r="B3" s="134"/>
      <c r="C3" s="134"/>
      <c r="D3" s="134"/>
      <c r="E3" s="134"/>
      <c r="F3" s="134"/>
      <c r="G3" s="134"/>
      <c r="H3" s="134"/>
      <c r="I3" s="134"/>
      <c r="J3" s="134"/>
      <c r="K3" s="134"/>
      <c r="L3" s="134"/>
      <c r="M3" s="134"/>
      <c r="N3" s="134"/>
    </row>
    <row r="4" spans="1:14" ht="16" x14ac:dyDescent="0.2">
      <c r="A4" s="134"/>
      <c r="B4" s="137" t="s">
        <v>1142</v>
      </c>
      <c r="C4" s="137" t="s">
        <v>1143</v>
      </c>
      <c r="D4" s="137" t="s">
        <v>1144</v>
      </c>
      <c r="E4" s="134"/>
      <c r="F4" s="134"/>
      <c r="G4" s="134"/>
      <c r="H4" s="134"/>
      <c r="I4" s="134"/>
      <c r="J4" s="134"/>
      <c r="K4" s="134"/>
      <c r="L4" s="134"/>
      <c r="M4" s="134"/>
      <c r="N4" s="134"/>
    </row>
    <row r="5" spans="1:14" ht="16" x14ac:dyDescent="0.2">
      <c r="A5" s="134" t="s">
        <v>1145</v>
      </c>
      <c r="B5" s="384">
        <v>2191413</v>
      </c>
      <c r="C5" s="384">
        <v>75460700</v>
      </c>
      <c r="D5" s="384">
        <v>922500</v>
      </c>
      <c r="E5" s="134"/>
      <c r="F5" s="134"/>
      <c r="G5" s="134"/>
      <c r="H5" s="134"/>
      <c r="I5" s="134"/>
      <c r="J5" s="134"/>
      <c r="K5" s="120"/>
      <c r="L5" s="120"/>
      <c r="M5" s="120"/>
      <c r="N5" s="120"/>
    </row>
    <row r="6" spans="1:14" ht="16" x14ac:dyDescent="0.2">
      <c r="A6" s="134" t="s">
        <v>1146</v>
      </c>
      <c r="B6" s="384">
        <v>2131124</v>
      </c>
      <c r="C6" s="384">
        <v>35311272</v>
      </c>
      <c r="D6" s="384">
        <v>70000</v>
      </c>
      <c r="E6" s="134"/>
      <c r="F6" s="134"/>
      <c r="G6" s="134"/>
      <c r="H6" s="134"/>
      <c r="I6" s="134"/>
      <c r="J6" s="134"/>
      <c r="K6" s="120"/>
      <c r="L6" s="120"/>
      <c r="M6" s="120"/>
      <c r="N6" s="120"/>
    </row>
    <row r="7" spans="1:14" s="120" customFormat="1" ht="16" x14ac:dyDescent="0.2">
      <c r="A7" s="137" t="s">
        <v>1147</v>
      </c>
      <c r="B7" s="134">
        <f t="shared" ref="B7:D7" si="0">B5-B6</f>
        <v>60289</v>
      </c>
      <c r="C7" s="134">
        <f t="shared" si="0"/>
        <v>40149428</v>
      </c>
      <c r="D7" s="134">
        <f t="shared" si="0"/>
        <v>852500</v>
      </c>
      <c r="E7" s="134"/>
      <c r="F7" s="134"/>
      <c r="G7" s="134"/>
      <c r="H7" s="134"/>
      <c r="I7" s="134"/>
      <c r="J7" s="134"/>
    </row>
    <row r="8" spans="1:14" ht="16" x14ac:dyDescent="0.2">
      <c r="A8" s="134" t="s">
        <v>1148</v>
      </c>
      <c r="B8" s="384">
        <v>4432482</v>
      </c>
      <c r="C8" s="384">
        <v>11524453</v>
      </c>
      <c r="D8" s="384">
        <v>1772992</v>
      </c>
      <c r="E8" s="134"/>
      <c r="F8" s="134"/>
      <c r="G8" s="134"/>
      <c r="H8" s="134"/>
      <c r="I8" s="134"/>
      <c r="J8" s="134"/>
      <c r="K8" s="120"/>
      <c r="L8" s="120"/>
      <c r="M8" s="120"/>
      <c r="N8" s="120"/>
    </row>
    <row r="9" spans="1:14" ht="16" x14ac:dyDescent="0.2">
      <c r="A9" s="168" t="s">
        <v>1149</v>
      </c>
      <c r="B9" s="384">
        <v>3944454</v>
      </c>
      <c r="C9" s="384">
        <v>60368560</v>
      </c>
      <c r="D9" s="252" t="s">
        <v>1150</v>
      </c>
      <c r="E9" s="134"/>
      <c r="F9" s="134"/>
      <c r="G9" s="134"/>
      <c r="H9" s="134"/>
      <c r="I9" s="134"/>
      <c r="J9" s="134"/>
      <c r="K9" s="120"/>
      <c r="L9" s="120"/>
      <c r="M9" s="120"/>
      <c r="N9" s="120"/>
    </row>
    <row r="10" spans="1:14" ht="16" x14ac:dyDescent="0.2">
      <c r="A10" s="168" t="s">
        <v>1151</v>
      </c>
      <c r="B10" s="384">
        <v>43828</v>
      </c>
      <c r="C10" s="384">
        <v>73574183</v>
      </c>
      <c r="D10" s="384">
        <v>4613</v>
      </c>
      <c r="E10" s="134"/>
      <c r="F10" s="134"/>
      <c r="G10" s="134"/>
      <c r="H10" s="134"/>
      <c r="I10" s="134"/>
      <c r="J10" s="134"/>
      <c r="K10" s="120"/>
      <c r="L10" s="120"/>
      <c r="M10" s="120"/>
      <c r="N10" s="120"/>
    </row>
    <row r="11" spans="1:14" ht="16" x14ac:dyDescent="0.2">
      <c r="A11" s="168" t="s">
        <v>1152</v>
      </c>
      <c r="B11" s="252">
        <v>0</v>
      </c>
      <c r="C11" s="384">
        <v>30184280</v>
      </c>
      <c r="D11" s="252">
        <v>0</v>
      </c>
      <c r="E11" s="134"/>
      <c r="F11" s="134"/>
      <c r="G11" s="134"/>
      <c r="H11" s="134"/>
      <c r="I11" s="134"/>
      <c r="J11" s="134"/>
      <c r="K11" s="120"/>
      <c r="L11" s="120"/>
      <c r="M11" s="120"/>
      <c r="N11" s="120"/>
    </row>
    <row r="12" spans="1:14" ht="16" x14ac:dyDescent="0.2">
      <c r="A12" s="168" t="s">
        <v>759</v>
      </c>
      <c r="B12" s="384">
        <v>284884</v>
      </c>
      <c r="C12" s="252">
        <v>0</v>
      </c>
      <c r="D12" s="384">
        <v>18450</v>
      </c>
      <c r="E12" s="134"/>
      <c r="F12" s="134"/>
      <c r="G12" s="134"/>
      <c r="H12" s="134"/>
      <c r="I12" s="134"/>
      <c r="J12" s="134"/>
      <c r="K12" s="120"/>
      <c r="L12" s="120"/>
      <c r="M12" s="120"/>
      <c r="N12" s="120"/>
    </row>
    <row r="13" spans="1:14" ht="16" x14ac:dyDescent="0.2">
      <c r="A13" s="168" t="s">
        <v>1153</v>
      </c>
      <c r="B13" s="384">
        <v>438283</v>
      </c>
      <c r="C13" s="384">
        <v>60368560</v>
      </c>
      <c r="D13" s="252">
        <v>0</v>
      </c>
      <c r="E13" s="134"/>
      <c r="F13" s="134"/>
      <c r="G13" s="134"/>
      <c r="H13" s="134"/>
      <c r="I13" s="134"/>
      <c r="J13" s="134"/>
      <c r="K13" s="120"/>
      <c r="L13" s="120"/>
      <c r="M13" s="120"/>
      <c r="N13" s="120"/>
    </row>
    <row r="14" spans="1:14" ht="16" x14ac:dyDescent="0.2">
      <c r="A14" s="168" t="s">
        <v>1154</v>
      </c>
      <c r="B14" s="384">
        <v>21914</v>
      </c>
      <c r="C14" s="384">
        <v>17355961</v>
      </c>
      <c r="D14" s="252">
        <v>0</v>
      </c>
      <c r="E14" s="134"/>
      <c r="F14" s="134"/>
      <c r="G14" s="134"/>
      <c r="H14" s="134"/>
      <c r="I14" s="134"/>
      <c r="J14" s="134"/>
      <c r="K14" s="120"/>
      <c r="L14" s="120"/>
      <c r="M14" s="120"/>
      <c r="N14" s="120"/>
    </row>
    <row r="15" spans="1:14" ht="16" x14ac:dyDescent="0.2">
      <c r="A15" s="168" t="s">
        <v>1155</v>
      </c>
      <c r="B15" s="384">
        <v>504025</v>
      </c>
      <c r="C15" s="384">
        <v>56595525</v>
      </c>
      <c r="D15" s="384">
        <v>18450</v>
      </c>
      <c r="E15" s="134"/>
      <c r="F15" s="134"/>
      <c r="G15" s="134"/>
      <c r="H15" s="134"/>
      <c r="I15" s="134"/>
      <c r="J15" s="134"/>
      <c r="K15" s="120"/>
      <c r="L15" s="120"/>
      <c r="M15" s="120"/>
      <c r="N15" s="120"/>
    </row>
    <row r="16" spans="1:14" ht="16" x14ac:dyDescent="0.2">
      <c r="A16" s="168" t="s">
        <v>1156</v>
      </c>
      <c r="B16" s="384">
        <v>87657</v>
      </c>
      <c r="C16" s="384">
        <v>71687665</v>
      </c>
      <c r="D16" s="384">
        <v>9225</v>
      </c>
      <c r="E16" s="134"/>
      <c r="F16" s="134"/>
      <c r="G16" s="134"/>
      <c r="H16" s="134"/>
      <c r="I16" s="134"/>
      <c r="J16" s="134"/>
      <c r="K16" s="120"/>
      <c r="L16" s="120"/>
      <c r="M16" s="120"/>
      <c r="N16" s="120"/>
    </row>
    <row r="17" spans="1:14" ht="16" x14ac:dyDescent="0.2">
      <c r="A17" s="168" t="s">
        <v>1157</v>
      </c>
      <c r="B17" s="384">
        <v>547853</v>
      </c>
      <c r="C17" s="384">
        <v>56595525</v>
      </c>
      <c r="D17" s="252">
        <v>0</v>
      </c>
      <c r="E17" s="134"/>
      <c r="F17" s="134"/>
      <c r="G17" s="134"/>
      <c r="H17" s="134"/>
      <c r="I17" s="134"/>
      <c r="J17" s="134"/>
      <c r="K17" s="120"/>
      <c r="L17" s="120"/>
      <c r="M17" s="120"/>
      <c r="N17" s="120"/>
    </row>
    <row r="18" spans="1:14" ht="16" x14ac:dyDescent="0.2">
      <c r="A18" s="137" t="s">
        <v>1158</v>
      </c>
      <c r="B18" s="134">
        <f t="shared" ref="B18:D18" si="1">B7-B8</f>
        <v>-4372193</v>
      </c>
      <c r="C18" s="134">
        <f t="shared" si="1"/>
        <v>28624975</v>
      </c>
      <c r="D18" s="134">
        <f t="shared" si="1"/>
        <v>-920492</v>
      </c>
      <c r="E18" s="134"/>
      <c r="F18" s="134"/>
      <c r="G18" s="134"/>
      <c r="H18" s="134"/>
      <c r="I18" s="134"/>
      <c r="J18" s="134"/>
      <c r="K18" s="120"/>
      <c r="L18" s="120"/>
      <c r="M18" s="120"/>
      <c r="N18" s="120"/>
    </row>
    <row r="19" spans="1:14" ht="16" x14ac:dyDescent="0.2">
      <c r="A19" s="141" t="s">
        <v>1159</v>
      </c>
      <c r="B19" s="185">
        <f t="shared" ref="B19:D19" si="2">B6/B7</f>
        <v>35.348471528802932</v>
      </c>
      <c r="C19" s="185">
        <f t="shared" si="2"/>
        <v>0.87949626579985152</v>
      </c>
      <c r="D19" s="185">
        <f t="shared" si="2"/>
        <v>8.2111436950146624E-2</v>
      </c>
      <c r="E19" s="134"/>
      <c r="F19" s="134"/>
      <c r="G19" s="134"/>
      <c r="H19" s="134"/>
      <c r="I19" s="134"/>
      <c r="J19" s="134"/>
      <c r="K19" s="120"/>
      <c r="L19" s="120"/>
      <c r="M19" s="120"/>
      <c r="N19" s="120"/>
    </row>
    <row r="20" spans="1:14" ht="16" x14ac:dyDescent="0.2">
      <c r="A20" s="141" t="s">
        <v>1160</v>
      </c>
      <c r="B20" s="185">
        <f t="shared" ref="B20:D20" si="3">B18/B7</f>
        <v>-72.5205758927831</v>
      </c>
      <c r="C20" s="185">
        <f t="shared" si="3"/>
        <v>0.71296096671663667</v>
      </c>
      <c r="D20" s="185">
        <f t="shared" si="3"/>
        <v>-1.0797560117302052</v>
      </c>
      <c r="E20" s="134"/>
      <c r="F20" s="134"/>
      <c r="G20" s="134"/>
      <c r="H20" s="134"/>
      <c r="I20" s="134"/>
      <c r="J20" s="134"/>
      <c r="K20" s="120"/>
      <c r="L20" s="120"/>
      <c r="M20" s="120"/>
      <c r="N20" s="120"/>
    </row>
    <row r="21" spans="1:14" ht="16" x14ac:dyDescent="0.2">
      <c r="A21" s="134" t="s">
        <v>1161</v>
      </c>
      <c r="B21" s="385">
        <f>B6+B8</f>
        <v>6563606</v>
      </c>
      <c r="C21" s="134">
        <f t="shared" ref="C21:D21" si="4">C6+C8</f>
        <v>46835725</v>
      </c>
      <c r="D21" s="134">
        <f t="shared" si="4"/>
        <v>1842992</v>
      </c>
      <c r="E21" s="134"/>
      <c r="F21" s="134"/>
      <c r="G21" s="134"/>
      <c r="H21" s="134"/>
      <c r="I21" s="134"/>
      <c r="J21" s="134"/>
      <c r="K21" s="120"/>
      <c r="L21" s="120"/>
      <c r="M21" s="120"/>
      <c r="N21" s="120"/>
    </row>
    <row r="22" spans="1:14" s="120" customFormat="1" ht="16" x14ac:dyDescent="0.2">
      <c r="A22" s="134"/>
      <c r="B22" s="134"/>
      <c r="C22" s="134"/>
      <c r="D22" s="134"/>
      <c r="E22" s="134"/>
      <c r="F22" s="134"/>
      <c r="G22" s="134"/>
      <c r="H22" s="134"/>
      <c r="I22" s="134"/>
      <c r="J22" s="134"/>
      <c r="K22" s="134"/>
      <c r="L22" s="134"/>
      <c r="M22" s="134"/>
      <c r="N22" s="134"/>
    </row>
    <row r="23" spans="1:14" s="120" customFormat="1" ht="16" x14ac:dyDescent="0.2">
      <c r="A23" s="134"/>
      <c r="B23" s="134"/>
      <c r="C23" s="134"/>
      <c r="D23" s="134"/>
      <c r="E23" s="134"/>
      <c r="F23" s="134"/>
      <c r="G23" s="134"/>
      <c r="H23" s="134"/>
      <c r="I23" s="134"/>
      <c r="J23" s="134"/>
      <c r="K23" s="134"/>
      <c r="L23" s="134"/>
      <c r="M23" s="134"/>
      <c r="N23" s="134"/>
    </row>
    <row r="24" spans="1:14" s="120" customFormat="1" ht="16" x14ac:dyDescent="0.2">
      <c r="A24" s="186" t="s">
        <v>1162</v>
      </c>
      <c r="B24" s="134"/>
      <c r="C24" s="134"/>
      <c r="D24" s="134"/>
      <c r="E24" s="134"/>
      <c r="F24" s="134"/>
      <c r="G24" s="134"/>
      <c r="H24" s="134"/>
      <c r="I24" s="134"/>
      <c r="J24" s="134"/>
      <c r="K24" s="134"/>
      <c r="L24" s="134"/>
      <c r="M24" s="134"/>
      <c r="N24" s="134"/>
    </row>
    <row r="25" spans="1:14" ht="16" x14ac:dyDescent="0.2">
      <c r="A25" s="134"/>
      <c r="B25" s="137" t="str">
        <f t="shared" ref="B25:D25" si="5">B4</f>
        <v>Beaverages</v>
      </c>
      <c r="C25" s="137" t="str">
        <f t="shared" si="5"/>
        <v>Dried Fruit</v>
      </c>
      <c r="D25" s="137" t="str">
        <f t="shared" si="5"/>
        <v>Farm sales</v>
      </c>
      <c r="E25" s="134"/>
      <c r="F25" s="134"/>
      <c r="G25" s="134"/>
      <c r="H25" s="134"/>
      <c r="I25" s="134"/>
      <c r="J25" s="134"/>
      <c r="K25" s="120"/>
      <c r="L25" s="120"/>
      <c r="M25" s="120"/>
      <c r="N25" s="120"/>
    </row>
    <row r="26" spans="1:14" ht="16" x14ac:dyDescent="0.2">
      <c r="A26" s="134" t="s">
        <v>1145</v>
      </c>
      <c r="B26" s="252"/>
      <c r="C26" s="252"/>
      <c r="D26" s="252"/>
      <c r="E26" s="134"/>
      <c r="F26" s="134"/>
      <c r="G26" s="134"/>
      <c r="H26" s="134"/>
      <c r="I26" s="134"/>
      <c r="J26" s="134"/>
      <c r="K26" s="134"/>
      <c r="L26" s="120"/>
      <c r="M26" s="120"/>
      <c r="N26" s="120"/>
    </row>
    <row r="27" spans="1:14" ht="16" x14ac:dyDescent="0.2">
      <c r="A27" s="134" t="s">
        <v>1163</v>
      </c>
      <c r="B27" s="252"/>
      <c r="C27" s="252"/>
      <c r="D27" s="252"/>
      <c r="E27" s="134"/>
      <c r="F27" s="134"/>
      <c r="G27" s="134"/>
      <c r="H27" s="134"/>
      <c r="I27" s="134"/>
      <c r="J27" s="134"/>
      <c r="K27" s="134"/>
      <c r="L27" s="120"/>
      <c r="M27" s="120"/>
      <c r="N27" s="120"/>
    </row>
    <row r="28" spans="1:14" s="120" customFormat="1" ht="16" x14ac:dyDescent="0.2">
      <c r="A28" s="134" t="s">
        <v>1164</v>
      </c>
      <c r="B28" s="252"/>
      <c r="C28" s="252"/>
      <c r="D28" s="252"/>
      <c r="E28" s="134"/>
      <c r="F28" s="134"/>
      <c r="G28" s="134"/>
      <c r="H28" s="134"/>
      <c r="I28" s="134"/>
      <c r="J28" s="134"/>
      <c r="K28" s="134"/>
    </row>
    <row r="29" spans="1:14" ht="16" x14ac:dyDescent="0.2">
      <c r="A29" s="137" t="s">
        <v>1165</v>
      </c>
      <c r="B29" s="134">
        <f t="shared" ref="B29:D29" si="6">B26-B27-B28</f>
        <v>0</v>
      </c>
      <c r="C29" s="134">
        <f t="shared" si="6"/>
        <v>0</v>
      </c>
      <c r="D29" s="134">
        <f t="shared" si="6"/>
        <v>0</v>
      </c>
      <c r="E29" s="134"/>
      <c r="F29" s="134"/>
      <c r="G29" s="134"/>
      <c r="H29" s="134"/>
      <c r="I29" s="134"/>
      <c r="J29" s="134"/>
      <c r="K29" s="134"/>
      <c r="L29" s="120"/>
      <c r="M29" s="120"/>
      <c r="N29" s="120"/>
    </row>
    <row r="30" spans="1:14" ht="16" x14ac:dyDescent="0.2">
      <c r="A30" s="137" t="s">
        <v>1166</v>
      </c>
      <c r="B30" s="185" t="e">
        <f>B29/(SUM($B$29:$D$29))</f>
        <v>#DIV/0!</v>
      </c>
      <c r="C30" s="185" t="e">
        <f>C29/(SUM($B$29:$D$29))</f>
        <v>#DIV/0!</v>
      </c>
      <c r="D30" s="185" t="e">
        <f>D29/(SUM($B$29:$D$29))</f>
        <v>#DIV/0!</v>
      </c>
      <c r="E30" s="134"/>
      <c r="F30" s="134"/>
      <c r="G30" s="134"/>
      <c r="H30" s="134"/>
      <c r="I30" s="134"/>
      <c r="J30" s="134"/>
      <c r="K30" s="134"/>
      <c r="L30" s="120"/>
      <c r="M30" s="120"/>
      <c r="N30" s="120"/>
    </row>
    <row r="31" spans="1:14" s="120" customFormat="1" ht="16" x14ac:dyDescent="0.2">
      <c r="A31" s="137"/>
      <c r="B31" s="185"/>
      <c r="C31" s="185"/>
      <c r="D31" s="185"/>
      <c r="E31" s="185"/>
      <c r="F31" s="185"/>
      <c r="G31" s="185"/>
      <c r="H31" s="134"/>
      <c r="I31" s="134"/>
      <c r="J31" s="134"/>
      <c r="K31" s="134"/>
      <c r="L31" s="134"/>
      <c r="M31" s="134"/>
      <c r="N31" s="134"/>
    </row>
    <row r="32" spans="1:14" s="120" customFormat="1" ht="16" x14ac:dyDescent="0.2">
      <c r="A32" s="181" t="s">
        <v>1167</v>
      </c>
      <c r="B32" s="185"/>
      <c r="C32" s="185"/>
      <c r="D32" s="185"/>
      <c r="E32" s="185"/>
      <c r="F32" s="185"/>
      <c r="G32" s="185"/>
      <c r="H32" s="134"/>
      <c r="I32" s="134"/>
      <c r="J32" s="134"/>
      <c r="K32" s="134"/>
      <c r="L32" s="134"/>
      <c r="M32" s="134"/>
      <c r="N32" s="134"/>
    </row>
    <row r="33" spans="1:14" s="120" customFormat="1" ht="16" x14ac:dyDescent="0.2">
      <c r="A33" s="137"/>
      <c r="B33" s="187" t="str">
        <f t="shared" ref="B33:G33" si="7">B4</f>
        <v>Beaverages</v>
      </c>
      <c r="C33" s="187" t="str">
        <f t="shared" si="7"/>
        <v>Dried Fruit</v>
      </c>
      <c r="D33" s="187" t="str">
        <f t="shared" si="7"/>
        <v>Farm sales</v>
      </c>
      <c r="E33" s="187">
        <f t="shared" si="7"/>
        <v>0</v>
      </c>
      <c r="F33" s="187">
        <f t="shared" si="7"/>
        <v>0</v>
      </c>
      <c r="G33" s="187">
        <f t="shared" si="7"/>
        <v>0</v>
      </c>
      <c r="H33" s="134"/>
      <c r="I33" s="134"/>
      <c r="J33" s="134"/>
      <c r="K33" s="134"/>
      <c r="L33" s="134"/>
      <c r="M33" s="134"/>
      <c r="N33" s="134"/>
    </row>
    <row r="34" spans="1:14" s="120" customFormat="1" ht="16" x14ac:dyDescent="0.2">
      <c r="A34" s="137" t="s">
        <v>1168</v>
      </c>
      <c r="B34" s="185">
        <v>1</v>
      </c>
      <c r="C34" s="185">
        <v>1</v>
      </c>
      <c r="D34" s="185">
        <v>1</v>
      </c>
      <c r="E34" s="185">
        <v>1</v>
      </c>
      <c r="F34" s="185">
        <v>1</v>
      </c>
      <c r="G34" s="185">
        <v>1</v>
      </c>
      <c r="H34" s="134"/>
      <c r="I34" s="134"/>
      <c r="J34" s="134"/>
      <c r="K34" s="134"/>
      <c r="L34" s="134"/>
      <c r="M34" s="134"/>
      <c r="N34" s="134"/>
    </row>
    <row r="35" spans="1:14" ht="16" x14ac:dyDescent="0.2">
      <c r="A35" s="134" t="s">
        <v>1169</v>
      </c>
      <c r="B35" s="185">
        <f t="shared" ref="B35:D35" si="8">B8/B7</f>
        <v>73.5205758927831</v>
      </c>
      <c r="C35" s="185">
        <f t="shared" si="8"/>
        <v>0.28703903328336333</v>
      </c>
      <c r="D35" s="185">
        <f t="shared" si="8"/>
        <v>2.0797560117302054</v>
      </c>
      <c r="E35" s="185" t="e">
        <f>#REF!/#REF!</f>
        <v>#REF!</v>
      </c>
      <c r="F35" s="185" t="e">
        <f>#REF!/#REF!</f>
        <v>#REF!</v>
      </c>
      <c r="G35" s="185" t="e">
        <f>#REF!/#REF!</f>
        <v>#REF!</v>
      </c>
      <c r="H35" s="134"/>
      <c r="I35" s="134"/>
      <c r="J35" s="134"/>
      <c r="K35" s="134"/>
      <c r="L35" s="134"/>
      <c r="M35" s="134"/>
      <c r="N35" s="134"/>
    </row>
    <row r="36" spans="1:14" s="120" customFormat="1" ht="16" x14ac:dyDescent="0.2">
      <c r="A36" s="134" t="s">
        <v>1170</v>
      </c>
      <c r="B36" s="185">
        <f t="shared" ref="B36:D36" si="9">B18/B7</f>
        <v>-72.5205758927831</v>
      </c>
      <c r="C36" s="185">
        <f t="shared" si="9"/>
        <v>0.71296096671663667</v>
      </c>
      <c r="D36" s="185">
        <f t="shared" si="9"/>
        <v>-1.0797560117302052</v>
      </c>
      <c r="E36" s="185" t="e">
        <f>#REF!/#REF!</f>
        <v>#REF!</v>
      </c>
      <c r="F36" s="185" t="e">
        <f>#REF!/#REF!</f>
        <v>#REF!</v>
      </c>
      <c r="G36" s="185" t="e">
        <f>#REF!/#REF!</f>
        <v>#REF!</v>
      </c>
      <c r="H36" s="134"/>
      <c r="I36" s="134"/>
      <c r="J36" s="134"/>
      <c r="K36" s="134"/>
      <c r="L36" s="134"/>
      <c r="M36" s="134"/>
      <c r="N36" s="134"/>
    </row>
    <row r="37" spans="1:14" s="120" customFormat="1" ht="16" x14ac:dyDescent="0.2">
      <c r="A37" s="134"/>
      <c r="B37" s="134"/>
      <c r="C37" s="134"/>
      <c r="D37" s="134"/>
      <c r="E37" s="134"/>
      <c r="F37" s="134"/>
      <c r="G37" s="134"/>
      <c r="H37" s="134"/>
      <c r="I37" s="134"/>
      <c r="J37" s="134"/>
      <c r="K37" s="134"/>
      <c r="L37" s="134"/>
      <c r="M37" s="134"/>
      <c r="N37" s="134"/>
    </row>
    <row r="38" spans="1:14" ht="16" x14ac:dyDescent="0.2">
      <c r="A38" s="511" t="s">
        <v>1171</v>
      </c>
      <c r="B38" s="511"/>
      <c r="C38" s="511"/>
      <c r="D38" s="511"/>
      <c r="E38" s="511"/>
      <c r="F38" s="511"/>
      <c r="G38" s="511"/>
      <c r="H38" s="134"/>
      <c r="I38" s="134"/>
      <c r="J38" s="134"/>
      <c r="K38" s="134"/>
      <c r="L38" s="134"/>
      <c r="M38" s="134"/>
      <c r="N38" s="134"/>
    </row>
    <row r="39" spans="1:14" ht="16" x14ac:dyDescent="0.2">
      <c r="A39" s="134"/>
      <c r="B39" s="134" t="str">
        <f t="shared" ref="B39:G39" si="10">B4</f>
        <v>Beaverages</v>
      </c>
      <c r="C39" s="134" t="str">
        <f t="shared" si="10"/>
        <v>Dried Fruit</v>
      </c>
      <c r="D39" s="134" t="str">
        <f t="shared" si="10"/>
        <v>Farm sales</v>
      </c>
      <c r="E39" s="134">
        <f t="shared" si="10"/>
        <v>0</v>
      </c>
      <c r="F39" s="134">
        <f t="shared" si="10"/>
        <v>0</v>
      </c>
      <c r="G39" s="134">
        <f t="shared" si="10"/>
        <v>0</v>
      </c>
      <c r="H39" s="134"/>
      <c r="I39" s="134"/>
      <c r="J39" s="134"/>
      <c r="K39" s="134"/>
      <c r="L39" s="134"/>
      <c r="M39" s="134"/>
      <c r="N39" s="134"/>
    </row>
    <row r="40" spans="1:14" ht="16" x14ac:dyDescent="0.2">
      <c r="A40" s="134" t="s">
        <v>1172</v>
      </c>
      <c r="B40" s="184">
        <v>1</v>
      </c>
      <c r="C40" s="184">
        <v>1</v>
      </c>
      <c r="D40" s="184">
        <v>1</v>
      </c>
      <c r="E40" s="184">
        <v>1</v>
      </c>
      <c r="F40" s="184">
        <v>1</v>
      </c>
      <c r="G40" s="184">
        <v>1</v>
      </c>
      <c r="H40" s="134"/>
      <c r="I40" s="134"/>
      <c r="J40" s="134"/>
      <c r="K40" s="134"/>
      <c r="L40" s="134"/>
      <c r="M40" s="134"/>
      <c r="N40" s="134"/>
    </row>
    <row r="41" spans="1:14" ht="16" x14ac:dyDescent="0.2">
      <c r="A41" s="134" t="s">
        <v>1173</v>
      </c>
      <c r="B41" s="185" t="e">
        <f t="shared" ref="B41:D41" si="11">B18/B29</f>
        <v>#DIV/0!</v>
      </c>
      <c r="C41" s="185" t="e">
        <f t="shared" si="11"/>
        <v>#DIV/0!</v>
      </c>
      <c r="D41" s="185" t="e">
        <f t="shared" si="11"/>
        <v>#DIV/0!</v>
      </c>
      <c r="E41" s="185" t="e">
        <f>#REF!/#REF!</f>
        <v>#REF!</v>
      </c>
      <c r="F41" s="185" t="e">
        <f>#REF!/#REF!</f>
        <v>#REF!</v>
      </c>
      <c r="G41" s="185" t="e">
        <f>#REF!/#REF!</f>
        <v>#REF!</v>
      </c>
      <c r="H41" s="134"/>
      <c r="I41" s="134"/>
      <c r="J41" s="134"/>
      <c r="K41" s="134"/>
      <c r="L41" s="134"/>
      <c r="M41" s="134"/>
      <c r="N41" s="134"/>
    </row>
    <row r="42" spans="1:14" s="120" customFormat="1" ht="16" x14ac:dyDescent="0.2">
      <c r="A42" s="134"/>
      <c r="B42" s="185"/>
      <c r="C42" s="185"/>
      <c r="D42" s="185"/>
      <c r="E42" s="185"/>
      <c r="F42" s="185"/>
      <c r="G42" s="185"/>
      <c r="H42" s="134"/>
      <c r="I42" s="134"/>
      <c r="J42" s="134"/>
      <c r="K42" s="134"/>
      <c r="L42" s="134"/>
      <c r="M42" s="134"/>
      <c r="N42" s="134"/>
    </row>
    <row r="43" spans="1:14" ht="16" x14ac:dyDescent="0.2">
      <c r="A43" s="511" t="s">
        <v>1174</v>
      </c>
      <c r="B43" s="511"/>
      <c r="C43" s="511"/>
      <c r="D43" s="511"/>
      <c r="E43" s="511"/>
      <c r="F43" s="511"/>
      <c r="G43" s="511"/>
      <c r="H43" s="134"/>
      <c r="I43" s="134"/>
      <c r="J43" s="134"/>
      <c r="K43" s="134"/>
      <c r="L43" s="134"/>
      <c r="M43" s="134"/>
      <c r="N43" s="134"/>
    </row>
    <row r="44" spans="1:14" ht="16" x14ac:dyDescent="0.2">
      <c r="A44" s="134"/>
      <c r="B44" s="134" t="str">
        <f t="shared" ref="B44:G44" si="12">B4</f>
        <v>Beaverages</v>
      </c>
      <c r="C44" s="134" t="str">
        <f t="shared" si="12"/>
        <v>Dried Fruit</v>
      </c>
      <c r="D44" s="134" t="str">
        <f t="shared" si="12"/>
        <v>Farm sales</v>
      </c>
      <c r="E44" s="134">
        <f t="shared" si="12"/>
        <v>0</v>
      </c>
      <c r="F44" s="134">
        <f t="shared" si="12"/>
        <v>0</v>
      </c>
      <c r="G44" s="134">
        <f t="shared" si="12"/>
        <v>0</v>
      </c>
      <c r="H44" s="134"/>
      <c r="I44" s="134"/>
      <c r="J44" s="134"/>
      <c r="K44" s="134"/>
      <c r="L44" s="134"/>
      <c r="M44" s="134"/>
      <c r="N44" s="134"/>
    </row>
    <row r="45" spans="1:14" ht="16" x14ac:dyDescent="0.2">
      <c r="A45" s="134" t="s">
        <v>1175</v>
      </c>
      <c r="B45" s="185" t="e">
        <f t="shared" ref="B45:D45" si="13">B30</f>
        <v>#DIV/0!</v>
      </c>
      <c r="C45" s="185" t="e">
        <f t="shared" si="13"/>
        <v>#DIV/0!</v>
      </c>
      <c r="D45" s="185" t="e">
        <f t="shared" si="13"/>
        <v>#DIV/0!</v>
      </c>
      <c r="E45" s="185" t="e">
        <f>#REF!</f>
        <v>#REF!</v>
      </c>
      <c r="F45" s="185" t="e">
        <f>#REF!</f>
        <v>#REF!</v>
      </c>
      <c r="G45" s="185" t="e">
        <f>#REF!</f>
        <v>#REF!</v>
      </c>
      <c r="H45" s="134"/>
      <c r="I45" s="134"/>
      <c r="J45" s="134"/>
      <c r="K45" s="134"/>
      <c r="L45" s="134"/>
      <c r="M45" s="134"/>
      <c r="N45" s="134"/>
    </row>
    <row r="46" spans="1:14" ht="16" x14ac:dyDescent="0.2">
      <c r="A46" s="134" t="s">
        <v>1176</v>
      </c>
      <c r="B46" s="185">
        <f>B18/(SUM($B$18:$D$18))</f>
        <v>-0.18738807892410048</v>
      </c>
      <c r="C46" s="185">
        <f>C18/(SUM($B$18:$D$18))</f>
        <v>1.2268395001090764</v>
      </c>
      <c r="D46" s="185">
        <f>D18/(SUM($B$18:$D$18))</f>
        <v>-3.9451421184975841E-2</v>
      </c>
      <c r="E46" s="185" t="e">
        <f>#REF!/(SUM($B$18:$D$18))</f>
        <v>#REF!</v>
      </c>
      <c r="F46" s="185" t="e">
        <f>#REF!/(SUM($B$18:$D$18))</f>
        <v>#REF!</v>
      </c>
      <c r="G46" s="185" t="e">
        <f>#REF!/(SUM($B$18:$D$18))</f>
        <v>#REF!</v>
      </c>
      <c r="H46" s="134"/>
      <c r="I46" s="134"/>
      <c r="J46" s="134"/>
      <c r="K46" s="134"/>
      <c r="L46" s="134"/>
      <c r="M46" s="134"/>
      <c r="N46" s="134"/>
    </row>
    <row r="47" spans="1:14" ht="16" x14ac:dyDescent="0.2">
      <c r="A47" s="134"/>
      <c r="B47" s="134"/>
      <c r="C47" s="134"/>
      <c r="D47" s="134"/>
      <c r="E47" s="134"/>
      <c r="F47" s="134"/>
      <c r="G47" s="134"/>
      <c r="H47" s="134"/>
      <c r="I47" s="134"/>
      <c r="J47" s="134"/>
      <c r="K47" s="134"/>
      <c r="L47" s="134"/>
      <c r="M47" s="134"/>
      <c r="N47" s="134"/>
    </row>
    <row r="48" spans="1:14" s="120" customFormat="1" ht="16" x14ac:dyDescent="0.2">
      <c r="A48" s="511" t="s">
        <v>1177</v>
      </c>
      <c r="B48" s="511"/>
      <c r="C48" s="511"/>
      <c r="D48" s="511"/>
      <c r="E48" s="511"/>
      <c r="F48" s="511"/>
      <c r="G48" s="511"/>
      <c r="H48" s="134"/>
      <c r="I48" s="134"/>
      <c r="J48" s="134"/>
      <c r="K48" s="134"/>
      <c r="L48" s="134"/>
      <c r="M48" s="134"/>
      <c r="N48" s="134"/>
    </row>
    <row r="49" spans="1:14" s="120" customFormat="1" ht="16" x14ac:dyDescent="0.2">
      <c r="A49" s="134" t="s">
        <v>1175</v>
      </c>
      <c r="B49" s="185" t="e">
        <f>(B27+B28)/SUM($B$27:$D$28)</f>
        <v>#DIV/0!</v>
      </c>
      <c r="C49" s="185" t="e">
        <f>(C27+C28)/SUM($B$27:$D$28)</f>
        <v>#DIV/0!</v>
      </c>
      <c r="D49" s="185" t="e">
        <f>(D27+D28)/SUM($B$27:$D$28)</f>
        <v>#DIV/0!</v>
      </c>
      <c r="E49" s="185" t="e">
        <f>(#REF!+#REF!)/SUM($B$27:$D$28)</f>
        <v>#REF!</v>
      </c>
      <c r="F49" s="185" t="e">
        <f>(#REF!+#REF!)/SUM($B$27:$D$28)</f>
        <v>#REF!</v>
      </c>
      <c r="G49" s="185" t="e">
        <f>(#REF!+#REF!)/SUM($B$27:$D$28)</f>
        <v>#REF!</v>
      </c>
      <c r="H49" s="134"/>
      <c r="I49" s="134"/>
      <c r="J49" s="134"/>
      <c r="K49" s="134"/>
      <c r="L49" s="134"/>
      <c r="M49" s="134"/>
      <c r="N49" s="134"/>
    </row>
    <row r="50" spans="1:14" s="120" customFormat="1" ht="16" x14ac:dyDescent="0.2">
      <c r="A50" s="134" t="s">
        <v>1176</v>
      </c>
      <c r="B50" s="185">
        <f>B21/SUM($B$21:$D$21)</f>
        <v>0.1188148079869849</v>
      </c>
      <c r="C50" s="185">
        <f>C21/SUM($B$21:$D$21)</f>
        <v>0.84782323509458501</v>
      </c>
      <c r="D50" s="185">
        <f>D21/SUM($B$21:$D$21)</f>
        <v>3.3361956918430094E-2</v>
      </c>
      <c r="E50" s="185" t="e">
        <f>#REF!/SUM($B$21:$D$21)</f>
        <v>#REF!</v>
      </c>
      <c r="F50" s="185" t="e">
        <f>#REF!/SUM($B$21:$D$21)</f>
        <v>#REF!</v>
      </c>
      <c r="G50" s="185" t="e">
        <f>#REF!/SUM($B$21:$D$21)</f>
        <v>#REF!</v>
      </c>
      <c r="H50" s="134"/>
      <c r="I50" s="134"/>
      <c r="J50" s="134"/>
      <c r="K50" s="134"/>
      <c r="L50" s="134"/>
      <c r="M50" s="134"/>
      <c r="N50" s="134"/>
    </row>
    <row r="51" spans="1:14" s="120" customFormat="1" ht="16" x14ac:dyDescent="0.2">
      <c r="A51" s="134"/>
      <c r="B51" s="134"/>
      <c r="C51" s="134"/>
      <c r="D51" s="134"/>
      <c r="E51" s="134"/>
      <c r="F51" s="134"/>
      <c r="G51" s="134"/>
      <c r="H51" s="134"/>
      <c r="I51" s="134"/>
      <c r="J51" s="134"/>
      <c r="K51" s="134"/>
      <c r="L51" s="134"/>
      <c r="M51" s="134"/>
      <c r="N51" s="134"/>
    </row>
    <row r="52" spans="1:14" s="120" customFormat="1" ht="16" x14ac:dyDescent="0.2">
      <c r="A52" s="134"/>
      <c r="B52" s="134"/>
      <c r="C52" s="134"/>
      <c r="D52" s="134"/>
      <c r="E52" s="134"/>
      <c r="F52" s="134"/>
      <c r="G52" s="134"/>
      <c r="H52" s="134"/>
      <c r="I52" s="134"/>
      <c r="J52" s="134"/>
      <c r="K52" s="134"/>
      <c r="L52" s="134"/>
      <c r="M52" s="134"/>
      <c r="N52" s="134"/>
    </row>
    <row r="53" spans="1:14" s="120" customFormat="1" ht="16" x14ac:dyDescent="0.2">
      <c r="A53" s="134"/>
      <c r="B53" s="134"/>
      <c r="C53" s="134"/>
      <c r="D53" s="134"/>
      <c r="E53" s="134"/>
      <c r="F53" s="134"/>
      <c r="G53" s="134"/>
      <c r="H53" s="134"/>
      <c r="I53" s="134"/>
      <c r="J53" s="134"/>
      <c r="K53" s="134"/>
      <c r="L53" s="134"/>
      <c r="M53" s="134"/>
      <c r="N53" s="134"/>
    </row>
    <row r="54" spans="1:14" ht="16" x14ac:dyDescent="0.2">
      <c r="A54" s="134"/>
      <c r="B54" s="134"/>
      <c r="C54" s="134"/>
      <c r="D54" s="134"/>
      <c r="E54" s="134"/>
      <c r="F54" s="134"/>
      <c r="G54" s="134"/>
      <c r="H54" s="134"/>
      <c r="I54" s="134"/>
      <c r="J54" s="134"/>
      <c r="K54" s="134"/>
      <c r="L54" s="134"/>
      <c r="M54" s="134"/>
      <c r="N54" s="134"/>
    </row>
    <row r="55" spans="1:14" ht="16" x14ac:dyDescent="0.2">
      <c r="A55" s="134"/>
      <c r="B55" s="134"/>
      <c r="C55" s="134"/>
      <c r="D55" s="134"/>
      <c r="E55" s="134"/>
      <c r="F55" s="134"/>
      <c r="G55" s="134"/>
      <c r="H55" s="134"/>
      <c r="I55" s="134"/>
      <c r="J55" s="134"/>
      <c r="K55" s="134"/>
      <c r="L55" s="134"/>
      <c r="M55" s="134"/>
      <c r="N55" s="134"/>
    </row>
    <row r="56" spans="1:14" ht="16" x14ac:dyDescent="0.2">
      <c r="A56" s="134"/>
      <c r="B56" s="134"/>
      <c r="C56" s="134"/>
      <c r="D56" s="134"/>
      <c r="E56" s="134"/>
      <c r="F56" s="134"/>
      <c r="G56" s="134"/>
      <c r="H56" s="134"/>
      <c r="I56" s="134"/>
      <c r="J56" s="134"/>
      <c r="K56" s="134"/>
      <c r="L56" s="134"/>
      <c r="M56" s="134"/>
      <c r="N56" s="134"/>
    </row>
    <row r="57" spans="1:14" ht="16" x14ac:dyDescent="0.2">
      <c r="A57" s="134"/>
      <c r="B57" s="134"/>
      <c r="C57" s="134"/>
      <c r="D57" s="134"/>
      <c r="E57" s="134"/>
      <c r="F57" s="134"/>
      <c r="G57" s="134"/>
      <c r="H57" s="134"/>
      <c r="I57" s="134"/>
      <c r="J57" s="134"/>
      <c r="K57" s="134"/>
      <c r="L57" s="134"/>
      <c r="M57" s="134"/>
      <c r="N57" s="134"/>
    </row>
    <row r="58" spans="1:14" ht="16" x14ac:dyDescent="0.2">
      <c r="A58" s="134"/>
      <c r="B58" s="134"/>
      <c r="C58" s="134"/>
      <c r="D58" s="134"/>
      <c r="E58" s="134"/>
      <c r="F58" s="134"/>
      <c r="G58" s="134"/>
      <c r="H58" s="134"/>
      <c r="I58" s="134"/>
      <c r="J58" s="134"/>
      <c r="K58" s="134"/>
      <c r="L58" s="134"/>
      <c r="M58" s="134"/>
      <c r="N58" s="134"/>
    </row>
    <row r="59" spans="1:14" ht="16" x14ac:dyDescent="0.2">
      <c r="A59" s="134"/>
      <c r="B59" s="134"/>
      <c r="C59" s="134"/>
      <c r="D59" s="134"/>
      <c r="E59" s="134"/>
      <c r="F59" s="134"/>
      <c r="G59" s="134"/>
      <c r="H59" s="134"/>
      <c r="I59" s="134"/>
      <c r="J59" s="134"/>
      <c r="K59" s="134"/>
      <c r="L59" s="134"/>
      <c r="M59" s="134"/>
      <c r="N59" s="134"/>
    </row>
    <row r="60" spans="1:14" ht="16" x14ac:dyDescent="0.2">
      <c r="A60" s="134"/>
      <c r="B60" s="134"/>
      <c r="C60" s="134"/>
      <c r="D60" s="134"/>
      <c r="E60" s="134"/>
      <c r="F60" s="134"/>
      <c r="G60" s="134"/>
      <c r="H60" s="134"/>
      <c r="I60" s="134"/>
      <c r="J60" s="134"/>
      <c r="K60" s="134"/>
      <c r="L60" s="134"/>
      <c r="M60" s="134"/>
      <c r="N60" s="134"/>
    </row>
    <row r="61" spans="1:14" ht="16" x14ac:dyDescent="0.2">
      <c r="A61" s="134"/>
      <c r="B61" s="134"/>
      <c r="C61" s="134"/>
      <c r="D61" s="134"/>
      <c r="E61" s="134"/>
      <c r="F61" s="134"/>
      <c r="G61" s="134"/>
      <c r="H61" s="134"/>
      <c r="I61" s="134"/>
      <c r="J61" s="134"/>
      <c r="K61" s="134"/>
      <c r="L61" s="134"/>
      <c r="M61" s="134"/>
      <c r="N61" s="134"/>
    </row>
    <row r="62" spans="1:14" ht="16" x14ac:dyDescent="0.2">
      <c r="A62" s="134"/>
      <c r="B62" s="134"/>
      <c r="C62" s="134"/>
      <c r="D62" s="134"/>
      <c r="E62" s="134"/>
      <c r="F62" s="134"/>
      <c r="G62" s="134"/>
      <c r="H62" s="134"/>
      <c r="I62" s="134"/>
      <c r="J62" s="134"/>
      <c r="K62" s="134"/>
      <c r="L62" s="134"/>
      <c r="M62" s="134"/>
      <c r="N62" s="134"/>
    </row>
    <row r="63" spans="1:14" ht="16" x14ac:dyDescent="0.2">
      <c r="A63" s="134"/>
      <c r="B63" s="134"/>
      <c r="C63" s="134"/>
      <c r="D63" s="134"/>
      <c r="E63" s="134"/>
      <c r="F63" s="134"/>
      <c r="G63" s="134"/>
      <c r="H63" s="134"/>
      <c r="I63" s="134"/>
      <c r="J63" s="134"/>
      <c r="K63" s="134"/>
      <c r="L63" s="134"/>
      <c r="M63" s="134"/>
      <c r="N63" s="134"/>
    </row>
    <row r="64" spans="1:14" ht="16" x14ac:dyDescent="0.2">
      <c r="A64" s="134"/>
      <c r="B64" s="134"/>
      <c r="C64" s="134"/>
      <c r="D64" s="134"/>
      <c r="E64" s="134"/>
      <c r="F64" s="134"/>
      <c r="G64" s="134"/>
      <c r="H64" s="134"/>
      <c r="I64" s="134"/>
      <c r="J64" s="134"/>
      <c r="K64" s="134"/>
      <c r="L64" s="134"/>
      <c r="M64" s="134"/>
      <c r="N64" s="134"/>
    </row>
    <row r="65" spans="1:14" ht="16" x14ac:dyDescent="0.2">
      <c r="A65" s="134"/>
      <c r="B65" s="134"/>
      <c r="C65" s="134"/>
      <c r="D65" s="134"/>
      <c r="E65" s="134"/>
      <c r="F65" s="134"/>
      <c r="G65" s="134"/>
      <c r="H65" s="134"/>
      <c r="I65" s="134"/>
      <c r="J65" s="134"/>
      <c r="K65" s="134"/>
      <c r="L65" s="134"/>
      <c r="M65" s="134"/>
      <c r="N65" s="134"/>
    </row>
    <row r="66" spans="1:14" ht="16" x14ac:dyDescent="0.2">
      <c r="A66" s="134"/>
      <c r="B66" s="134"/>
      <c r="C66" s="134"/>
      <c r="D66" s="134"/>
      <c r="E66" s="134"/>
      <c r="F66" s="134"/>
      <c r="G66" s="134"/>
      <c r="H66" s="134"/>
      <c r="I66" s="134"/>
      <c r="J66" s="134"/>
      <c r="K66" s="134"/>
      <c r="L66" s="134"/>
      <c r="M66" s="134"/>
      <c r="N66" s="134"/>
    </row>
    <row r="67" spans="1:14" ht="16" x14ac:dyDescent="0.2">
      <c r="A67" s="134"/>
      <c r="B67" s="134"/>
      <c r="C67" s="134"/>
      <c r="D67" s="134"/>
      <c r="E67" s="134"/>
      <c r="F67" s="134"/>
      <c r="G67" s="134"/>
      <c r="H67" s="134"/>
      <c r="I67" s="134"/>
      <c r="J67" s="134"/>
      <c r="K67" s="134"/>
      <c r="L67" s="134"/>
      <c r="M67" s="134"/>
      <c r="N67" s="134"/>
    </row>
    <row r="68" spans="1:14" ht="16" x14ac:dyDescent="0.2">
      <c r="A68" s="134"/>
      <c r="B68" s="134"/>
      <c r="C68" s="134"/>
      <c r="D68" s="134"/>
      <c r="E68" s="134"/>
      <c r="F68" s="134"/>
      <c r="G68" s="134"/>
      <c r="H68" s="134"/>
      <c r="I68" s="134"/>
      <c r="J68" s="134"/>
      <c r="K68" s="134"/>
      <c r="L68" s="134"/>
      <c r="M68" s="134"/>
      <c r="N68" s="134"/>
    </row>
    <row r="69" spans="1:14" ht="16" x14ac:dyDescent="0.2">
      <c r="A69" s="134"/>
      <c r="B69" s="134"/>
      <c r="C69" s="134"/>
      <c r="D69" s="134"/>
      <c r="E69" s="134"/>
      <c r="F69" s="134"/>
      <c r="G69" s="134"/>
      <c r="H69" s="134"/>
      <c r="I69" s="134"/>
      <c r="J69" s="134"/>
      <c r="K69" s="134"/>
      <c r="L69" s="134"/>
      <c r="M69" s="134"/>
      <c r="N69" s="134"/>
    </row>
    <row r="70" spans="1:14" ht="16" x14ac:dyDescent="0.2">
      <c r="A70" s="134"/>
      <c r="B70" s="134"/>
      <c r="C70" s="134"/>
      <c r="D70" s="134"/>
      <c r="E70" s="134"/>
      <c r="F70" s="134"/>
      <c r="G70" s="134"/>
      <c r="H70" s="134"/>
      <c r="I70" s="134"/>
      <c r="J70" s="134"/>
      <c r="K70" s="134"/>
      <c r="L70" s="134"/>
      <c r="M70" s="134"/>
      <c r="N70" s="134"/>
    </row>
    <row r="71" spans="1:14" ht="16" x14ac:dyDescent="0.2">
      <c r="A71" s="134"/>
      <c r="B71" s="134"/>
      <c r="C71" s="134"/>
      <c r="D71" s="134"/>
      <c r="E71" s="134"/>
      <c r="F71" s="134"/>
      <c r="G71" s="134"/>
      <c r="H71" s="134"/>
      <c r="I71" s="134"/>
      <c r="J71" s="134"/>
      <c r="K71" s="134"/>
      <c r="L71" s="134"/>
      <c r="M71" s="134"/>
      <c r="N71" s="134"/>
    </row>
    <row r="72" spans="1:14" ht="16" x14ac:dyDescent="0.2">
      <c r="A72" s="134"/>
      <c r="B72" s="134"/>
      <c r="C72" s="134"/>
      <c r="D72" s="134"/>
      <c r="E72" s="134"/>
      <c r="F72" s="134"/>
      <c r="G72" s="134"/>
      <c r="H72" s="134"/>
      <c r="I72" s="134"/>
      <c r="J72" s="134"/>
      <c r="K72" s="134"/>
      <c r="L72" s="134"/>
      <c r="M72" s="134"/>
      <c r="N72" s="134"/>
    </row>
    <row r="73" spans="1:14" ht="16" x14ac:dyDescent="0.2">
      <c r="A73" s="134"/>
      <c r="B73" s="134"/>
      <c r="C73" s="134"/>
      <c r="D73" s="134"/>
      <c r="E73" s="134"/>
      <c r="F73" s="134"/>
      <c r="G73" s="134"/>
      <c r="H73" s="134"/>
      <c r="I73" s="134"/>
      <c r="J73" s="134"/>
      <c r="K73" s="134"/>
      <c r="L73" s="134"/>
      <c r="M73" s="134"/>
      <c r="N73" s="134"/>
    </row>
    <row r="74" spans="1:14" ht="16" x14ac:dyDescent="0.2">
      <c r="A74" s="134"/>
      <c r="B74" s="134"/>
      <c r="C74" s="134"/>
      <c r="D74" s="134"/>
      <c r="E74" s="134"/>
      <c r="F74" s="134"/>
      <c r="G74" s="134"/>
      <c r="H74" s="134"/>
      <c r="I74" s="134"/>
      <c r="J74" s="134"/>
      <c r="K74" s="134"/>
      <c r="L74" s="134"/>
      <c r="M74" s="134"/>
      <c r="N74" s="134"/>
    </row>
    <row r="75" spans="1:14" ht="16" x14ac:dyDescent="0.2">
      <c r="A75" s="134"/>
      <c r="B75" s="134"/>
      <c r="C75" s="134"/>
      <c r="D75" s="134"/>
      <c r="E75" s="134"/>
      <c r="F75" s="134"/>
      <c r="G75" s="134"/>
      <c r="H75" s="134"/>
      <c r="I75" s="134"/>
      <c r="J75" s="134"/>
      <c r="K75" s="134"/>
      <c r="L75" s="134"/>
      <c r="M75" s="134"/>
      <c r="N75" s="134"/>
    </row>
    <row r="76" spans="1:14" ht="16" x14ac:dyDescent="0.2">
      <c r="A76" s="134"/>
      <c r="B76" s="134"/>
      <c r="C76" s="134"/>
      <c r="D76" s="134"/>
      <c r="E76" s="134"/>
      <c r="F76" s="134"/>
      <c r="G76" s="134"/>
      <c r="H76" s="134"/>
      <c r="I76" s="134"/>
      <c r="J76" s="134"/>
      <c r="K76" s="134"/>
      <c r="L76" s="134"/>
      <c r="M76" s="134"/>
      <c r="N76" s="134"/>
    </row>
    <row r="77" spans="1:14" ht="16" x14ac:dyDescent="0.2">
      <c r="A77" s="134"/>
      <c r="B77" s="134"/>
      <c r="C77" s="134"/>
      <c r="D77" s="134"/>
      <c r="E77" s="134"/>
      <c r="F77" s="134"/>
      <c r="G77" s="134"/>
      <c r="H77" s="134"/>
      <c r="I77" s="134"/>
      <c r="J77" s="134"/>
      <c r="K77" s="134"/>
      <c r="L77" s="134"/>
      <c r="M77" s="134"/>
      <c r="N77" s="134"/>
    </row>
    <row r="78" spans="1:14" ht="16" x14ac:dyDescent="0.2">
      <c r="A78" s="134"/>
      <c r="B78" s="134"/>
      <c r="C78" s="134"/>
      <c r="D78" s="134"/>
      <c r="E78" s="134"/>
      <c r="F78" s="134"/>
      <c r="G78" s="134"/>
      <c r="H78" s="134"/>
      <c r="I78" s="134"/>
      <c r="J78" s="134"/>
      <c r="K78" s="134"/>
      <c r="L78" s="134"/>
      <c r="M78" s="134"/>
      <c r="N78" s="134"/>
    </row>
    <row r="79" spans="1:14" ht="16" x14ac:dyDescent="0.2">
      <c r="A79" s="134"/>
      <c r="B79" s="134"/>
      <c r="C79" s="134"/>
      <c r="D79" s="134"/>
      <c r="E79" s="134"/>
      <c r="F79" s="134"/>
      <c r="G79" s="134"/>
      <c r="H79" s="134"/>
      <c r="I79" s="134"/>
      <c r="J79" s="134"/>
      <c r="K79" s="134"/>
      <c r="L79" s="134"/>
      <c r="M79" s="134"/>
      <c r="N79" s="134"/>
    </row>
    <row r="80" spans="1:14" ht="16" x14ac:dyDescent="0.2">
      <c r="A80" s="134"/>
      <c r="B80" s="134"/>
      <c r="C80" s="134"/>
      <c r="D80" s="134"/>
      <c r="E80" s="134"/>
      <c r="F80" s="134"/>
      <c r="G80" s="134"/>
      <c r="H80" s="134"/>
      <c r="I80" s="134"/>
      <c r="J80" s="134"/>
      <c r="K80" s="134"/>
      <c r="L80" s="134"/>
      <c r="M80" s="134"/>
      <c r="N80" s="134"/>
    </row>
    <row r="81" spans="1:14" ht="16" x14ac:dyDescent="0.2">
      <c r="A81" s="134"/>
      <c r="B81" s="134"/>
      <c r="C81" s="134"/>
      <c r="D81" s="134"/>
      <c r="E81" s="134"/>
      <c r="F81" s="134"/>
      <c r="G81" s="134"/>
      <c r="H81" s="134"/>
      <c r="I81" s="134"/>
      <c r="J81" s="134"/>
      <c r="K81" s="134"/>
      <c r="L81" s="134"/>
      <c r="M81" s="134"/>
      <c r="N81" s="134"/>
    </row>
    <row r="82" spans="1:14" ht="16" x14ac:dyDescent="0.2">
      <c r="A82" s="134"/>
      <c r="B82" s="134"/>
      <c r="C82" s="134"/>
      <c r="D82" s="134"/>
      <c r="E82" s="134"/>
      <c r="F82" s="134"/>
      <c r="G82" s="134"/>
      <c r="H82" s="134"/>
      <c r="I82" s="134"/>
      <c r="J82" s="134"/>
      <c r="K82" s="134"/>
      <c r="L82" s="134"/>
      <c r="M82" s="134"/>
      <c r="N82" s="134"/>
    </row>
    <row r="83" spans="1:14" ht="16" x14ac:dyDescent="0.2">
      <c r="A83" s="134"/>
      <c r="B83" s="134"/>
      <c r="C83" s="134"/>
      <c r="D83" s="134"/>
      <c r="E83" s="134"/>
      <c r="F83" s="134"/>
      <c r="G83" s="134"/>
      <c r="H83" s="134"/>
      <c r="I83" s="134"/>
      <c r="J83" s="134"/>
      <c r="K83" s="134"/>
      <c r="L83" s="134"/>
      <c r="M83" s="134"/>
      <c r="N83" s="134"/>
    </row>
    <row r="84" spans="1:14" ht="16" x14ac:dyDescent="0.2">
      <c r="A84" s="134"/>
      <c r="B84" s="134"/>
      <c r="C84" s="134"/>
      <c r="D84" s="134"/>
      <c r="E84" s="134"/>
      <c r="F84" s="134"/>
      <c r="G84" s="134"/>
      <c r="H84" s="134"/>
      <c r="I84" s="134"/>
      <c r="J84" s="134"/>
      <c r="K84" s="134"/>
      <c r="L84" s="134"/>
      <c r="M84" s="134"/>
      <c r="N84" s="134"/>
    </row>
    <row r="85" spans="1:14" ht="16" x14ac:dyDescent="0.2">
      <c r="A85" s="134"/>
      <c r="B85" s="134"/>
      <c r="C85" s="134"/>
      <c r="D85" s="134"/>
      <c r="E85" s="134"/>
      <c r="F85" s="134"/>
      <c r="G85" s="134"/>
      <c r="H85" s="134"/>
      <c r="I85" s="134"/>
      <c r="J85" s="134"/>
      <c r="K85" s="134"/>
      <c r="L85" s="134"/>
      <c r="M85" s="134"/>
      <c r="N85" s="134"/>
    </row>
    <row r="86" spans="1:14" ht="16" x14ac:dyDescent="0.2">
      <c r="A86" s="134"/>
      <c r="B86" s="134"/>
      <c r="C86" s="134"/>
      <c r="D86" s="134"/>
      <c r="E86" s="134"/>
      <c r="F86" s="134"/>
      <c r="G86" s="134"/>
      <c r="H86" s="134"/>
      <c r="I86" s="134"/>
      <c r="J86" s="134"/>
      <c r="K86" s="134"/>
      <c r="L86" s="134"/>
      <c r="M86" s="134"/>
      <c r="N86" s="134"/>
    </row>
    <row r="87" spans="1:14" ht="16" x14ac:dyDescent="0.2">
      <c r="A87" s="134"/>
      <c r="B87" s="134"/>
      <c r="C87" s="134"/>
      <c r="D87" s="134"/>
      <c r="E87" s="134"/>
      <c r="F87" s="134"/>
      <c r="G87" s="134"/>
      <c r="H87" s="134"/>
      <c r="I87" s="134"/>
      <c r="J87" s="134"/>
      <c r="K87" s="134"/>
      <c r="L87" s="134"/>
      <c r="M87" s="134"/>
      <c r="N87" s="134"/>
    </row>
    <row r="88" spans="1:14" ht="16" x14ac:dyDescent="0.2">
      <c r="A88" s="134"/>
      <c r="B88" s="134"/>
      <c r="C88" s="134"/>
      <c r="D88" s="134"/>
      <c r="E88" s="134"/>
      <c r="F88" s="134"/>
      <c r="G88" s="134"/>
      <c r="H88" s="134"/>
      <c r="I88" s="134"/>
      <c r="J88" s="134"/>
      <c r="K88" s="134"/>
      <c r="L88" s="134"/>
      <c r="M88" s="134"/>
      <c r="N88" s="134"/>
    </row>
    <row r="89" spans="1:14" ht="16" x14ac:dyDescent="0.2">
      <c r="A89" s="134"/>
      <c r="B89" s="134"/>
      <c r="C89" s="134"/>
      <c r="D89" s="134"/>
      <c r="E89" s="134"/>
      <c r="F89" s="134"/>
      <c r="G89" s="134"/>
      <c r="H89" s="134"/>
      <c r="I89" s="134"/>
      <c r="J89" s="134"/>
      <c r="K89" s="134"/>
      <c r="L89" s="134"/>
      <c r="M89" s="134"/>
      <c r="N89" s="134"/>
    </row>
    <row r="90" spans="1:14" ht="16" x14ac:dyDescent="0.2">
      <c r="A90" s="134"/>
      <c r="B90" s="134"/>
      <c r="C90" s="134"/>
      <c r="D90" s="134"/>
      <c r="E90" s="134"/>
      <c r="F90" s="134"/>
      <c r="G90" s="134"/>
      <c r="H90" s="134"/>
      <c r="I90" s="134"/>
      <c r="J90" s="134"/>
      <c r="K90" s="134"/>
      <c r="L90" s="134"/>
      <c r="M90" s="134"/>
      <c r="N90" s="134"/>
    </row>
    <row r="91" spans="1:14" ht="16" x14ac:dyDescent="0.2">
      <c r="A91" s="134"/>
      <c r="B91" s="134"/>
      <c r="C91" s="134"/>
      <c r="D91" s="134"/>
      <c r="E91" s="134"/>
      <c r="F91" s="134"/>
      <c r="G91" s="134"/>
      <c r="H91" s="134"/>
      <c r="I91" s="134"/>
      <c r="J91" s="134"/>
      <c r="K91" s="134"/>
      <c r="L91" s="134"/>
      <c r="M91" s="134"/>
      <c r="N91" s="134"/>
    </row>
    <row r="92" spans="1:14" ht="16" x14ac:dyDescent="0.2">
      <c r="A92" s="134"/>
      <c r="B92" s="134"/>
      <c r="C92" s="134"/>
      <c r="D92" s="134"/>
      <c r="E92" s="134"/>
      <c r="F92" s="134"/>
      <c r="G92" s="134"/>
      <c r="H92" s="134"/>
      <c r="I92" s="134"/>
      <c r="J92" s="134"/>
      <c r="K92" s="134"/>
      <c r="L92" s="134"/>
      <c r="M92" s="134"/>
      <c r="N92" s="134"/>
    </row>
    <row r="93" spans="1:14" ht="16" x14ac:dyDescent="0.2">
      <c r="A93" s="134"/>
      <c r="B93" s="134"/>
      <c r="C93" s="134"/>
      <c r="D93" s="134"/>
      <c r="E93" s="134"/>
      <c r="F93" s="134"/>
      <c r="G93" s="134"/>
      <c r="H93" s="134"/>
      <c r="I93" s="134"/>
      <c r="J93" s="134"/>
      <c r="K93" s="134"/>
      <c r="L93" s="134"/>
      <c r="M93" s="134"/>
      <c r="N93" s="134"/>
    </row>
    <row r="94" spans="1:14" ht="16" x14ac:dyDescent="0.2">
      <c r="A94" s="134"/>
      <c r="B94" s="134"/>
      <c r="C94" s="134"/>
      <c r="D94" s="134"/>
      <c r="E94" s="134"/>
      <c r="F94" s="134"/>
      <c r="G94" s="134"/>
      <c r="H94" s="134"/>
      <c r="I94" s="134"/>
      <c r="J94" s="134"/>
      <c r="K94" s="134"/>
      <c r="L94" s="134"/>
      <c r="M94" s="134"/>
      <c r="N94" s="134"/>
    </row>
    <row r="95" spans="1:14" ht="16" x14ac:dyDescent="0.2">
      <c r="A95" s="134"/>
      <c r="B95" s="134"/>
      <c r="C95" s="134"/>
      <c r="D95" s="134"/>
      <c r="E95" s="134"/>
      <c r="F95" s="134"/>
      <c r="G95" s="134"/>
      <c r="H95" s="134"/>
      <c r="I95" s="134"/>
      <c r="J95" s="134"/>
      <c r="K95" s="134"/>
      <c r="L95" s="134"/>
      <c r="M95" s="134"/>
      <c r="N95" s="134"/>
    </row>
    <row r="96" spans="1:14" ht="16" x14ac:dyDescent="0.2">
      <c r="A96" s="134"/>
      <c r="B96" s="134"/>
      <c r="C96" s="134"/>
      <c r="D96" s="134"/>
      <c r="E96" s="134"/>
      <c r="F96" s="134"/>
      <c r="G96" s="134"/>
      <c r="H96" s="134"/>
      <c r="I96" s="134"/>
      <c r="J96" s="134"/>
      <c r="K96" s="134"/>
      <c r="L96" s="134"/>
      <c r="M96" s="134"/>
      <c r="N96" s="134"/>
    </row>
    <row r="97" spans="1:14" ht="16" x14ac:dyDescent="0.2">
      <c r="A97" s="134"/>
      <c r="B97" s="134"/>
      <c r="C97" s="134"/>
      <c r="D97" s="134"/>
      <c r="E97" s="134"/>
      <c r="F97" s="134"/>
      <c r="G97" s="134"/>
      <c r="H97" s="134"/>
      <c r="I97" s="134"/>
      <c r="J97" s="134"/>
      <c r="K97" s="134"/>
      <c r="L97" s="134"/>
      <c r="M97" s="134"/>
      <c r="N97" s="134"/>
    </row>
    <row r="98" spans="1:14" ht="16" x14ac:dyDescent="0.2">
      <c r="A98" s="134"/>
      <c r="B98" s="134"/>
      <c r="C98" s="134"/>
      <c r="D98" s="134"/>
      <c r="E98" s="134"/>
      <c r="F98" s="134"/>
      <c r="G98" s="134"/>
      <c r="H98" s="134"/>
      <c r="I98" s="134"/>
      <c r="J98" s="134"/>
      <c r="K98" s="134"/>
      <c r="L98" s="134"/>
      <c r="M98" s="134"/>
      <c r="N98" s="134"/>
    </row>
    <row r="99" spans="1:14" ht="16" x14ac:dyDescent="0.2">
      <c r="A99" s="134"/>
      <c r="B99" s="134"/>
      <c r="C99" s="134"/>
      <c r="D99" s="134"/>
      <c r="E99" s="134"/>
      <c r="F99" s="134"/>
      <c r="G99" s="134"/>
      <c r="H99" s="134"/>
      <c r="I99" s="134"/>
      <c r="J99" s="134"/>
      <c r="K99" s="134"/>
      <c r="L99" s="134"/>
      <c r="M99" s="134"/>
      <c r="N99" s="134"/>
    </row>
    <row r="100" spans="1:14" ht="16" x14ac:dyDescent="0.2">
      <c r="A100" s="134"/>
      <c r="B100" s="134"/>
      <c r="C100" s="134"/>
      <c r="D100" s="134"/>
      <c r="E100" s="134"/>
      <c r="F100" s="134"/>
      <c r="G100" s="134"/>
      <c r="H100" s="134"/>
      <c r="I100" s="134"/>
      <c r="J100" s="134"/>
      <c r="K100" s="134"/>
      <c r="L100" s="134"/>
      <c r="M100" s="134"/>
      <c r="N100" s="134"/>
    </row>
    <row r="101" spans="1:14" ht="16" x14ac:dyDescent="0.2">
      <c r="A101" s="134"/>
      <c r="B101" s="134"/>
      <c r="C101" s="134"/>
      <c r="D101" s="134"/>
      <c r="E101" s="134"/>
      <c r="F101" s="134"/>
      <c r="G101" s="134"/>
      <c r="H101" s="134"/>
      <c r="I101" s="134"/>
      <c r="J101" s="134"/>
      <c r="K101" s="134"/>
      <c r="L101" s="134"/>
      <c r="M101" s="134"/>
      <c r="N101" s="134"/>
    </row>
    <row r="102" spans="1:14" ht="16" x14ac:dyDescent="0.2">
      <c r="A102" s="134"/>
      <c r="B102" s="134"/>
      <c r="C102" s="134"/>
      <c r="D102" s="134"/>
      <c r="E102" s="134"/>
      <c r="F102" s="134"/>
      <c r="G102" s="134"/>
      <c r="H102" s="134"/>
      <c r="I102" s="134"/>
      <c r="J102" s="134"/>
      <c r="K102" s="134"/>
      <c r="L102" s="134"/>
      <c r="M102" s="134"/>
      <c r="N102" s="134"/>
    </row>
    <row r="103" spans="1:14" ht="16" x14ac:dyDescent="0.2">
      <c r="A103" s="134"/>
      <c r="B103" s="134"/>
      <c r="C103" s="134"/>
      <c r="D103" s="134"/>
      <c r="E103" s="134"/>
      <c r="F103" s="134"/>
      <c r="G103" s="134"/>
      <c r="H103" s="134"/>
      <c r="I103" s="134"/>
      <c r="J103" s="134"/>
      <c r="K103" s="134"/>
      <c r="L103" s="134"/>
      <c r="M103" s="134"/>
      <c r="N103" s="134"/>
    </row>
    <row r="104" spans="1:14" ht="16" x14ac:dyDescent="0.2">
      <c r="A104" s="134"/>
      <c r="B104" s="134"/>
      <c r="C104" s="134"/>
      <c r="D104" s="134"/>
      <c r="E104" s="134"/>
      <c r="F104" s="134"/>
      <c r="G104" s="134"/>
      <c r="H104" s="134"/>
      <c r="I104" s="134"/>
      <c r="J104" s="134"/>
      <c r="K104" s="134"/>
      <c r="L104" s="134"/>
      <c r="M104" s="134"/>
      <c r="N104" s="134"/>
    </row>
    <row r="105" spans="1:14" ht="16" x14ac:dyDescent="0.2">
      <c r="A105" s="134"/>
      <c r="B105" s="134"/>
      <c r="C105" s="134"/>
      <c r="D105" s="134"/>
      <c r="E105" s="134"/>
      <c r="F105" s="134"/>
      <c r="G105" s="134"/>
      <c r="H105" s="134"/>
      <c r="I105" s="134"/>
      <c r="J105" s="134"/>
      <c r="K105" s="134"/>
      <c r="L105" s="134"/>
      <c r="M105" s="134"/>
      <c r="N105" s="134"/>
    </row>
    <row r="106" spans="1:14" ht="16" x14ac:dyDescent="0.2">
      <c r="A106" s="134"/>
      <c r="B106" s="134"/>
      <c r="C106" s="134"/>
      <c r="D106" s="134"/>
      <c r="E106" s="134"/>
      <c r="F106" s="134"/>
      <c r="G106" s="134"/>
      <c r="H106" s="134"/>
      <c r="I106" s="134"/>
      <c r="J106" s="134"/>
      <c r="K106" s="134"/>
      <c r="L106" s="134"/>
      <c r="M106" s="134"/>
      <c r="N106" s="134"/>
    </row>
    <row r="107" spans="1:14" ht="16" x14ac:dyDescent="0.2">
      <c r="A107" s="134"/>
      <c r="B107" s="134"/>
      <c r="C107" s="134"/>
      <c r="D107" s="134"/>
      <c r="E107" s="134"/>
      <c r="F107" s="134"/>
      <c r="G107" s="134"/>
      <c r="H107" s="134"/>
      <c r="I107" s="134"/>
      <c r="J107" s="134"/>
      <c r="K107" s="134"/>
      <c r="L107" s="134"/>
      <c r="M107" s="134"/>
      <c r="N107" s="134"/>
    </row>
    <row r="108" spans="1:14" ht="16" x14ac:dyDescent="0.2">
      <c r="A108" s="134"/>
      <c r="B108" s="134"/>
      <c r="C108" s="134"/>
      <c r="D108" s="134"/>
      <c r="E108" s="134"/>
      <c r="F108" s="134"/>
      <c r="G108" s="134"/>
      <c r="H108" s="134"/>
      <c r="I108" s="134"/>
      <c r="J108" s="134"/>
      <c r="K108" s="134"/>
      <c r="L108" s="134"/>
      <c r="M108" s="134"/>
      <c r="N108" s="134"/>
    </row>
    <row r="109" spans="1:14" ht="16" x14ac:dyDescent="0.2">
      <c r="A109" s="134"/>
      <c r="B109" s="134"/>
      <c r="C109" s="134"/>
      <c r="D109" s="134"/>
      <c r="E109" s="134"/>
      <c r="F109" s="134"/>
      <c r="G109" s="134"/>
      <c r="H109" s="134"/>
      <c r="I109" s="134"/>
      <c r="J109" s="134"/>
      <c r="K109" s="134"/>
      <c r="L109" s="134"/>
      <c r="M109" s="134"/>
      <c r="N109" s="134"/>
    </row>
    <row r="110" spans="1:14" ht="16" x14ac:dyDescent="0.2">
      <c r="A110" s="134"/>
      <c r="B110" s="134"/>
      <c r="C110" s="134"/>
      <c r="D110" s="134"/>
      <c r="E110" s="134"/>
      <c r="F110" s="134"/>
      <c r="G110" s="134"/>
      <c r="H110" s="134"/>
      <c r="I110" s="134"/>
      <c r="J110" s="134"/>
      <c r="K110" s="134"/>
      <c r="L110" s="134"/>
      <c r="M110" s="134"/>
      <c r="N110" s="134"/>
    </row>
    <row r="111" spans="1:14" ht="16" x14ac:dyDescent="0.2">
      <c r="A111" s="134"/>
      <c r="B111" s="134"/>
      <c r="C111" s="134"/>
      <c r="D111" s="134"/>
      <c r="E111" s="134"/>
      <c r="F111" s="134"/>
      <c r="G111" s="134"/>
      <c r="H111" s="134"/>
      <c r="I111" s="134"/>
      <c r="J111" s="134"/>
      <c r="K111" s="134"/>
      <c r="L111" s="134"/>
      <c r="M111" s="134"/>
      <c r="N111" s="134"/>
    </row>
    <row r="112" spans="1:14" ht="16" x14ac:dyDescent="0.2">
      <c r="A112" s="134"/>
      <c r="B112" s="134"/>
      <c r="C112" s="134"/>
      <c r="D112" s="134"/>
      <c r="E112" s="134"/>
      <c r="F112" s="134"/>
      <c r="G112" s="134"/>
      <c r="H112" s="134"/>
      <c r="I112" s="134"/>
      <c r="J112" s="134"/>
      <c r="K112" s="134"/>
      <c r="L112" s="134"/>
      <c r="M112" s="134"/>
      <c r="N112" s="134"/>
    </row>
    <row r="113" spans="1:14" ht="16" x14ac:dyDescent="0.2">
      <c r="A113" s="134"/>
      <c r="B113" s="134"/>
      <c r="C113" s="134"/>
      <c r="D113" s="134"/>
      <c r="E113" s="134"/>
      <c r="F113" s="134"/>
      <c r="G113" s="134"/>
      <c r="H113" s="134"/>
      <c r="I113" s="134"/>
      <c r="J113" s="134"/>
      <c r="K113" s="134"/>
      <c r="L113" s="134"/>
      <c r="M113" s="134"/>
      <c r="N113" s="134"/>
    </row>
    <row r="114" spans="1:14" ht="16" x14ac:dyDescent="0.2">
      <c r="A114" s="134"/>
      <c r="B114" s="134"/>
      <c r="C114" s="134"/>
      <c r="D114" s="134"/>
      <c r="E114" s="134"/>
      <c r="F114" s="134"/>
      <c r="G114" s="134"/>
      <c r="H114" s="134"/>
      <c r="I114" s="134"/>
      <c r="J114" s="134"/>
      <c r="K114" s="134"/>
      <c r="L114" s="134"/>
      <c r="M114" s="134"/>
      <c r="N114" s="134"/>
    </row>
    <row r="115" spans="1:14" ht="16" x14ac:dyDescent="0.2">
      <c r="A115" s="134"/>
      <c r="B115" s="134"/>
      <c r="C115" s="134"/>
      <c r="D115" s="134"/>
      <c r="E115" s="134"/>
      <c r="F115" s="134"/>
      <c r="G115" s="134"/>
      <c r="H115" s="134"/>
      <c r="I115" s="134"/>
      <c r="J115" s="134"/>
      <c r="K115" s="134"/>
      <c r="L115" s="134"/>
      <c r="M115" s="134"/>
      <c r="N115" s="134"/>
    </row>
    <row r="116" spans="1:14" ht="16" x14ac:dyDescent="0.2">
      <c r="A116" s="134"/>
      <c r="B116" s="134"/>
      <c r="C116" s="134"/>
      <c r="D116" s="134"/>
      <c r="E116" s="134"/>
      <c r="F116" s="134"/>
      <c r="G116" s="134"/>
      <c r="H116" s="134"/>
      <c r="I116" s="134"/>
      <c r="J116" s="134"/>
      <c r="K116" s="134"/>
      <c r="L116" s="134"/>
      <c r="M116" s="134"/>
      <c r="N116" s="134"/>
    </row>
    <row r="117" spans="1:14" ht="16" x14ac:dyDescent="0.2">
      <c r="A117" s="134"/>
      <c r="B117" s="134"/>
      <c r="C117" s="134"/>
      <c r="D117" s="134"/>
      <c r="E117" s="134"/>
      <c r="F117" s="134"/>
      <c r="G117" s="134"/>
      <c r="H117" s="134"/>
      <c r="I117" s="134"/>
      <c r="J117" s="134"/>
      <c r="K117" s="134"/>
      <c r="L117" s="134"/>
      <c r="M117" s="134"/>
      <c r="N117" s="134"/>
    </row>
    <row r="118" spans="1:14" ht="16" x14ac:dyDescent="0.2">
      <c r="A118" s="134"/>
      <c r="B118" s="134"/>
      <c r="C118" s="134"/>
      <c r="D118" s="134"/>
      <c r="E118" s="134"/>
      <c r="F118" s="134"/>
      <c r="G118" s="134"/>
      <c r="H118" s="134"/>
      <c r="I118" s="134"/>
      <c r="J118" s="134"/>
      <c r="K118" s="134"/>
      <c r="L118" s="134"/>
      <c r="M118" s="134"/>
      <c r="N118" s="134"/>
    </row>
    <row r="119" spans="1:14" ht="16" x14ac:dyDescent="0.2">
      <c r="A119" s="134"/>
      <c r="B119" s="134"/>
      <c r="C119" s="134"/>
      <c r="D119" s="134"/>
      <c r="E119" s="134"/>
      <c r="F119" s="134"/>
      <c r="G119" s="134"/>
      <c r="H119" s="134"/>
      <c r="I119" s="134"/>
      <c r="J119" s="134"/>
      <c r="K119" s="134"/>
      <c r="L119" s="134"/>
      <c r="M119" s="134"/>
      <c r="N119" s="134"/>
    </row>
    <row r="120" spans="1:14" ht="16" x14ac:dyDescent="0.2">
      <c r="A120" s="134"/>
      <c r="B120" s="134"/>
      <c r="C120" s="134"/>
      <c r="D120" s="134"/>
      <c r="E120" s="134"/>
      <c r="F120" s="134"/>
      <c r="G120" s="134"/>
      <c r="H120" s="134"/>
      <c r="I120" s="134"/>
      <c r="J120" s="134"/>
      <c r="K120" s="134"/>
      <c r="L120" s="134"/>
      <c r="M120" s="134"/>
      <c r="N120" s="134"/>
    </row>
    <row r="121" spans="1:14" ht="16" x14ac:dyDescent="0.2">
      <c r="A121" s="134"/>
      <c r="B121" s="134"/>
      <c r="C121" s="134"/>
      <c r="D121" s="134"/>
      <c r="E121" s="134"/>
      <c r="F121" s="134"/>
      <c r="G121" s="134"/>
      <c r="H121" s="134"/>
      <c r="I121" s="134"/>
      <c r="J121" s="134"/>
      <c r="K121" s="134"/>
      <c r="L121" s="134"/>
      <c r="M121" s="134"/>
      <c r="N121" s="134"/>
    </row>
    <row r="122" spans="1:14" ht="16" x14ac:dyDescent="0.2">
      <c r="A122" s="134"/>
      <c r="B122" s="134"/>
      <c r="C122" s="134"/>
      <c r="D122" s="134"/>
      <c r="E122" s="134"/>
      <c r="F122" s="134"/>
      <c r="G122" s="134"/>
      <c r="H122" s="134"/>
      <c r="I122" s="134"/>
      <c r="J122" s="134"/>
      <c r="K122" s="134"/>
      <c r="L122" s="134"/>
      <c r="M122" s="134"/>
      <c r="N122" s="134"/>
    </row>
    <row r="123" spans="1:14" ht="16" x14ac:dyDescent="0.2">
      <c r="A123" s="134"/>
      <c r="B123" s="134"/>
      <c r="C123" s="134"/>
      <c r="D123" s="134"/>
      <c r="E123" s="134"/>
      <c r="F123" s="134"/>
      <c r="G123" s="134"/>
      <c r="H123" s="134"/>
      <c r="I123" s="134"/>
      <c r="J123" s="134"/>
      <c r="K123" s="134"/>
      <c r="L123" s="134"/>
      <c r="M123" s="134"/>
      <c r="N123" s="134"/>
    </row>
    <row r="124" spans="1:14" ht="16" x14ac:dyDescent="0.2">
      <c r="A124" s="134"/>
      <c r="B124" s="134"/>
      <c r="C124" s="134"/>
      <c r="D124" s="134"/>
      <c r="E124" s="134"/>
      <c r="F124" s="134"/>
      <c r="G124" s="134"/>
      <c r="H124" s="134"/>
      <c r="I124" s="134"/>
      <c r="J124" s="134"/>
      <c r="K124" s="134"/>
      <c r="L124" s="134"/>
      <c r="M124" s="134"/>
      <c r="N124" s="134"/>
    </row>
    <row r="125" spans="1:14" ht="16" x14ac:dyDescent="0.2">
      <c r="A125" s="134"/>
      <c r="B125" s="134"/>
      <c r="C125" s="134"/>
      <c r="D125" s="134"/>
      <c r="E125" s="134"/>
      <c r="F125" s="134"/>
      <c r="G125" s="134"/>
      <c r="H125" s="134"/>
      <c r="I125" s="134"/>
      <c r="J125" s="134"/>
      <c r="K125" s="134"/>
      <c r="L125" s="134"/>
      <c r="M125" s="134"/>
      <c r="N125" s="134"/>
    </row>
    <row r="126" spans="1:14" ht="16" x14ac:dyDescent="0.2">
      <c r="A126" s="134"/>
      <c r="B126" s="134"/>
      <c r="C126" s="134"/>
      <c r="D126" s="134"/>
      <c r="E126" s="134"/>
      <c r="F126" s="134"/>
      <c r="G126" s="134"/>
      <c r="H126" s="134"/>
      <c r="I126" s="134"/>
      <c r="J126" s="134"/>
      <c r="K126" s="134"/>
      <c r="L126" s="134"/>
      <c r="M126" s="134"/>
      <c r="N126" s="134"/>
    </row>
    <row r="127" spans="1:14" ht="16" x14ac:dyDescent="0.2">
      <c r="A127" s="134"/>
      <c r="B127" s="134"/>
      <c r="C127" s="134"/>
      <c r="D127" s="134"/>
      <c r="E127" s="134"/>
      <c r="F127" s="134"/>
      <c r="G127" s="134"/>
      <c r="H127" s="134"/>
      <c r="I127" s="134"/>
      <c r="J127" s="134"/>
      <c r="K127" s="134"/>
      <c r="L127" s="134"/>
      <c r="M127" s="134"/>
      <c r="N127" s="134"/>
    </row>
    <row r="128" spans="1:14" ht="16" x14ac:dyDescent="0.2">
      <c r="A128" s="134"/>
      <c r="B128" s="134"/>
      <c r="C128" s="134"/>
      <c r="D128" s="134"/>
      <c r="E128" s="134"/>
      <c r="F128" s="134"/>
      <c r="G128" s="134"/>
      <c r="H128" s="134"/>
      <c r="I128" s="134"/>
      <c r="J128" s="134"/>
      <c r="K128" s="134"/>
      <c r="L128" s="134"/>
      <c r="M128" s="134"/>
      <c r="N128" s="134"/>
    </row>
    <row r="129" spans="1:14" ht="16" x14ac:dyDescent="0.2">
      <c r="A129" s="134"/>
      <c r="B129" s="134"/>
      <c r="C129" s="134"/>
      <c r="D129" s="134"/>
      <c r="E129" s="134"/>
      <c r="F129" s="134"/>
      <c r="G129" s="134"/>
      <c r="H129" s="134"/>
      <c r="I129" s="134"/>
      <c r="J129" s="134"/>
      <c r="K129" s="134"/>
      <c r="L129" s="134"/>
      <c r="M129" s="134"/>
      <c r="N129" s="134"/>
    </row>
    <row r="130" spans="1:14" ht="16" x14ac:dyDescent="0.2">
      <c r="A130" s="134"/>
      <c r="B130" s="134"/>
      <c r="C130" s="134"/>
      <c r="D130" s="134"/>
      <c r="E130" s="134"/>
      <c r="F130" s="134"/>
      <c r="G130" s="134"/>
      <c r="H130" s="134"/>
      <c r="I130" s="134"/>
      <c r="J130" s="134"/>
      <c r="K130" s="134"/>
      <c r="L130" s="134"/>
      <c r="M130" s="134"/>
      <c r="N130" s="134"/>
    </row>
    <row r="131" spans="1:14" ht="16" x14ac:dyDescent="0.2">
      <c r="A131" s="134"/>
      <c r="B131" s="134"/>
      <c r="C131" s="134"/>
      <c r="D131" s="134"/>
      <c r="E131" s="134"/>
      <c r="F131" s="134"/>
      <c r="G131" s="134"/>
      <c r="H131" s="134"/>
      <c r="I131" s="134"/>
      <c r="J131" s="134"/>
      <c r="K131" s="134"/>
      <c r="L131" s="134"/>
      <c r="M131" s="134"/>
      <c r="N131" s="134"/>
    </row>
    <row r="132" spans="1:14" ht="16" x14ac:dyDescent="0.2">
      <c r="A132" s="134"/>
      <c r="B132" s="134"/>
      <c r="C132" s="134"/>
      <c r="D132" s="134"/>
      <c r="E132" s="134"/>
      <c r="F132" s="134"/>
      <c r="G132" s="134"/>
      <c r="H132" s="134"/>
      <c r="I132" s="134"/>
      <c r="J132" s="134"/>
      <c r="K132" s="134"/>
      <c r="L132" s="134"/>
      <c r="M132" s="134"/>
      <c r="N132" s="134"/>
    </row>
    <row r="133" spans="1:14" ht="16" x14ac:dyDescent="0.2">
      <c r="A133" s="134"/>
      <c r="B133" s="134"/>
      <c r="C133" s="134"/>
      <c r="D133" s="134"/>
      <c r="E133" s="134"/>
      <c r="F133" s="134"/>
      <c r="G133" s="134"/>
      <c r="H133" s="134"/>
      <c r="I133" s="134"/>
      <c r="J133" s="134"/>
      <c r="K133" s="134"/>
      <c r="L133" s="134"/>
      <c r="M133" s="134"/>
      <c r="N133" s="134"/>
    </row>
    <row r="134" spans="1:14" ht="16" x14ac:dyDescent="0.2">
      <c r="A134" s="134"/>
      <c r="B134" s="134"/>
      <c r="C134" s="134"/>
      <c r="D134" s="134"/>
      <c r="E134" s="134"/>
      <c r="F134" s="134"/>
      <c r="G134" s="134"/>
      <c r="H134" s="134"/>
      <c r="I134" s="134"/>
      <c r="J134" s="134"/>
      <c r="K134" s="134"/>
      <c r="L134" s="134"/>
      <c r="M134" s="134"/>
      <c r="N134" s="134"/>
    </row>
    <row r="135" spans="1:14" ht="16" x14ac:dyDescent="0.2">
      <c r="A135" s="134"/>
      <c r="B135" s="134"/>
      <c r="C135" s="134"/>
      <c r="D135" s="134"/>
      <c r="E135" s="134"/>
      <c r="F135" s="134"/>
      <c r="G135" s="134"/>
      <c r="H135" s="134"/>
      <c r="I135" s="134"/>
      <c r="J135" s="134"/>
      <c r="K135" s="134"/>
      <c r="L135" s="134"/>
      <c r="M135" s="134"/>
      <c r="N135" s="134"/>
    </row>
    <row r="136" spans="1:14" ht="16" x14ac:dyDescent="0.2">
      <c r="A136" s="134"/>
      <c r="B136" s="134"/>
      <c r="C136" s="134"/>
      <c r="D136" s="134"/>
      <c r="E136" s="134"/>
      <c r="F136" s="134"/>
      <c r="G136" s="134"/>
      <c r="H136" s="134"/>
      <c r="I136" s="134"/>
      <c r="J136" s="134"/>
      <c r="K136" s="134"/>
      <c r="L136" s="134"/>
      <c r="M136" s="134"/>
      <c r="N136" s="134"/>
    </row>
    <row r="137" spans="1:14" ht="16" x14ac:dyDescent="0.2">
      <c r="A137" s="134"/>
      <c r="B137" s="134"/>
      <c r="C137" s="134"/>
      <c r="D137" s="134"/>
      <c r="E137" s="134"/>
      <c r="F137" s="134"/>
      <c r="G137" s="134"/>
      <c r="H137" s="134"/>
      <c r="I137" s="134"/>
      <c r="J137" s="134"/>
      <c r="K137" s="134"/>
      <c r="L137" s="134"/>
      <c r="M137" s="134"/>
      <c r="N137" s="134"/>
    </row>
    <row r="138" spans="1:14" ht="16" x14ac:dyDescent="0.2">
      <c r="A138" s="134"/>
      <c r="B138" s="134"/>
      <c r="C138" s="134"/>
      <c r="D138" s="134"/>
      <c r="E138" s="134"/>
      <c r="F138" s="134"/>
      <c r="G138" s="134"/>
      <c r="H138" s="134"/>
      <c r="I138" s="134"/>
      <c r="J138" s="134"/>
      <c r="K138" s="134"/>
      <c r="L138" s="134"/>
      <c r="M138" s="134"/>
      <c r="N138" s="134"/>
    </row>
    <row r="139" spans="1:14" ht="16" x14ac:dyDescent="0.2">
      <c r="A139" s="134"/>
      <c r="B139" s="134"/>
      <c r="C139" s="134"/>
      <c r="D139" s="134"/>
      <c r="E139" s="134"/>
      <c r="F139" s="134"/>
      <c r="G139" s="134"/>
      <c r="H139" s="134"/>
      <c r="I139" s="134"/>
      <c r="J139" s="134"/>
      <c r="K139" s="134"/>
      <c r="L139" s="134"/>
      <c r="M139" s="134"/>
      <c r="N139" s="134"/>
    </row>
    <row r="140" spans="1:14" ht="16" x14ac:dyDescent="0.2">
      <c r="A140" s="134"/>
      <c r="B140" s="134"/>
      <c r="C140" s="134"/>
      <c r="D140" s="134"/>
      <c r="E140" s="134"/>
      <c r="F140" s="134"/>
      <c r="G140" s="134"/>
      <c r="H140" s="134"/>
      <c r="I140" s="134"/>
      <c r="J140" s="134"/>
      <c r="K140" s="134"/>
      <c r="L140" s="134"/>
      <c r="M140" s="134"/>
      <c r="N140" s="134"/>
    </row>
    <row r="141" spans="1:14" ht="16" x14ac:dyDescent="0.2">
      <c r="A141" s="134"/>
      <c r="B141" s="134"/>
      <c r="C141" s="134"/>
      <c r="D141" s="134"/>
      <c r="E141" s="134"/>
      <c r="F141" s="134"/>
      <c r="G141" s="134"/>
      <c r="H141" s="134"/>
      <c r="I141" s="134"/>
      <c r="J141" s="134"/>
      <c r="K141" s="134"/>
      <c r="L141" s="134"/>
      <c r="M141" s="134"/>
      <c r="N141" s="134"/>
    </row>
    <row r="142" spans="1:14" ht="16" x14ac:dyDescent="0.2">
      <c r="A142" s="134"/>
      <c r="B142" s="134"/>
      <c r="C142" s="134"/>
      <c r="D142" s="134"/>
      <c r="E142" s="134"/>
      <c r="F142" s="134"/>
      <c r="G142" s="134"/>
      <c r="H142" s="134"/>
      <c r="I142" s="134"/>
      <c r="J142" s="134"/>
      <c r="K142" s="134"/>
      <c r="L142" s="134"/>
      <c r="M142" s="134"/>
      <c r="N142" s="134"/>
    </row>
    <row r="143" spans="1:14" ht="16" x14ac:dyDescent="0.2">
      <c r="A143" s="134"/>
      <c r="B143" s="134"/>
      <c r="C143" s="134"/>
      <c r="D143" s="134"/>
      <c r="E143" s="134"/>
      <c r="F143" s="134"/>
      <c r="G143" s="134"/>
      <c r="H143" s="134"/>
      <c r="I143" s="134"/>
      <c r="J143" s="134"/>
      <c r="K143" s="134"/>
      <c r="L143" s="134"/>
      <c r="M143" s="134"/>
      <c r="N143" s="134"/>
    </row>
    <row r="144" spans="1:14" ht="16" x14ac:dyDescent="0.2">
      <c r="A144" s="134"/>
      <c r="B144" s="134"/>
      <c r="C144" s="134"/>
      <c r="D144" s="134"/>
      <c r="E144" s="134"/>
      <c r="F144" s="134"/>
      <c r="G144" s="134"/>
      <c r="H144" s="134"/>
      <c r="I144" s="134"/>
      <c r="J144" s="134"/>
      <c r="K144" s="134"/>
      <c r="L144" s="134"/>
      <c r="M144" s="134"/>
      <c r="N144" s="134"/>
    </row>
    <row r="145" spans="1:14" ht="16" x14ac:dyDescent="0.2">
      <c r="A145" s="134"/>
      <c r="B145" s="134"/>
      <c r="C145" s="134"/>
      <c r="D145" s="134"/>
      <c r="E145" s="134"/>
      <c r="F145" s="134"/>
      <c r="G145" s="134"/>
      <c r="H145" s="134"/>
      <c r="I145" s="134"/>
      <c r="J145" s="134"/>
      <c r="K145" s="134"/>
      <c r="L145" s="134"/>
      <c r="M145" s="134"/>
      <c r="N145" s="134"/>
    </row>
    <row r="146" spans="1:14" ht="16" x14ac:dyDescent="0.2">
      <c r="A146" s="134"/>
      <c r="B146" s="134"/>
      <c r="C146" s="134"/>
      <c r="D146" s="134"/>
      <c r="E146" s="134"/>
      <c r="F146" s="134"/>
      <c r="G146" s="134"/>
      <c r="H146" s="134"/>
      <c r="I146" s="134"/>
      <c r="J146" s="134"/>
      <c r="K146" s="134"/>
      <c r="L146" s="134"/>
      <c r="M146" s="134"/>
      <c r="N146" s="134"/>
    </row>
    <row r="147" spans="1:14" ht="16" x14ac:dyDescent="0.2">
      <c r="A147" s="134"/>
      <c r="B147" s="134"/>
      <c r="C147" s="134"/>
      <c r="D147" s="134"/>
      <c r="E147" s="134"/>
      <c r="F147" s="134"/>
      <c r="G147" s="134"/>
      <c r="H147" s="134"/>
      <c r="I147" s="134"/>
      <c r="J147" s="134"/>
      <c r="K147" s="134"/>
      <c r="L147" s="134"/>
      <c r="M147" s="134"/>
      <c r="N147" s="134"/>
    </row>
    <row r="148" spans="1:14" ht="16" x14ac:dyDescent="0.2">
      <c r="A148" s="134"/>
      <c r="B148" s="134"/>
      <c r="C148" s="134"/>
      <c r="D148" s="134"/>
      <c r="E148" s="134"/>
      <c r="F148" s="134"/>
      <c r="G148" s="134"/>
      <c r="H148" s="134"/>
      <c r="I148" s="134"/>
      <c r="J148" s="134"/>
      <c r="K148" s="134"/>
      <c r="L148" s="134"/>
      <c r="M148" s="134"/>
      <c r="N148" s="134"/>
    </row>
    <row r="149" spans="1:14" ht="16" x14ac:dyDescent="0.2">
      <c r="A149" s="134"/>
      <c r="B149" s="134"/>
      <c r="C149" s="134"/>
      <c r="D149" s="134"/>
      <c r="E149" s="134"/>
      <c r="F149" s="134"/>
      <c r="G149" s="134"/>
      <c r="H149" s="134"/>
      <c r="I149" s="134"/>
      <c r="J149" s="134"/>
      <c r="K149" s="134"/>
      <c r="L149" s="134"/>
      <c r="M149" s="134"/>
      <c r="N149" s="134"/>
    </row>
    <row r="150" spans="1:14" ht="16" x14ac:dyDescent="0.2">
      <c r="A150" s="134"/>
      <c r="B150" s="134"/>
      <c r="C150" s="134"/>
      <c r="D150" s="134"/>
      <c r="E150" s="134"/>
      <c r="F150" s="134"/>
      <c r="G150" s="134"/>
      <c r="H150" s="134"/>
      <c r="I150" s="134"/>
      <c r="J150" s="134"/>
      <c r="K150" s="134"/>
      <c r="L150" s="134"/>
      <c r="M150" s="134"/>
      <c r="N150" s="134"/>
    </row>
    <row r="151" spans="1:14" ht="16" x14ac:dyDescent="0.2">
      <c r="A151" s="134"/>
      <c r="B151" s="134"/>
      <c r="C151" s="134"/>
      <c r="D151" s="134"/>
      <c r="E151" s="134"/>
      <c r="F151" s="134"/>
      <c r="G151" s="134"/>
      <c r="H151" s="134"/>
      <c r="I151" s="134"/>
      <c r="J151" s="134"/>
      <c r="K151" s="134"/>
      <c r="L151" s="134"/>
      <c r="M151" s="134"/>
      <c r="N151" s="134"/>
    </row>
    <row r="152" spans="1:14" ht="16" x14ac:dyDescent="0.2">
      <c r="A152" s="134"/>
      <c r="B152" s="134"/>
      <c r="C152" s="134"/>
      <c r="D152" s="134"/>
      <c r="E152" s="134"/>
      <c r="F152" s="134"/>
      <c r="G152" s="134"/>
      <c r="H152" s="134"/>
      <c r="I152" s="134"/>
      <c r="J152" s="134"/>
      <c r="K152" s="134"/>
      <c r="L152" s="134"/>
      <c r="M152" s="134"/>
      <c r="N152" s="134"/>
    </row>
    <row r="153" spans="1:14" ht="16" x14ac:dyDescent="0.2">
      <c r="A153" s="134"/>
      <c r="B153" s="134"/>
      <c r="C153" s="134"/>
      <c r="D153" s="134"/>
      <c r="E153" s="134"/>
      <c r="F153" s="134"/>
      <c r="G153" s="134"/>
      <c r="H153" s="134"/>
      <c r="I153" s="134"/>
      <c r="J153" s="134"/>
      <c r="K153" s="134"/>
      <c r="L153" s="134"/>
      <c r="M153" s="134"/>
      <c r="N153" s="134"/>
    </row>
    <row r="154" spans="1:14" ht="16" x14ac:dyDescent="0.2">
      <c r="A154" s="134"/>
      <c r="B154" s="134"/>
      <c r="C154" s="134"/>
      <c r="D154" s="134"/>
      <c r="E154" s="134"/>
      <c r="F154" s="134"/>
      <c r="G154" s="134"/>
      <c r="H154" s="134"/>
      <c r="I154" s="134"/>
      <c r="J154" s="134"/>
      <c r="K154" s="134"/>
      <c r="L154" s="134"/>
      <c r="M154" s="134"/>
      <c r="N154" s="134"/>
    </row>
    <row r="155" spans="1:14" ht="16" x14ac:dyDescent="0.2">
      <c r="A155" s="134"/>
      <c r="B155" s="134"/>
      <c r="C155" s="134"/>
      <c r="D155" s="134"/>
      <c r="E155" s="134"/>
      <c r="F155" s="134"/>
      <c r="G155" s="134"/>
      <c r="H155" s="134"/>
      <c r="I155" s="134"/>
      <c r="J155" s="134"/>
      <c r="K155" s="134"/>
      <c r="L155" s="134"/>
      <c r="M155" s="134"/>
      <c r="N155" s="134"/>
    </row>
    <row r="156" spans="1:14" ht="16" x14ac:dyDescent="0.2">
      <c r="A156" s="134"/>
      <c r="B156" s="134"/>
      <c r="C156" s="134"/>
      <c r="D156" s="134"/>
      <c r="E156" s="134"/>
      <c r="F156" s="134"/>
      <c r="G156" s="134"/>
      <c r="H156" s="134"/>
      <c r="I156" s="134"/>
      <c r="J156" s="134"/>
      <c r="K156" s="134"/>
      <c r="L156" s="134"/>
      <c r="M156" s="134"/>
      <c r="N156" s="134"/>
    </row>
    <row r="157" spans="1:14" ht="16" x14ac:dyDescent="0.2">
      <c r="A157" s="134"/>
      <c r="B157" s="134"/>
      <c r="C157" s="134"/>
      <c r="D157" s="134"/>
      <c r="E157" s="134"/>
      <c r="F157" s="134"/>
      <c r="G157" s="134"/>
      <c r="H157" s="134"/>
      <c r="I157" s="134"/>
      <c r="J157" s="134"/>
      <c r="K157" s="134"/>
      <c r="L157" s="134"/>
      <c r="M157" s="134"/>
      <c r="N157" s="134"/>
    </row>
    <row r="158" spans="1:14" ht="16" x14ac:dyDescent="0.2">
      <c r="A158" s="134"/>
      <c r="B158" s="134"/>
      <c r="C158" s="134"/>
      <c r="D158" s="134"/>
      <c r="E158" s="134"/>
      <c r="F158" s="134"/>
      <c r="G158" s="134"/>
      <c r="H158" s="134"/>
      <c r="I158" s="134"/>
      <c r="J158" s="134"/>
      <c r="K158" s="134"/>
      <c r="L158" s="134"/>
      <c r="M158" s="134"/>
      <c r="N158" s="134"/>
    </row>
    <row r="159" spans="1:14" ht="16" x14ac:dyDescent="0.2">
      <c r="A159" s="134"/>
      <c r="B159" s="134"/>
      <c r="C159" s="134"/>
      <c r="D159" s="134"/>
      <c r="E159" s="134"/>
      <c r="F159" s="134"/>
      <c r="G159" s="134"/>
      <c r="H159" s="134"/>
      <c r="I159" s="134"/>
      <c r="J159" s="134"/>
      <c r="K159" s="134"/>
      <c r="L159" s="134"/>
      <c r="M159" s="134"/>
      <c r="N159" s="134"/>
    </row>
    <row r="160" spans="1:14" ht="16" x14ac:dyDescent="0.2">
      <c r="A160" s="134"/>
      <c r="B160" s="134"/>
      <c r="C160" s="134"/>
      <c r="D160" s="134"/>
      <c r="E160" s="134"/>
      <c r="F160" s="134"/>
      <c r="G160" s="134"/>
      <c r="H160" s="134"/>
      <c r="I160" s="134"/>
      <c r="J160" s="134"/>
      <c r="K160" s="134"/>
      <c r="L160" s="134"/>
      <c r="M160" s="134"/>
      <c r="N160" s="134"/>
    </row>
    <row r="161" spans="1:14" ht="16" x14ac:dyDescent="0.2">
      <c r="A161" s="134"/>
      <c r="B161" s="134"/>
      <c r="C161" s="134"/>
      <c r="D161" s="134"/>
      <c r="E161" s="134"/>
      <c r="F161" s="134"/>
      <c r="G161" s="134"/>
      <c r="H161" s="134"/>
      <c r="I161" s="134"/>
      <c r="J161" s="134"/>
      <c r="K161" s="134"/>
      <c r="L161" s="134"/>
      <c r="M161" s="134"/>
      <c r="N161" s="134"/>
    </row>
    <row r="162" spans="1:14" ht="16" x14ac:dyDescent="0.2">
      <c r="A162" s="134"/>
      <c r="B162" s="134"/>
      <c r="C162" s="134"/>
      <c r="D162" s="134"/>
      <c r="E162" s="134"/>
      <c r="F162" s="134"/>
      <c r="G162" s="134"/>
      <c r="H162" s="134"/>
      <c r="I162" s="134"/>
      <c r="J162" s="134"/>
      <c r="K162" s="134"/>
      <c r="L162" s="134"/>
      <c r="M162" s="134"/>
      <c r="N162" s="134"/>
    </row>
    <row r="163" spans="1:14" ht="16" x14ac:dyDescent="0.2">
      <c r="A163" s="134"/>
      <c r="B163" s="134"/>
      <c r="C163" s="134"/>
      <c r="D163" s="134"/>
      <c r="E163" s="134"/>
      <c r="F163" s="134"/>
      <c r="G163" s="134"/>
      <c r="H163" s="134"/>
      <c r="I163" s="134"/>
      <c r="J163" s="134"/>
      <c r="K163" s="134"/>
      <c r="L163" s="134"/>
      <c r="M163" s="134"/>
      <c r="N163" s="134"/>
    </row>
    <row r="164" spans="1:14" ht="16" x14ac:dyDescent="0.2">
      <c r="A164" s="134"/>
      <c r="B164" s="134"/>
      <c r="C164" s="134"/>
      <c r="D164" s="134"/>
      <c r="E164" s="134"/>
      <c r="F164" s="134"/>
      <c r="G164" s="134"/>
      <c r="H164" s="134"/>
      <c r="I164" s="134"/>
      <c r="J164" s="134"/>
      <c r="K164" s="134"/>
      <c r="L164" s="134"/>
      <c r="M164" s="134"/>
      <c r="N164" s="134"/>
    </row>
    <row r="165" spans="1:14" ht="16" x14ac:dyDescent="0.2">
      <c r="A165" s="134"/>
      <c r="B165" s="134"/>
      <c r="C165" s="134"/>
      <c r="D165" s="134"/>
      <c r="E165" s="134"/>
      <c r="F165" s="134"/>
      <c r="G165" s="134"/>
      <c r="H165" s="134"/>
      <c r="I165" s="134"/>
      <c r="J165" s="134"/>
      <c r="K165" s="134"/>
      <c r="L165" s="134"/>
      <c r="M165" s="134"/>
      <c r="N165" s="134"/>
    </row>
    <row r="166" spans="1:14" ht="16" x14ac:dyDescent="0.2">
      <c r="A166" s="134"/>
      <c r="B166" s="134"/>
      <c r="C166" s="134"/>
      <c r="D166" s="134"/>
      <c r="E166" s="134"/>
      <c r="F166" s="134"/>
      <c r="G166" s="134"/>
      <c r="H166" s="134"/>
      <c r="I166" s="134"/>
      <c r="J166" s="134"/>
      <c r="K166" s="134"/>
      <c r="L166" s="134"/>
      <c r="M166" s="134"/>
      <c r="N166" s="134"/>
    </row>
    <row r="167" spans="1:14" ht="16" x14ac:dyDescent="0.2">
      <c r="A167" s="134"/>
      <c r="B167" s="134"/>
      <c r="C167" s="134"/>
      <c r="D167" s="134"/>
      <c r="E167" s="134"/>
      <c r="F167" s="134"/>
      <c r="G167" s="134"/>
      <c r="H167" s="134"/>
      <c r="I167" s="134"/>
      <c r="J167" s="134"/>
      <c r="K167" s="134"/>
      <c r="L167" s="134"/>
      <c r="M167" s="134"/>
      <c r="N167" s="134"/>
    </row>
    <row r="168" spans="1:14" ht="16" x14ac:dyDescent="0.2">
      <c r="A168" s="134"/>
      <c r="B168" s="134"/>
      <c r="C168" s="134"/>
      <c r="D168" s="134"/>
      <c r="E168" s="134"/>
      <c r="F168" s="134"/>
      <c r="G168" s="134"/>
      <c r="H168" s="134"/>
      <c r="I168" s="134"/>
      <c r="J168" s="134"/>
      <c r="K168" s="134"/>
      <c r="L168" s="134"/>
      <c r="M168" s="134"/>
      <c r="N168" s="134"/>
    </row>
    <row r="169" spans="1:14" ht="16" x14ac:dyDescent="0.2">
      <c r="A169" s="134"/>
      <c r="B169" s="134"/>
      <c r="C169" s="134"/>
      <c r="D169" s="134"/>
      <c r="E169" s="134"/>
      <c r="F169" s="134"/>
      <c r="G169" s="134"/>
      <c r="H169" s="134"/>
      <c r="I169" s="134"/>
      <c r="J169" s="134"/>
      <c r="K169" s="134"/>
      <c r="L169" s="134"/>
      <c r="M169" s="134"/>
      <c r="N169" s="134"/>
    </row>
    <row r="170" spans="1:14" ht="16" x14ac:dyDescent="0.2">
      <c r="A170" s="134"/>
      <c r="B170" s="134"/>
      <c r="C170" s="134"/>
      <c r="D170" s="134"/>
      <c r="E170" s="134"/>
      <c r="F170" s="134"/>
      <c r="G170" s="134"/>
      <c r="H170" s="134"/>
      <c r="I170" s="134"/>
      <c r="J170" s="134"/>
      <c r="K170" s="134"/>
      <c r="L170" s="134"/>
      <c r="M170" s="134"/>
      <c r="N170" s="134"/>
    </row>
    <row r="171" spans="1:14" ht="16" x14ac:dyDescent="0.2">
      <c r="A171" s="134"/>
      <c r="B171" s="134"/>
      <c r="C171" s="134"/>
      <c r="D171" s="134"/>
      <c r="E171" s="134"/>
      <c r="F171" s="134"/>
      <c r="G171" s="134"/>
      <c r="H171" s="134"/>
      <c r="I171" s="134"/>
      <c r="J171" s="134"/>
      <c r="K171" s="134"/>
      <c r="L171" s="134"/>
      <c r="M171" s="134"/>
      <c r="N171" s="134"/>
    </row>
    <row r="172" spans="1:14" ht="16" x14ac:dyDescent="0.2">
      <c r="A172" s="134"/>
      <c r="B172" s="134"/>
      <c r="C172" s="134"/>
      <c r="D172" s="134"/>
      <c r="E172" s="134"/>
      <c r="F172" s="134"/>
      <c r="G172" s="134"/>
      <c r="H172" s="134"/>
      <c r="I172" s="134"/>
      <c r="J172" s="134"/>
      <c r="K172" s="134"/>
      <c r="L172" s="134"/>
      <c r="M172" s="134"/>
      <c r="N172" s="134"/>
    </row>
    <row r="173" spans="1:14" ht="16" x14ac:dyDescent="0.2">
      <c r="A173" s="134"/>
      <c r="B173" s="134"/>
      <c r="C173" s="134"/>
      <c r="D173" s="134"/>
      <c r="E173" s="134"/>
      <c r="F173" s="134"/>
      <c r="G173" s="134"/>
      <c r="H173" s="134"/>
      <c r="I173" s="134"/>
      <c r="J173" s="134"/>
      <c r="K173" s="134"/>
      <c r="L173" s="134"/>
      <c r="M173" s="134"/>
      <c r="N173" s="134"/>
    </row>
    <row r="174" spans="1:14" ht="16" x14ac:dyDescent="0.2">
      <c r="A174" s="134"/>
      <c r="B174" s="134"/>
      <c r="C174" s="134"/>
      <c r="D174" s="134"/>
      <c r="E174" s="134"/>
      <c r="F174" s="134"/>
      <c r="G174" s="134"/>
      <c r="H174" s="134"/>
      <c r="I174" s="134"/>
      <c r="J174" s="134"/>
      <c r="K174" s="134"/>
      <c r="L174" s="134"/>
      <c r="M174" s="134"/>
      <c r="N174" s="134"/>
    </row>
  </sheetData>
  <mergeCells count="3">
    <mergeCell ref="A38:G38"/>
    <mergeCell ref="A43:G43"/>
    <mergeCell ref="A48:G48"/>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topLeftCell="A5" workbookViewId="0">
      <selection activeCell="B4" sqref="B4"/>
    </sheetView>
  </sheetViews>
  <sheetFormatPr baseColWidth="10" defaultColWidth="10.83203125" defaultRowHeight="15" x14ac:dyDescent="0.2"/>
  <cols>
    <col min="1" max="1" width="22.5" style="143" customWidth="1"/>
    <col min="2" max="2" width="31.1640625" style="143" customWidth="1"/>
    <col min="3" max="3" width="29.1640625" style="143" customWidth="1"/>
    <col min="4" max="16384" width="10.83203125" style="143"/>
  </cols>
  <sheetData>
    <row r="1" spans="1:14" ht="28" x14ac:dyDescent="0.3">
      <c r="A1" s="15" t="s">
        <v>1178</v>
      </c>
    </row>
    <row r="3" spans="1:14" ht="18" x14ac:dyDescent="0.2">
      <c r="A3" s="145" t="s">
        <v>1179</v>
      </c>
      <c r="B3" s="145" t="s">
        <v>1180</v>
      </c>
      <c r="C3" s="145" t="s">
        <v>1181</v>
      </c>
      <c r="D3" s="146"/>
      <c r="E3" s="146"/>
      <c r="F3" s="146"/>
      <c r="G3" s="146"/>
      <c r="H3" s="146"/>
      <c r="I3" s="146"/>
      <c r="J3" s="146"/>
      <c r="K3" s="146"/>
      <c r="L3" s="146"/>
      <c r="M3" s="146"/>
      <c r="N3" s="146"/>
    </row>
    <row r="4" spans="1:14" ht="18" x14ac:dyDescent="0.2">
      <c r="A4" s="147"/>
      <c r="B4" s="252"/>
      <c r="C4" s="252"/>
      <c r="D4" s="146"/>
      <c r="E4" s="146"/>
      <c r="F4" s="146"/>
      <c r="G4" s="146"/>
      <c r="H4" s="146"/>
      <c r="I4" s="146"/>
      <c r="J4" s="146"/>
      <c r="K4" s="146"/>
      <c r="L4" s="146"/>
      <c r="M4" s="146"/>
      <c r="N4" s="146"/>
    </row>
    <row r="5" spans="1:14" ht="18" x14ac:dyDescent="0.2">
      <c r="A5" s="148"/>
      <c r="B5" s="252"/>
      <c r="C5" s="252"/>
      <c r="D5" s="146"/>
      <c r="E5" s="146"/>
      <c r="F5" s="146"/>
      <c r="G5" s="146"/>
      <c r="H5" s="146"/>
      <c r="I5" s="146"/>
      <c r="J5" s="146"/>
      <c r="K5" s="146"/>
      <c r="L5" s="146"/>
      <c r="M5" s="146"/>
      <c r="N5" s="146"/>
    </row>
    <row r="6" spans="1:14" ht="18" x14ac:dyDescent="0.2">
      <c r="A6" s="149"/>
      <c r="B6" s="252"/>
      <c r="C6" s="252"/>
      <c r="D6" s="146"/>
      <c r="E6" s="146"/>
      <c r="F6" s="146"/>
      <c r="G6" s="146"/>
      <c r="H6" s="146"/>
      <c r="I6" s="146"/>
      <c r="J6" s="146"/>
      <c r="K6" s="146"/>
      <c r="L6" s="146"/>
      <c r="M6" s="146"/>
      <c r="N6" s="146"/>
    </row>
    <row r="7" spans="1:14" ht="18" x14ac:dyDescent="0.2">
      <c r="A7" s="150"/>
      <c r="B7" s="252"/>
      <c r="C7" s="252"/>
      <c r="D7" s="146"/>
      <c r="E7" s="146"/>
      <c r="F7" s="146"/>
      <c r="G7" s="146"/>
      <c r="H7" s="146"/>
      <c r="I7" s="146"/>
      <c r="J7" s="146"/>
      <c r="K7" s="146"/>
      <c r="L7" s="146"/>
      <c r="M7" s="146"/>
      <c r="N7" s="146"/>
    </row>
    <row r="8" spans="1:14" ht="18" x14ac:dyDescent="0.2">
      <c r="A8" s="151"/>
      <c r="B8" s="252"/>
      <c r="C8" s="252"/>
      <c r="D8" s="146"/>
      <c r="E8" s="146"/>
      <c r="F8" s="146"/>
      <c r="G8" s="146"/>
      <c r="H8" s="146"/>
      <c r="I8" s="146"/>
      <c r="J8" s="146"/>
      <c r="K8" s="146"/>
      <c r="L8" s="146"/>
      <c r="M8" s="146"/>
      <c r="N8" s="146"/>
    </row>
    <row r="9" spans="1:14" ht="18" x14ac:dyDescent="0.2">
      <c r="A9" s="146"/>
      <c r="B9" s="146"/>
      <c r="C9" s="146"/>
      <c r="D9" s="146"/>
      <c r="E9" s="146"/>
      <c r="F9" s="146"/>
      <c r="G9" s="146"/>
      <c r="H9" s="146"/>
      <c r="I9" s="146"/>
      <c r="J9" s="146"/>
      <c r="K9" s="146"/>
      <c r="L9" s="146"/>
      <c r="M9" s="146"/>
      <c r="N9" s="146"/>
    </row>
    <row r="10" spans="1:14" ht="18" x14ac:dyDescent="0.2">
      <c r="A10" s="146"/>
      <c r="B10" s="146"/>
      <c r="C10" s="146"/>
      <c r="D10" s="146"/>
      <c r="E10" s="146"/>
      <c r="F10" s="146"/>
      <c r="G10" s="146"/>
      <c r="H10" s="146"/>
      <c r="I10" s="146"/>
      <c r="J10" s="146"/>
      <c r="K10" s="146"/>
      <c r="L10" s="146"/>
      <c r="M10" s="146"/>
      <c r="N10" s="146"/>
    </row>
    <row r="11" spans="1:14" ht="18" x14ac:dyDescent="0.2">
      <c r="A11" s="146"/>
      <c r="B11" s="146"/>
      <c r="C11" s="146"/>
      <c r="D11" s="146"/>
      <c r="E11" s="146"/>
      <c r="F11" s="146"/>
      <c r="G11" s="146"/>
      <c r="H11" s="146"/>
      <c r="I11" s="146"/>
      <c r="J11" s="146"/>
      <c r="K11" s="146"/>
      <c r="L11" s="146"/>
      <c r="M11" s="146"/>
      <c r="N11" s="146"/>
    </row>
    <row r="12" spans="1:14" ht="18" x14ac:dyDescent="0.2">
      <c r="A12" s="146"/>
      <c r="B12" s="146"/>
      <c r="C12" s="146"/>
      <c r="D12" s="146"/>
      <c r="E12" s="146"/>
      <c r="F12" s="146"/>
      <c r="G12" s="146"/>
      <c r="H12" s="146"/>
      <c r="I12" s="146"/>
      <c r="J12" s="146"/>
      <c r="K12" s="146"/>
      <c r="L12" s="146"/>
      <c r="M12" s="146"/>
      <c r="N12" s="146"/>
    </row>
    <row r="13" spans="1:14" ht="18" x14ac:dyDescent="0.2">
      <c r="A13" s="146"/>
      <c r="B13" s="146"/>
      <c r="C13" s="146"/>
      <c r="D13" s="146"/>
      <c r="E13" s="146"/>
      <c r="F13" s="146"/>
      <c r="G13" s="146"/>
      <c r="H13" s="146"/>
      <c r="I13" s="146"/>
      <c r="J13" s="146"/>
      <c r="K13" s="146"/>
      <c r="L13" s="146"/>
      <c r="M13" s="146"/>
      <c r="N13" s="146"/>
    </row>
    <row r="14" spans="1:14" ht="18" x14ac:dyDescent="0.2">
      <c r="A14" s="146"/>
      <c r="B14" s="146"/>
      <c r="C14" s="146"/>
      <c r="D14" s="146"/>
      <c r="E14" s="146"/>
      <c r="F14" s="146"/>
      <c r="G14" s="146"/>
      <c r="H14" s="146"/>
      <c r="I14" s="146"/>
      <c r="J14" s="146"/>
      <c r="K14" s="146"/>
      <c r="L14" s="146"/>
      <c r="M14" s="146"/>
      <c r="N14" s="146"/>
    </row>
    <row r="15" spans="1:14" ht="18" x14ac:dyDescent="0.2">
      <c r="A15" s="146"/>
      <c r="B15" s="146"/>
      <c r="C15" s="146"/>
      <c r="D15" s="146"/>
      <c r="E15" s="146"/>
      <c r="F15" s="146"/>
      <c r="G15" s="146"/>
      <c r="H15" s="146"/>
      <c r="I15" s="146"/>
      <c r="J15" s="146"/>
      <c r="K15" s="146"/>
      <c r="L15" s="146"/>
      <c r="M15" s="146"/>
      <c r="N15" s="146"/>
    </row>
    <row r="16" spans="1:14" ht="18" x14ac:dyDescent="0.2">
      <c r="A16" s="146"/>
      <c r="B16" s="146"/>
      <c r="C16" s="146"/>
      <c r="D16" s="146"/>
      <c r="E16" s="146"/>
      <c r="F16" s="146"/>
      <c r="G16" s="146"/>
      <c r="H16" s="146"/>
      <c r="I16" s="146"/>
      <c r="J16" s="146"/>
      <c r="K16" s="146"/>
      <c r="L16" s="146"/>
      <c r="M16" s="146"/>
      <c r="N16" s="146"/>
    </row>
    <row r="17" spans="1:14" ht="18" x14ac:dyDescent="0.2">
      <c r="A17" s="146"/>
      <c r="B17" s="146"/>
      <c r="C17" s="146"/>
      <c r="D17" s="146"/>
      <c r="E17" s="146"/>
      <c r="F17" s="146"/>
      <c r="G17" s="146"/>
      <c r="H17" s="146"/>
      <c r="I17" s="146"/>
      <c r="J17" s="146"/>
      <c r="K17" s="146"/>
      <c r="L17" s="146"/>
      <c r="M17" s="146"/>
      <c r="N17" s="146"/>
    </row>
    <row r="18" spans="1:14" ht="18" x14ac:dyDescent="0.2">
      <c r="A18" s="146"/>
      <c r="B18" s="146"/>
      <c r="C18" s="146"/>
      <c r="D18" s="146"/>
      <c r="E18" s="146"/>
      <c r="F18" s="146"/>
      <c r="G18" s="146"/>
      <c r="H18" s="146"/>
      <c r="I18" s="146"/>
      <c r="J18" s="146"/>
      <c r="K18" s="146"/>
      <c r="L18" s="146"/>
      <c r="M18" s="146"/>
      <c r="N18" s="146"/>
    </row>
    <row r="19" spans="1:14" ht="18" x14ac:dyDescent="0.2">
      <c r="A19" s="152" t="s">
        <v>1182</v>
      </c>
      <c r="B19" s="146"/>
      <c r="C19" s="146"/>
      <c r="D19" s="146"/>
      <c r="E19" s="146"/>
      <c r="F19" s="146"/>
      <c r="G19" s="146"/>
      <c r="H19" s="146"/>
      <c r="I19" s="146"/>
      <c r="J19" s="146"/>
      <c r="K19" s="146"/>
      <c r="L19" s="146"/>
      <c r="M19" s="146"/>
      <c r="N19" s="146"/>
    </row>
    <row r="20" spans="1:14" ht="18" x14ac:dyDescent="0.2">
      <c r="A20" s="146"/>
      <c r="B20" s="146"/>
      <c r="C20" s="146"/>
      <c r="D20" s="146"/>
      <c r="E20" s="146"/>
      <c r="F20" s="146"/>
      <c r="G20" s="146"/>
      <c r="H20" s="146"/>
      <c r="I20" s="146"/>
      <c r="J20" s="146"/>
      <c r="K20" s="146"/>
      <c r="L20" s="146"/>
      <c r="M20" s="146"/>
      <c r="N20" s="146"/>
    </row>
    <row r="21" spans="1:14" ht="18" x14ac:dyDescent="0.2">
      <c r="A21" s="146"/>
      <c r="B21" s="146"/>
      <c r="C21" s="146"/>
      <c r="D21" s="146"/>
      <c r="E21" s="146"/>
      <c r="F21" s="146"/>
      <c r="G21" s="146"/>
      <c r="H21" s="146"/>
      <c r="I21" s="146"/>
      <c r="J21" s="146"/>
      <c r="K21" s="146"/>
      <c r="L21" s="146"/>
      <c r="M21" s="146"/>
      <c r="N21" s="146"/>
    </row>
    <row r="22" spans="1:14" ht="18" x14ac:dyDescent="0.2">
      <c r="A22" s="146"/>
      <c r="B22" s="146"/>
      <c r="C22" s="146"/>
      <c r="D22" s="146"/>
      <c r="E22" s="146"/>
      <c r="F22" s="146"/>
      <c r="G22" s="146"/>
      <c r="H22" s="146"/>
      <c r="I22" s="146"/>
      <c r="J22" s="146"/>
      <c r="K22" s="146"/>
      <c r="L22" s="146"/>
      <c r="M22" s="146"/>
      <c r="N22" s="146"/>
    </row>
    <row r="23" spans="1:14" ht="18" x14ac:dyDescent="0.2">
      <c r="A23" s="146"/>
      <c r="B23" s="146"/>
      <c r="C23" s="146"/>
      <c r="D23" s="146"/>
      <c r="E23" s="146"/>
      <c r="F23" s="146"/>
      <c r="G23" s="146"/>
      <c r="H23" s="146"/>
      <c r="I23" s="146"/>
      <c r="J23" s="146"/>
      <c r="K23" s="146"/>
      <c r="L23" s="146"/>
      <c r="M23" s="146"/>
      <c r="N23" s="146"/>
    </row>
    <row r="24" spans="1:14" ht="18" x14ac:dyDescent="0.2">
      <c r="A24" s="146"/>
      <c r="B24" s="146"/>
      <c r="C24" s="146"/>
      <c r="D24" s="146"/>
      <c r="E24" s="146"/>
      <c r="F24" s="146"/>
      <c r="G24" s="146"/>
      <c r="H24" s="146"/>
      <c r="I24" s="146"/>
      <c r="J24" s="146"/>
      <c r="K24" s="146"/>
      <c r="L24" s="146"/>
      <c r="M24" s="146"/>
      <c r="N24" s="146"/>
    </row>
    <row r="25" spans="1:14" ht="18" x14ac:dyDescent="0.2">
      <c r="A25" s="146"/>
      <c r="B25" s="146"/>
      <c r="C25" s="146"/>
      <c r="D25" s="146"/>
      <c r="E25" s="146"/>
      <c r="F25" s="146"/>
      <c r="G25" s="146"/>
      <c r="H25" s="146"/>
      <c r="I25" s="146"/>
      <c r="J25" s="146"/>
      <c r="K25" s="146"/>
      <c r="L25" s="146"/>
      <c r="M25" s="146"/>
      <c r="N25" s="146"/>
    </row>
    <row r="26" spans="1:14" ht="18" x14ac:dyDescent="0.2">
      <c r="A26" s="146"/>
      <c r="B26" s="146"/>
      <c r="C26" s="146"/>
      <c r="D26" s="146"/>
      <c r="E26" s="146"/>
      <c r="F26" s="146"/>
      <c r="G26" s="146"/>
      <c r="H26" s="146"/>
      <c r="I26" s="146"/>
      <c r="J26" s="146"/>
      <c r="K26" s="146"/>
      <c r="L26" s="146"/>
      <c r="M26" s="146"/>
      <c r="N26" s="146"/>
    </row>
    <row r="27" spans="1:14" ht="18" x14ac:dyDescent="0.2">
      <c r="A27" s="146"/>
      <c r="B27" s="146"/>
      <c r="C27" s="146"/>
      <c r="D27" s="146"/>
      <c r="E27" s="146"/>
      <c r="F27" s="146"/>
      <c r="G27" s="146"/>
      <c r="H27" s="146"/>
      <c r="I27" s="146"/>
      <c r="J27" s="146"/>
      <c r="K27" s="146"/>
      <c r="L27" s="146"/>
      <c r="M27" s="146"/>
      <c r="N27" s="146"/>
    </row>
    <row r="28" spans="1:14" ht="18" x14ac:dyDescent="0.2">
      <c r="A28" s="146"/>
      <c r="B28" s="146"/>
      <c r="C28" s="146"/>
      <c r="D28" s="146"/>
      <c r="E28" s="146"/>
      <c r="F28" s="146"/>
      <c r="G28" s="146"/>
      <c r="H28" s="146"/>
      <c r="I28" s="146"/>
      <c r="J28" s="146"/>
      <c r="K28" s="146"/>
      <c r="L28" s="146"/>
      <c r="M28" s="146"/>
      <c r="N28" s="146"/>
    </row>
    <row r="29" spans="1:14" ht="18" x14ac:dyDescent="0.2">
      <c r="A29" s="146"/>
      <c r="B29" s="146"/>
      <c r="C29" s="146"/>
      <c r="D29" s="146"/>
      <c r="E29" s="146"/>
      <c r="F29" s="146"/>
      <c r="G29" s="146"/>
      <c r="H29" s="146"/>
      <c r="I29" s="146"/>
      <c r="J29" s="146"/>
      <c r="K29" s="146"/>
      <c r="L29" s="146"/>
      <c r="M29" s="146"/>
      <c r="N29" s="146"/>
    </row>
    <row r="30" spans="1:14" ht="18" x14ac:dyDescent="0.2">
      <c r="A30" s="146"/>
      <c r="B30" s="146"/>
      <c r="C30" s="146"/>
      <c r="D30" s="146"/>
      <c r="E30" s="146"/>
      <c r="F30" s="146"/>
      <c r="G30" s="146"/>
      <c r="H30" s="146"/>
      <c r="I30" s="146"/>
      <c r="J30" s="146"/>
      <c r="K30" s="146"/>
      <c r="L30" s="146"/>
      <c r="M30" s="146"/>
      <c r="N30" s="146"/>
    </row>
    <row r="31" spans="1:14" ht="18" x14ac:dyDescent="0.2">
      <c r="A31" s="146"/>
      <c r="B31" s="146"/>
      <c r="C31" s="146"/>
      <c r="D31" s="146"/>
      <c r="E31" s="146"/>
      <c r="F31" s="146"/>
      <c r="G31" s="146"/>
      <c r="H31" s="146"/>
      <c r="I31" s="146"/>
      <c r="J31" s="146"/>
      <c r="K31" s="146"/>
      <c r="L31" s="146"/>
      <c r="M31" s="146"/>
      <c r="N31" s="146"/>
    </row>
    <row r="32" spans="1:14" ht="18" x14ac:dyDescent="0.2">
      <c r="A32" s="146"/>
      <c r="B32" s="146"/>
      <c r="C32" s="146"/>
      <c r="D32" s="146"/>
      <c r="E32" s="146"/>
      <c r="F32" s="146"/>
      <c r="G32" s="146"/>
      <c r="H32" s="146"/>
      <c r="I32" s="146"/>
      <c r="J32" s="146"/>
      <c r="K32" s="146"/>
      <c r="L32" s="146"/>
      <c r="M32" s="146"/>
      <c r="N32" s="146"/>
    </row>
    <row r="33" spans="1:14" ht="18" x14ac:dyDescent="0.2">
      <c r="A33" s="146"/>
      <c r="B33" s="146"/>
      <c r="C33" s="146"/>
      <c r="D33" s="146"/>
      <c r="E33" s="146"/>
      <c r="F33" s="146"/>
      <c r="G33" s="146"/>
      <c r="H33" s="146"/>
      <c r="I33" s="146"/>
      <c r="J33" s="146"/>
      <c r="K33" s="146"/>
      <c r="L33" s="146"/>
      <c r="M33" s="146"/>
      <c r="N33" s="146"/>
    </row>
    <row r="34" spans="1:14" ht="18" x14ac:dyDescent="0.2">
      <c r="A34" s="146"/>
      <c r="B34" s="146"/>
      <c r="C34" s="146"/>
      <c r="D34" s="146"/>
      <c r="E34" s="146"/>
      <c r="F34" s="146"/>
      <c r="G34" s="146"/>
      <c r="H34" s="146"/>
      <c r="I34" s="146"/>
      <c r="J34" s="146"/>
      <c r="K34" s="146"/>
      <c r="L34" s="146"/>
      <c r="M34" s="146"/>
      <c r="N34" s="146"/>
    </row>
    <row r="35" spans="1:14" ht="18" x14ac:dyDescent="0.2">
      <c r="A35" s="146"/>
      <c r="B35" s="146"/>
      <c r="C35" s="146"/>
      <c r="D35" s="146"/>
      <c r="E35" s="146"/>
      <c r="F35" s="146"/>
      <c r="G35" s="146"/>
      <c r="H35" s="146"/>
      <c r="I35" s="146"/>
      <c r="J35" s="146"/>
      <c r="K35" s="146"/>
      <c r="L35" s="146"/>
      <c r="M35" s="146"/>
      <c r="N35" s="146"/>
    </row>
    <row r="36" spans="1:14" ht="18" x14ac:dyDescent="0.2">
      <c r="A36" s="146"/>
      <c r="B36" s="146"/>
      <c r="C36" s="146"/>
      <c r="D36" s="146"/>
      <c r="E36" s="146"/>
      <c r="F36" s="146"/>
      <c r="G36" s="146"/>
      <c r="H36" s="146"/>
      <c r="I36" s="146"/>
      <c r="J36" s="146"/>
      <c r="K36" s="146"/>
      <c r="L36" s="146"/>
      <c r="M36" s="146"/>
      <c r="N36" s="146"/>
    </row>
    <row r="37" spans="1:14" ht="18" x14ac:dyDescent="0.2">
      <c r="A37" s="146"/>
      <c r="B37" s="146"/>
      <c r="C37" s="146"/>
      <c r="D37" s="146"/>
      <c r="E37" s="146"/>
      <c r="F37" s="146"/>
      <c r="G37" s="146"/>
      <c r="H37" s="146"/>
      <c r="I37" s="146"/>
      <c r="J37" s="146"/>
      <c r="K37" s="146"/>
      <c r="L37" s="146"/>
      <c r="M37" s="146"/>
      <c r="N37" s="146"/>
    </row>
    <row r="38" spans="1:14" ht="18" x14ac:dyDescent="0.2">
      <c r="A38" s="146"/>
      <c r="B38" s="146"/>
      <c r="C38" s="146"/>
      <c r="D38" s="146"/>
      <c r="E38" s="146"/>
      <c r="F38" s="146"/>
      <c r="G38" s="146"/>
      <c r="H38" s="146"/>
      <c r="I38" s="146"/>
      <c r="J38" s="146"/>
      <c r="K38" s="146"/>
      <c r="L38" s="146"/>
      <c r="M38" s="146"/>
      <c r="N38" s="146"/>
    </row>
    <row r="39" spans="1:14" ht="18" x14ac:dyDescent="0.2">
      <c r="A39" s="146"/>
      <c r="B39" s="146"/>
      <c r="C39" s="146"/>
      <c r="D39" s="146"/>
      <c r="E39" s="146"/>
      <c r="F39" s="146"/>
      <c r="G39" s="146"/>
      <c r="H39" s="146"/>
      <c r="I39" s="146"/>
      <c r="J39" s="146"/>
      <c r="K39" s="146"/>
      <c r="L39" s="146"/>
      <c r="M39" s="146"/>
      <c r="N39" s="146"/>
    </row>
    <row r="40" spans="1:14" ht="18" x14ac:dyDescent="0.2">
      <c r="A40" s="146"/>
      <c r="B40" s="146"/>
      <c r="C40" s="146"/>
      <c r="D40" s="146"/>
      <c r="E40" s="146"/>
      <c r="F40" s="146"/>
      <c r="G40" s="146"/>
      <c r="H40" s="146"/>
      <c r="I40" s="146"/>
      <c r="J40" s="146"/>
      <c r="K40" s="146"/>
      <c r="L40" s="146"/>
      <c r="M40" s="146"/>
      <c r="N40" s="146"/>
    </row>
    <row r="41" spans="1:14" ht="18" x14ac:dyDescent="0.2">
      <c r="A41" s="146"/>
      <c r="B41" s="146"/>
      <c r="C41" s="146"/>
      <c r="D41" s="146"/>
      <c r="E41" s="146"/>
      <c r="F41" s="146"/>
      <c r="G41" s="146"/>
      <c r="H41" s="146"/>
      <c r="I41" s="146"/>
      <c r="J41" s="146"/>
      <c r="K41" s="146"/>
      <c r="L41" s="146"/>
      <c r="M41" s="146"/>
      <c r="N41" s="146"/>
    </row>
    <row r="42" spans="1:14" ht="18" x14ac:dyDescent="0.2">
      <c r="A42" s="146"/>
      <c r="B42" s="146"/>
      <c r="C42" s="146"/>
      <c r="D42" s="146"/>
      <c r="E42" s="146"/>
      <c r="F42" s="146"/>
      <c r="G42" s="146"/>
      <c r="H42" s="146"/>
      <c r="I42" s="146"/>
      <c r="J42" s="146"/>
      <c r="K42" s="146"/>
      <c r="L42" s="146"/>
      <c r="M42" s="146"/>
      <c r="N42" s="146"/>
    </row>
    <row r="43" spans="1:14" ht="18" x14ac:dyDescent="0.2">
      <c r="A43" s="152" t="s">
        <v>1183</v>
      </c>
      <c r="B43" s="146"/>
      <c r="C43" s="146"/>
      <c r="D43" s="146"/>
      <c r="E43" s="146"/>
      <c r="F43" s="146"/>
      <c r="G43" s="146"/>
      <c r="H43" s="146"/>
      <c r="I43" s="146"/>
      <c r="J43" s="146"/>
      <c r="K43" s="146"/>
      <c r="L43" s="146"/>
      <c r="M43" s="146"/>
      <c r="N43" s="146"/>
    </row>
    <row r="44" spans="1:14" ht="18" x14ac:dyDescent="0.2">
      <c r="A44" s="146"/>
      <c r="B44" s="146"/>
      <c r="C44" s="146"/>
      <c r="D44" s="146"/>
      <c r="E44" s="146"/>
      <c r="F44" s="146"/>
      <c r="G44" s="146"/>
      <c r="H44" s="146"/>
      <c r="I44" s="146"/>
      <c r="J44" s="146"/>
      <c r="K44" s="146"/>
      <c r="L44" s="146"/>
      <c r="M44" s="146"/>
      <c r="N44" s="146"/>
    </row>
    <row r="45" spans="1:14" ht="18" x14ac:dyDescent="0.2">
      <c r="A45" s="146"/>
      <c r="B45" s="146"/>
      <c r="C45" s="146"/>
      <c r="D45" s="146"/>
      <c r="E45" s="146"/>
      <c r="F45" s="146"/>
      <c r="G45" s="146"/>
      <c r="H45" s="146"/>
      <c r="I45" s="146"/>
      <c r="J45" s="146"/>
      <c r="K45" s="146"/>
      <c r="L45" s="146"/>
      <c r="M45" s="146"/>
      <c r="N45" s="146"/>
    </row>
    <row r="46" spans="1:14" ht="18" x14ac:dyDescent="0.2">
      <c r="A46" s="146"/>
      <c r="B46" s="146"/>
      <c r="C46" s="146"/>
      <c r="D46" s="146"/>
      <c r="E46" s="146"/>
      <c r="F46" s="146"/>
      <c r="G46" s="146"/>
      <c r="H46" s="146"/>
      <c r="I46" s="146"/>
      <c r="J46" s="146"/>
      <c r="K46" s="146"/>
      <c r="L46" s="146"/>
      <c r="M46" s="146"/>
      <c r="N46" s="146"/>
    </row>
    <row r="47" spans="1:14" ht="18" x14ac:dyDescent="0.2">
      <c r="A47" s="146"/>
      <c r="B47" s="152" t="s">
        <v>1184</v>
      </c>
      <c r="C47" s="146"/>
      <c r="D47" s="146"/>
      <c r="E47" s="146"/>
      <c r="F47" s="146"/>
      <c r="G47" s="146"/>
      <c r="H47" s="146"/>
      <c r="I47" s="146"/>
      <c r="K47" s="152" t="s">
        <v>1185</v>
      </c>
      <c r="L47" s="146"/>
      <c r="M47" s="146"/>
      <c r="N47" s="146"/>
    </row>
    <row r="48" spans="1:14" ht="18" x14ac:dyDescent="0.2">
      <c r="A48" s="146"/>
      <c r="B48" s="146"/>
      <c r="C48" s="146"/>
      <c r="D48" s="146"/>
      <c r="E48" s="146"/>
      <c r="F48" s="146"/>
      <c r="G48" s="146"/>
      <c r="H48" s="146"/>
      <c r="I48" s="146"/>
      <c r="J48" s="146"/>
      <c r="K48" s="146"/>
      <c r="L48" s="146"/>
      <c r="M48" s="146"/>
      <c r="N48" s="146"/>
    </row>
    <row r="49" spans="1:14" ht="18" x14ac:dyDescent="0.2">
      <c r="A49" s="146"/>
      <c r="B49" s="146"/>
      <c r="C49" s="146"/>
      <c r="D49" s="146"/>
      <c r="E49" s="146"/>
      <c r="F49" s="146"/>
      <c r="G49" s="146"/>
      <c r="H49" s="146"/>
      <c r="I49" s="146"/>
      <c r="J49" s="146"/>
      <c r="K49" s="146"/>
      <c r="L49" s="146"/>
      <c r="M49" s="146"/>
      <c r="N49" s="146"/>
    </row>
    <row r="50" spans="1:14" ht="18" x14ac:dyDescent="0.2">
      <c r="A50" s="146"/>
      <c r="B50" s="146"/>
      <c r="C50" s="146"/>
      <c r="D50" s="146"/>
      <c r="E50" s="146"/>
      <c r="F50" s="146"/>
      <c r="G50" s="146"/>
      <c r="H50" s="146"/>
      <c r="I50" s="146"/>
      <c r="J50" s="146"/>
      <c r="K50" s="146"/>
      <c r="L50" s="146"/>
      <c r="M50" s="146"/>
      <c r="N50" s="146"/>
    </row>
    <row r="51" spans="1:14" ht="18" x14ac:dyDescent="0.2">
      <c r="A51" s="146"/>
      <c r="B51" s="146"/>
      <c r="C51" s="146"/>
      <c r="D51" s="146"/>
      <c r="E51" s="146"/>
      <c r="F51" s="146"/>
      <c r="G51" s="146"/>
      <c r="H51" s="146"/>
      <c r="I51" s="146"/>
      <c r="J51" s="146"/>
      <c r="K51" s="146"/>
      <c r="L51" s="146"/>
      <c r="M51" s="146"/>
      <c r="N51" s="146"/>
    </row>
    <row r="52" spans="1:14" ht="18" x14ac:dyDescent="0.2">
      <c r="A52" s="146"/>
      <c r="B52" s="146"/>
      <c r="C52" s="146"/>
      <c r="D52" s="146"/>
      <c r="E52" s="146"/>
      <c r="F52" s="146"/>
      <c r="G52" s="146"/>
      <c r="H52" s="146"/>
      <c r="I52" s="146"/>
      <c r="J52" s="146"/>
      <c r="K52" s="146"/>
      <c r="L52" s="146"/>
      <c r="M52" s="146"/>
      <c r="N52" s="146"/>
    </row>
    <row r="53" spans="1:14" ht="18" x14ac:dyDescent="0.2">
      <c r="A53" s="146"/>
      <c r="B53" s="146"/>
      <c r="C53" s="146"/>
      <c r="D53" s="146"/>
      <c r="E53" s="146"/>
      <c r="F53" s="146"/>
      <c r="G53" s="146"/>
      <c r="H53" s="146"/>
      <c r="I53" s="146"/>
      <c r="J53" s="146"/>
      <c r="K53" s="146"/>
      <c r="L53" s="146"/>
      <c r="M53" s="146"/>
      <c r="N53" s="146"/>
    </row>
    <row r="54" spans="1:14" ht="18" x14ac:dyDescent="0.2">
      <c r="A54" s="146"/>
      <c r="B54" s="146"/>
      <c r="C54" s="146"/>
      <c r="D54" s="146"/>
      <c r="E54" s="146"/>
      <c r="F54" s="146"/>
      <c r="G54" s="146"/>
      <c r="H54" s="146"/>
      <c r="I54" s="146"/>
      <c r="J54" s="146"/>
      <c r="K54" s="146"/>
      <c r="L54" s="146"/>
      <c r="M54" s="146"/>
      <c r="N54" s="146"/>
    </row>
    <row r="55" spans="1:14" ht="18" x14ac:dyDescent="0.2">
      <c r="A55" s="146"/>
      <c r="B55" s="146"/>
      <c r="C55" s="146"/>
      <c r="D55" s="146"/>
      <c r="E55" s="146"/>
      <c r="F55" s="146"/>
      <c r="G55" s="146"/>
      <c r="H55" s="146"/>
      <c r="I55" s="146"/>
      <c r="J55" s="146"/>
      <c r="K55" s="146"/>
      <c r="L55" s="146"/>
      <c r="M55" s="146"/>
      <c r="N55" s="146"/>
    </row>
  </sheetData>
  <pageMargins left="0.7" right="0.7" top="0.75" bottom="0.75" header="0.3" footer="0.3"/>
  <pageSetup paperSize="9" orientation="portrait" horizontalDpi="0" verticalDpi="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election activeCell="Q49" sqref="Q49"/>
    </sheetView>
  </sheetViews>
  <sheetFormatPr baseColWidth="10" defaultColWidth="10.83203125" defaultRowHeight="15" x14ac:dyDescent="0.2"/>
  <cols>
    <col min="1" max="1" width="23.1640625" style="143" customWidth="1"/>
    <col min="2" max="14" width="12.83203125" style="143" customWidth="1"/>
    <col min="15" max="16" width="12.83203125" style="154" customWidth="1"/>
    <col min="17" max="17" width="12.83203125" style="143" customWidth="1"/>
    <col min="18" max="16384" width="10.83203125" style="143"/>
  </cols>
  <sheetData>
    <row r="1" spans="1:18" ht="28" x14ac:dyDescent="0.3">
      <c r="A1" s="15" t="s">
        <v>1186</v>
      </c>
    </row>
    <row r="2" spans="1:18" ht="16" x14ac:dyDescent="0.2">
      <c r="A2" s="134" t="s">
        <v>1187</v>
      </c>
      <c r="B2" s="134"/>
      <c r="C2" s="134"/>
      <c r="D2" s="134"/>
      <c r="E2" s="134"/>
      <c r="F2" s="134"/>
      <c r="G2" s="134"/>
      <c r="H2" s="134"/>
      <c r="I2" s="134"/>
      <c r="J2" s="134"/>
      <c r="K2" s="134"/>
      <c r="L2" s="134"/>
      <c r="M2" s="134"/>
      <c r="N2" s="134"/>
      <c r="O2" s="155"/>
      <c r="P2" s="155"/>
    </row>
    <row r="3" spans="1:18" ht="16" x14ac:dyDescent="0.2">
      <c r="A3" s="153" t="s">
        <v>1188</v>
      </c>
      <c r="B3" s="153" t="s">
        <v>1189</v>
      </c>
      <c r="C3" s="153" t="s">
        <v>1190</v>
      </c>
      <c r="D3" s="153" t="s">
        <v>1191</v>
      </c>
      <c r="E3" s="153" t="s">
        <v>1192</v>
      </c>
      <c r="F3" s="153" t="s">
        <v>1193</v>
      </c>
      <c r="G3" s="153" t="s">
        <v>1194</v>
      </c>
      <c r="H3" s="153" t="s">
        <v>1195</v>
      </c>
      <c r="I3" s="153" t="s">
        <v>1196</v>
      </c>
      <c r="J3" s="153" t="s">
        <v>1197</v>
      </c>
      <c r="K3" s="153" t="s">
        <v>1198</v>
      </c>
      <c r="L3" s="153" t="s">
        <v>1199</v>
      </c>
      <c r="M3" s="153" t="s">
        <v>1200</v>
      </c>
      <c r="N3" s="153" t="s">
        <v>1201</v>
      </c>
      <c r="O3" s="155" t="s">
        <v>1202</v>
      </c>
      <c r="P3" s="155"/>
      <c r="Q3" s="134"/>
      <c r="R3" s="134"/>
    </row>
    <row r="4" spans="1:18" ht="16" x14ac:dyDescent="0.2">
      <c r="A4" s="252"/>
      <c r="B4" s="252"/>
      <c r="C4" s="252"/>
      <c r="D4" s="252"/>
      <c r="E4" s="252"/>
      <c r="F4" s="252"/>
      <c r="G4" s="252"/>
      <c r="H4" s="252"/>
      <c r="I4" s="252"/>
      <c r="J4" s="252"/>
      <c r="K4" s="252"/>
      <c r="L4" s="252"/>
      <c r="M4" s="252"/>
      <c r="N4" s="153"/>
      <c r="O4" s="155"/>
      <c r="P4" s="155"/>
      <c r="Q4" s="134"/>
      <c r="R4" s="134"/>
    </row>
    <row r="5" spans="1:18" ht="16" x14ac:dyDescent="0.2">
      <c r="A5" s="252" t="s">
        <v>1203</v>
      </c>
      <c r="B5" s="252">
        <v>5</v>
      </c>
      <c r="C5" s="252">
        <v>4</v>
      </c>
      <c r="D5" s="252">
        <v>4</v>
      </c>
      <c r="E5" s="252">
        <v>4</v>
      </c>
      <c r="F5" s="252">
        <v>5</v>
      </c>
      <c r="G5" s="252">
        <v>5</v>
      </c>
      <c r="H5" s="252">
        <v>5</v>
      </c>
      <c r="I5" s="252"/>
      <c r="J5" s="252"/>
      <c r="K5" s="252"/>
      <c r="L5" s="252"/>
      <c r="M5" s="252"/>
      <c r="N5" s="153">
        <f>AVERAGE(B5:M5)</f>
        <v>4.5714285714285712</v>
      </c>
      <c r="O5" s="155">
        <f>RANK(N5,$N$5:$N$11)</f>
        <v>1</v>
      </c>
      <c r="P5" s="155"/>
      <c r="Q5" s="134"/>
      <c r="R5" s="134"/>
    </row>
    <row r="6" spans="1:18" ht="16" x14ac:dyDescent="0.2">
      <c r="A6" s="252" t="s">
        <v>1204</v>
      </c>
      <c r="B6" s="252">
        <v>4</v>
      </c>
      <c r="C6" s="252">
        <v>4</v>
      </c>
      <c r="D6" s="252">
        <v>4</v>
      </c>
      <c r="E6" s="252">
        <v>4</v>
      </c>
      <c r="F6" s="252">
        <v>4</v>
      </c>
      <c r="G6" s="252">
        <v>4</v>
      </c>
      <c r="H6" s="252">
        <v>4</v>
      </c>
      <c r="I6" s="252"/>
      <c r="J6" s="252"/>
      <c r="K6" s="252"/>
      <c r="L6" s="252"/>
      <c r="M6" s="252"/>
      <c r="N6" s="153">
        <f t="shared" ref="N6:N11" si="0">AVERAGE(B6:M6)</f>
        <v>4</v>
      </c>
      <c r="O6" s="155">
        <f t="shared" ref="O6:O11" si="1">RANK(N6,$N$5:$N$11)</f>
        <v>5</v>
      </c>
      <c r="P6" s="155"/>
      <c r="Q6" s="134"/>
      <c r="R6" s="134"/>
    </row>
    <row r="7" spans="1:18" ht="16" x14ac:dyDescent="0.2">
      <c r="A7" s="252" t="s">
        <v>1205</v>
      </c>
      <c r="B7" s="252">
        <v>5</v>
      </c>
      <c r="C7" s="252">
        <v>5</v>
      </c>
      <c r="D7" s="252">
        <v>4</v>
      </c>
      <c r="E7" s="252">
        <v>5</v>
      </c>
      <c r="F7" s="252">
        <v>5</v>
      </c>
      <c r="G7" s="252">
        <v>4</v>
      </c>
      <c r="H7" s="252">
        <v>4</v>
      </c>
      <c r="I7" s="252"/>
      <c r="J7" s="252"/>
      <c r="K7" s="252"/>
      <c r="L7" s="252"/>
      <c r="M7" s="252"/>
      <c r="N7" s="153">
        <f t="shared" si="0"/>
        <v>4.5714285714285712</v>
      </c>
      <c r="O7" s="155">
        <f t="shared" si="1"/>
        <v>1</v>
      </c>
      <c r="P7" s="155"/>
      <c r="Q7" s="134"/>
      <c r="R7" s="134"/>
    </row>
    <row r="8" spans="1:18" ht="16" x14ac:dyDescent="0.2">
      <c r="A8" s="252" t="s">
        <v>1206</v>
      </c>
      <c r="B8" s="252">
        <v>4</v>
      </c>
      <c r="C8" s="252">
        <v>5</v>
      </c>
      <c r="D8" s="252">
        <v>3</v>
      </c>
      <c r="E8" s="252">
        <v>3</v>
      </c>
      <c r="F8" s="252">
        <v>4</v>
      </c>
      <c r="G8" s="252">
        <v>5</v>
      </c>
      <c r="H8" s="252">
        <v>4</v>
      </c>
      <c r="I8" s="252"/>
      <c r="J8" s="252"/>
      <c r="K8" s="252"/>
      <c r="L8" s="252"/>
      <c r="M8" s="252"/>
      <c r="N8" s="153">
        <f t="shared" si="0"/>
        <v>4</v>
      </c>
      <c r="O8" s="155">
        <f t="shared" si="1"/>
        <v>5</v>
      </c>
      <c r="P8" s="155"/>
      <c r="Q8" s="134"/>
      <c r="R8" s="134"/>
    </row>
    <row r="9" spans="1:18" ht="32" x14ac:dyDescent="0.2">
      <c r="A9" s="252" t="s">
        <v>1207</v>
      </c>
      <c r="B9" s="252">
        <v>5</v>
      </c>
      <c r="C9" s="252">
        <v>4</v>
      </c>
      <c r="D9" s="252">
        <v>4</v>
      </c>
      <c r="E9" s="252">
        <v>4</v>
      </c>
      <c r="F9" s="252">
        <v>4</v>
      </c>
      <c r="G9" s="252">
        <v>4</v>
      </c>
      <c r="H9" s="252">
        <v>4</v>
      </c>
      <c r="I9" s="252"/>
      <c r="J9" s="252"/>
      <c r="K9" s="252"/>
      <c r="L9" s="252"/>
      <c r="M9" s="252"/>
      <c r="N9" s="153">
        <f t="shared" si="0"/>
        <v>4.1428571428571432</v>
      </c>
      <c r="O9" s="155">
        <f t="shared" si="1"/>
        <v>4</v>
      </c>
      <c r="P9" s="155" t="s">
        <v>732</v>
      </c>
      <c r="Q9" s="134"/>
      <c r="R9" s="134"/>
    </row>
    <row r="10" spans="1:18" ht="16" x14ac:dyDescent="0.2">
      <c r="A10" s="252" t="s">
        <v>1208</v>
      </c>
      <c r="B10" s="252">
        <v>3</v>
      </c>
      <c r="C10" s="252">
        <v>3</v>
      </c>
      <c r="D10" s="252">
        <v>4</v>
      </c>
      <c r="E10" s="252">
        <v>5</v>
      </c>
      <c r="F10" s="252">
        <v>4</v>
      </c>
      <c r="G10" s="252">
        <v>3.5</v>
      </c>
      <c r="H10" s="252">
        <v>3</v>
      </c>
      <c r="I10" s="252"/>
      <c r="J10" s="252"/>
      <c r="K10" s="252"/>
      <c r="L10" s="252"/>
      <c r="M10" s="252"/>
      <c r="N10" s="153">
        <f t="shared" si="0"/>
        <v>3.6428571428571428</v>
      </c>
      <c r="O10" s="155">
        <f t="shared" si="1"/>
        <v>7</v>
      </c>
      <c r="P10" s="155"/>
      <c r="Q10" s="134"/>
      <c r="R10" s="134"/>
    </row>
    <row r="11" spans="1:18" ht="16" x14ac:dyDescent="0.2">
      <c r="A11" s="252" t="s">
        <v>1209</v>
      </c>
      <c r="B11" s="252">
        <v>5</v>
      </c>
      <c r="C11" s="252">
        <v>4</v>
      </c>
      <c r="D11" s="252">
        <v>5</v>
      </c>
      <c r="E11" s="252">
        <v>5</v>
      </c>
      <c r="F11" s="252">
        <v>4</v>
      </c>
      <c r="G11" s="252">
        <v>4</v>
      </c>
      <c r="H11" s="252">
        <v>4</v>
      </c>
      <c r="I11" s="252"/>
      <c r="J11" s="252"/>
      <c r="K11" s="252"/>
      <c r="L11" s="252"/>
      <c r="M11" s="252"/>
      <c r="N11" s="153">
        <f t="shared" si="0"/>
        <v>4.4285714285714288</v>
      </c>
      <c r="O11" s="155">
        <f t="shared" si="1"/>
        <v>3</v>
      </c>
      <c r="P11" s="155"/>
      <c r="Q11" s="134"/>
      <c r="R11" s="134"/>
    </row>
    <row r="12" spans="1:18" ht="16" x14ac:dyDescent="0.2">
      <c r="A12" s="155"/>
      <c r="B12" s="155"/>
      <c r="C12" s="155"/>
      <c r="D12" s="155"/>
      <c r="E12" s="155"/>
      <c r="F12" s="155"/>
      <c r="G12" s="155"/>
      <c r="H12" s="155"/>
      <c r="I12" s="155"/>
      <c r="J12" s="155"/>
      <c r="K12" s="155"/>
      <c r="L12" s="155"/>
      <c r="M12" s="155"/>
      <c r="N12" s="155"/>
      <c r="O12" s="155"/>
      <c r="P12" s="155"/>
      <c r="Q12" s="134"/>
      <c r="R12" s="134"/>
    </row>
    <row r="13" spans="1:18" ht="16" x14ac:dyDescent="0.2">
      <c r="A13" s="155"/>
      <c r="B13" s="155"/>
      <c r="C13" s="155"/>
      <c r="D13" s="155"/>
      <c r="E13" s="155"/>
      <c r="F13" s="155"/>
      <c r="G13" s="155"/>
      <c r="H13" s="155"/>
      <c r="I13" s="155"/>
      <c r="J13" s="155"/>
      <c r="K13" s="155"/>
      <c r="L13" s="155"/>
      <c r="M13" s="155"/>
      <c r="N13" s="155"/>
      <c r="O13" s="155"/>
      <c r="P13" s="155"/>
      <c r="Q13" s="134"/>
      <c r="R13" s="134"/>
    </row>
    <row r="14" spans="1:18" ht="16" x14ac:dyDescent="0.2">
      <c r="A14" s="134"/>
      <c r="B14" s="134"/>
      <c r="C14" s="134"/>
      <c r="D14" s="134"/>
      <c r="E14" s="134"/>
      <c r="F14" s="134"/>
      <c r="G14" s="134"/>
      <c r="H14" s="134"/>
      <c r="I14" s="134"/>
      <c r="J14" s="134"/>
      <c r="K14" s="134"/>
      <c r="L14" s="134"/>
      <c r="M14" s="134"/>
      <c r="N14" s="134"/>
      <c r="O14" s="155"/>
      <c r="P14" s="155"/>
      <c r="Q14" s="134"/>
      <c r="R14" s="134"/>
    </row>
    <row r="15" spans="1:18" ht="16" x14ac:dyDescent="0.2">
      <c r="A15" s="134" t="s">
        <v>1210</v>
      </c>
      <c r="B15" s="134"/>
      <c r="C15" s="134"/>
      <c r="D15" s="134"/>
      <c r="E15" s="134"/>
      <c r="F15" s="134"/>
      <c r="G15" s="134"/>
      <c r="H15" s="134"/>
      <c r="I15" s="134"/>
      <c r="J15" s="134"/>
      <c r="K15" s="134"/>
      <c r="L15" s="134"/>
      <c r="M15" s="134"/>
      <c r="N15" s="134"/>
      <c r="O15" s="155"/>
      <c r="P15" s="155"/>
      <c r="Q15" s="134"/>
      <c r="R15" s="134"/>
    </row>
    <row r="16" spans="1:18" ht="16" x14ac:dyDescent="0.2">
      <c r="A16" s="134"/>
      <c r="B16" s="134"/>
      <c r="C16" s="134"/>
      <c r="D16" s="134"/>
      <c r="E16" s="134"/>
      <c r="F16" s="134"/>
      <c r="G16" s="134"/>
      <c r="H16" s="134"/>
      <c r="I16" s="134"/>
      <c r="J16" s="134"/>
      <c r="K16" s="134"/>
      <c r="L16" s="134"/>
      <c r="M16" s="134"/>
      <c r="N16" s="134"/>
      <c r="O16" s="155"/>
      <c r="P16" s="155"/>
      <c r="Q16" s="134"/>
      <c r="R16" s="134"/>
    </row>
    <row r="17" spans="1:16" ht="16" x14ac:dyDescent="0.2">
      <c r="A17" s="153" t="s">
        <v>1188</v>
      </c>
      <c r="B17" s="153" t="s">
        <v>1189</v>
      </c>
      <c r="C17" s="153" t="s">
        <v>1190</v>
      </c>
      <c r="D17" s="153" t="s">
        <v>1191</v>
      </c>
      <c r="E17" s="153" t="s">
        <v>1192</v>
      </c>
      <c r="F17" s="153" t="s">
        <v>1193</v>
      </c>
      <c r="G17" s="153" t="s">
        <v>1194</v>
      </c>
      <c r="H17" s="153" t="s">
        <v>1195</v>
      </c>
      <c r="I17" s="153" t="s">
        <v>1196</v>
      </c>
      <c r="J17" s="153" t="s">
        <v>1197</v>
      </c>
      <c r="K17" s="153" t="s">
        <v>1198</v>
      </c>
      <c r="L17" s="153" t="s">
        <v>1199</v>
      </c>
      <c r="M17" s="153" t="s">
        <v>1200</v>
      </c>
      <c r="N17" s="153" t="s">
        <v>1201</v>
      </c>
      <c r="O17" s="155"/>
      <c r="P17" s="155"/>
    </row>
    <row r="18" spans="1:16" ht="16" x14ac:dyDescent="0.2">
      <c r="A18" s="153"/>
      <c r="B18" s="252"/>
      <c r="C18" s="252"/>
      <c r="D18" s="252"/>
      <c r="E18" s="252"/>
      <c r="F18" s="252"/>
      <c r="G18" s="252"/>
      <c r="H18" s="252"/>
      <c r="I18" s="252"/>
      <c r="J18" s="252"/>
      <c r="K18" s="252"/>
      <c r="L18" s="252"/>
      <c r="M18" s="252"/>
      <c r="N18" s="153"/>
      <c r="O18" s="155" t="s">
        <v>1211</v>
      </c>
      <c r="P18" s="155"/>
    </row>
    <row r="19" spans="1:16" ht="16" x14ac:dyDescent="0.2">
      <c r="A19" s="153" t="str">
        <f t="shared" ref="A19:A25" si="2">A5</f>
        <v xml:space="preserve">Affordability </v>
      </c>
      <c r="B19" s="252">
        <v>4</v>
      </c>
      <c r="C19" s="252">
        <v>4</v>
      </c>
      <c r="D19" s="252">
        <v>3</v>
      </c>
      <c r="E19" s="252">
        <v>3</v>
      </c>
      <c r="F19" s="252">
        <v>4</v>
      </c>
      <c r="G19" s="252">
        <v>4</v>
      </c>
      <c r="H19" s="252">
        <v>4</v>
      </c>
      <c r="I19" s="252"/>
      <c r="J19" s="252"/>
      <c r="K19" s="252"/>
      <c r="L19" s="252"/>
      <c r="M19" s="252"/>
      <c r="N19" s="153">
        <f t="shared" ref="N19:N25" si="3">AVERAGE(B19:M19)</f>
        <v>3.7142857142857144</v>
      </c>
      <c r="O19" s="155"/>
      <c r="P19" s="155"/>
    </row>
    <row r="20" spans="1:16" ht="16" x14ac:dyDescent="0.2">
      <c r="A20" s="153" t="str">
        <f t="shared" si="2"/>
        <v xml:space="preserve">Packaging </v>
      </c>
      <c r="B20" s="252">
        <v>3</v>
      </c>
      <c r="C20" s="252">
        <v>3</v>
      </c>
      <c r="D20" s="252">
        <v>2</v>
      </c>
      <c r="E20" s="252">
        <v>3</v>
      </c>
      <c r="F20" s="252">
        <v>3</v>
      </c>
      <c r="G20" s="252">
        <v>3</v>
      </c>
      <c r="H20" s="252">
        <v>3</v>
      </c>
      <c r="I20" s="252"/>
      <c r="J20" s="252"/>
      <c r="K20" s="252"/>
      <c r="L20" s="252"/>
      <c r="M20" s="252"/>
      <c r="N20" s="153">
        <f t="shared" si="3"/>
        <v>2.8571428571428572</v>
      </c>
      <c r="O20" s="155"/>
      <c r="P20" s="155"/>
    </row>
    <row r="21" spans="1:16" ht="16" x14ac:dyDescent="0.2">
      <c r="A21" s="153" t="str">
        <f t="shared" si="2"/>
        <v>Healthy</v>
      </c>
      <c r="B21" s="252">
        <v>5</v>
      </c>
      <c r="C21" s="252">
        <v>4</v>
      </c>
      <c r="D21" s="252">
        <v>4</v>
      </c>
      <c r="E21" s="252">
        <v>5</v>
      </c>
      <c r="F21" s="252">
        <v>5</v>
      </c>
      <c r="G21" s="252">
        <v>5</v>
      </c>
      <c r="H21" s="252">
        <v>4</v>
      </c>
      <c r="I21" s="252"/>
      <c r="J21" s="252"/>
      <c r="K21" s="252"/>
      <c r="L21" s="252"/>
      <c r="M21" s="252"/>
      <c r="N21" s="153">
        <f t="shared" si="3"/>
        <v>4.5714285714285712</v>
      </c>
      <c r="O21" s="155"/>
      <c r="P21" s="155"/>
    </row>
    <row r="22" spans="1:16" ht="16" x14ac:dyDescent="0.2">
      <c r="A22" s="153" t="str">
        <f t="shared" si="2"/>
        <v>Price</v>
      </c>
      <c r="B22" s="252">
        <v>3</v>
      </c>
      <c r="C22" s="252">
        <v>4</v>
      </c>
      <c r="D22" s="252">
        <v>3</v>
      </c>
      <c r="E22" s="252">
        <v>3</v>
      </c>
      <c r="F22" s="252">
        <v>3</v>
      </c>
      <c r="G22" s="252">
        <v>4</v>
      </c>
      <c r="H22" s="252">
        <v>3</v>
      </c>
      <c r="I22" s="252"/>
      <c r="J22" s="252"/>
      <c r="K22" s="252"/>
      <c r="L22" s="252"/>
      <c r="M22" s="252"/>
      <c r="N22" s="153">
        <f t="shared" si="3"/>
        <v>3.2857142857142856</v>
      </c>
      <c r="O22" s="155"/>
      <c r="P22" s="155"/>
    </row>
    <row r="23" spans="1:16" ht="16" x14ac:dyDescent="0.2">
      <c r="A23" s="153" t="str">
        <f t="shared" si="2"/>
        <v>Accessible and constant supply</v>
      </c>
      <c r="B23" s="252">
        <v>3</v>
      </c>
      <c r="C23" s="252">
        <v>3</v>
      </c>
      <c r="D23" s="252">
        <v>3</v>
      </c>
      <c r="E23" s="252">
        <v>3</v>
      </c>
      <c r="F23" s="252">
        <v>4</v>
      </c>
      <c r="G23" s="252">
        <v>3</v>
      </c>
      <c r="H23" s="252">
        <v>3</v>
      </c>
      <c r="I23" s="252"/>
      <c r="J23" s="252"/>
      <c r="K23" s="252"/>
      <c r="L23" s="252"/>
      <c r="M23" s="252"/>
      <c r="N23" s="153">
        <f t="shared" si="3"/>
        <v>3.1428571428571428</v>
      </c>
      <c r="O23" s="155"/>
      <c r="P23" s="155"/>
    </row>
    <row r="24" spans="1:16" ht="16" x14ac:dyDescent="0.2">
      <c r="A24" s="153" t="str">
        <f t="shared" si="2"/>
        <v>Certification</v>
      </c>
      <c r="B24" s="252">
        <v>5</v>
      </c>
      <c r="C24" s="252">
        <v>5</v>
      </c>
      <c r="D24" s="252">
        <v>4</v>
      </c>
      <c r="E24" s="252">
        <v>5</v>
      </c>
      <c r="F24" s="252">
        <v>4</v>
      </c>
      <c r="G24" s="252">
        <v>4</v>
      </c>
      <c r="H24" s="252">
        <v>5</v>
      </c>
      <c r="I24" s="252"/>
      <c r="J24" s="252"/>
      <c r="K24" s="252"/>
      <c r="L24" s="252"/>
      <c r="M24" s="252"/>
      <c r="N24" s="153">
        <f t="shared" si="3"/>
        <v>4.5714285714285712</v>
      </c>
      <c r="O24" s="155"/>
      <c r="P24" s="155"/>
    </row>
    <row r="25" spans="1:16" ht="16" x14ac:dyDescent="0.2">
      <c r="A25" s="153" t="str">
        <f t="shared" si="2"/>
        <v xml:space="preserve">Quality </v>
      </c>
      <c r="B25" s="252">
        <v>5</v>
      </c>
      <c r="C25" s="252">
        <v>4</v>
      </c>
      <c r="D25" s="252">
        <v>4</v>
      </c>
      <c r="E25" s="252">
        <v>4</v>
      </c>
      <c r="F25" s="252">
        <v>3</v>
      </c>
      <c r="G25" s="252">
        <v>3</v>
      </c>
      <c r="H25" s="252">
        <v>4</v>
      </c>
      <c r="I25" s="252"/>
      <c r="J25" s="252"/>
      <c r="K25" s="252"/>
      <c r="L25" s="252"/>
      <c r="M25" s="252"/>
      <c r="N25" s="153">
        <f t="shared" si="3"/>
        <v>3.8571428571428572</v>
      </c>
      <c r="O25" s="155"/>
      <c r="P25" s="155"/>
    </row>
    <row r="26" spans="1:16" ht="16" x14ac:dyDescent="0.2">
      <c r="A26" s="134"/>
      <c r="B26" s="134"/>
      <c r="C26" s="134"/>
      <c r="D26" s="134"/>
      <c r="E26" s="134"/>
      <c r="F26" s="134"/>
      <c r="G26" s="134"/>
      <c r="H26" s="134"/>
      <c r="I26" s="134"/>
      <c r="J26" s="134"/>
      <c r="K26" s="134"/>
      <c r="L26" s="134"/>
      <c r="M26" s="134"/>
      <c r="N26" s="134"/>
      <c r="O26" s="155"/>
      <c r="P26" s="155"/>
    </row>
    <row r="27" spans="1:16" ht="16" x14ac:dyDescent="0.2">
      <c r="A27" s="134"/>
      <c r="B27" s="134"/>
      <c r="C27" s="134"/>
      <c r="D27" s="134"/>
      <c r="E27" s="134"/>
      <c r="F27" s="134"/>
      <c r="G27" s="134"/>
      <c r="H27" s="134"/>
      <c r="I27" s="134"/>
      <c r="J27" s="134"/>
      <c r="K27" s="134"/>
      <c r="L27" s="134"/>
      <c r="M27" s="134"/>
      <c r="N27" s="134"/>
      <c r="O27" s="155"/>
      <c r="P27" s="155"/>
    </row>
    <row r="28" spans="1:16" ht="48" x14ac:dyDescent="0.2">
      <c r="A28" s="134" t="s">
        <v>1212</v>
      </c>
      <c r="B28" s="156" t="s">
        <v>1213</v>
      </c>
      <c r="C28" s="156" t="s">
        <v>1214</v>
      </c>
      <c r="D28" s="156" t="s">
        <v>1215</v>
      </c>
      <c r="E28" s="156" t="s">
        <v>1216</v>
      </c>
      <c r="F28" s="402" t="s">
        <v>1217</v>
      </c>
      <c r="G28" s="156" t="s">
        <v>1218</v>
      </c>
      <c r="H28" s="156" t="s">
        <v>1219</v>
      </c>
      <c r="I28" s="134"/>
      <c r="J28" s="134"/>
      <c r="K28" s="134"/>
      <c r="L28" s="134"/>
      <c r="M28" s="134"/>
      <c r="N28" s="134"/>
      <c r="O28" s="155"/>
      <c r="P28" s="155"/>
    </row>
    <row r="29" spans="1:16" ht="16" x14ac:dyDescent="0.2">
      <c r="A29" s="134" t="str">
        <f t="shared" ref="A29:A35" si="4">A5</f>
        <v xml:space="preserve">Affordability </v>
      </c>
      <c r="B29" s="134">
        <f>O5</f>
        <v>1</v>
      </c>
      <c r="C29" s="134">
        <f>N19</f>
        <v>3.7142857142857144</v>
      </c>
      <c r="D29" s="252">
        <v>4.5</v>
      </c>
      <c r="E29" s="252">
        <v>3</v>
      </c>
      <c r="F29" s="252">
        <v>5</v>
      </c>
      <c r="G29" s="252"/>
      <c r="H29" s="252"/>
      <c r="I29" s="134"/>
      <c r="J29" s="134"/>
      <c r="K29" s="134"/>
      <c r="L29" s="134"/>
      <c r="M29" s="134"/>
      <c r="N29" s="134"/>
      <c r="O29" s="155"/>
      <c r="P29" s="155"/>
    </row>
    <row r="30" spans="1:16" ht="16" x14ac:dyDescent="0.2">
      <c r="A30" s="134" t="str">
        <f t="shared" si="4"/>
        <v xml:space="preserve">Packaging </v>
      </c>
      <c r="B30" s="134">
        <f t="shared" ref="B30:B35" si="5">O6</f>
        <v>5</v>
      </c>
      <c r="C30" s="134">
        <f t="shared" ref="C30:C35" si="6">N20</f>
        <v>2.8571428571428572</v>
      </c>
      <c r="D30" s="252">
        <v>4.5</v>
      </c>
      <c r="E30" s="252">
        <v>2.5</v>
      </c>
      <c r="F30" s="252">
        <v>5</v>
      </c>
      <c r="G30" s="252"/>
      <c r="H30" s="252"/>
      <c r="I30" s="134"/>
      <c r="J30" s="134"/>
      <c r="K30" s="134"/>
      <c r="L30" s="134"/>
      <c r="M30" s="134"/>
      <c r="N30" s="134"/>
      <c r="O30" s="155"/>
      <c r="P30" s="155"/>
    </row>
    <row r="31" spans="1:16" ht="16" x14ac:dyDescent="0.2">
      <c r="A31" s="134" t="str">
        <f t="shared" si="4"/>
        <v>Healthy</v>
      </c>
      <c r="B31" s="134">
        <f t="shared" si="5"/>
        <v>1</v>
      </c>
      <c r="C31" s="134">
        <f t="shared" si="6"/>
        <v>4.5714285714285712</v>
      </c>
      <c r="D31" s="252">
        <v>4</v>
      </c>
      <c r="E31" s="252">
        <v>4.5</v>
      </c>
      <c r="F31" s="252">
        <v>2.5</v>
      </c>
      <c r="G31" s="252"/>
      <c r="H31" s="252"/>
      <c r="I31" s="134"/>
      <c r="J31" s="134"/>
      <c r="K31" s="134"/>
      <c r="L31" s="134"/>
      <c r="M31" s="134"/>
      <c r="N31" s="134"/>
      <c r="O31" s="155"/>
      <c r="P31" s="155"/>
    </row>
    <row r="32" spans="1:16" ht="16" x14ac:dyDescent="0.2">
      <c r="A32" s="134" t="str">
        <f t="shared" si="4"/>
        <v>Price</v>
      </c>
      <c r="B32" s="134">
        <f t="shared" si="5"/>
        <v>5</v>
      </c>
      <c r="C32" s="134">
        <f t="shared" si="6"/>
        <v>3.2857142857142856</v>
      </c>
      <c r="D32" s="252">
        <v>4</v>
      </c>
      <c r="E32" s="252">
        <v>3.5</v>
      </c>
      <c r="F32" s="252">
        <v>5</v>
      </c>
      <c r="G32" s="252"/>
      <c r="H32" s="252"/>
      <c r="I32" s="134"/>
      <c r="J32" s="134"/>
      <c r="K32" s="134"/>
      <c r="L32" s="134"/>
      <c r="M32" s="134"/>
      <c r="N32" s="134"/>
      <c r="O32" s="155"/>
      <c r="P32" s="155"/>
    </row>
    <row r="33" spans="1:16" ht="16" x14ac:dyDescent="0.2">
      <c r="A33" s="134" t="str">
        <f t="shared" si="4"/>
        <v>Accessible and constant supply</v>
      </c>
      <c r="B33" s="134">
        <f t="shared" si="5"/>
        <v>4</v>
      </c>
      <c r="C33" s="134">
        <f t="shared" si="6"/>
        <v>3.1428571428571428</v>
      </c>
      <c r="D33" s="252">
        <v>4</v>
      </c>
      <c r="E33" s="252">
        <v>3</v>
      </c>
      <c r="F33" s="252">
        <v>5</v>
      </c>
      <c r="G33" s="252"/>
      <c r="H33" s="252"/>
      <c r="I33" s="134"/>
      <c r="J33" s="134"/>
      <c r="K33" s="134"/>
      <c r="L33" s="134"/>
      <c r="M33" s="134"/>
      <c r="N33" s="134"/>
      <c r="O33" s="155"/>
      <c r="P33" s="155"/>
    </row>
    <row r="34" spans="1:16" ht="16" x14ac:dyDescent="0.2">
      <c r="A34" s="134" t="str">
        <f t="shared" si="4"/>
        <v>Certification</v>
      </c>
      <c r="B34" s="134">
        <f t="shared" si="5"/>
        <v>7</v>
      </c>
      <c r="C34" s="134">
        <f t="shared" si="6"/>
        <v>4.5714285714285712</v>
      </c>
      <c r="D34" s="252">
        <v>3</v>
      </c>
      <c r="E34" s="252">
        <v>3.5</v>
      </c>
      <c r="F34" s="252">
        <v>3</v>
      </c>
      <c r="G34" s="252"/>
      <c r="H34" s="252"/>
      <c r="I34" s="134"/>
      <c r="J34" s="134"/>
      <c r="K34" s="134"/>
      <c r="L34" s="134"/>
      <c r="M34" s="134"/>
      <c r="N34" s="134"/>
      <c r="O34" s="155"/>
      <c r="P34" s="155"/>
    </row>
    <row r="35" spans="1:16" ht="16" x14ac:dyDescent="0.2">
      <c r="A35" s="134" t="str">
        <f t="shared" si="4"/>
        <v xml:space="preserve">Quality </v>
      </c>
      <c r="B35" s="134">
        <f t="shared" si="5"/>
        <v>3</v>
      </c>
      <c r="C35" s="134">
        <f t="shared" si="6"/>
        <v>3.8571428571428572</v>
      </c>
      <c r="D35" s="252">
        <v>4</v>
      </c>
      <c r="E35" s="252">
        <v>3.5</v>
      </c>
      <c r="F35" s="252">
        <v>4</v>
      </c>
      <c r="G35" s="252"/>
      <c r="H35" s="252"/>
      <c r="I35" s="134"/>
      <c r="J35" s="134"/>
      <c r="K35" s="134"/>
      <c r="L35" s="134"/>
      <c r="M35" s="134"/>
      <c r="N35" s="134"/>
      <c r="O35" s="155"/>
      <c r="P35" s="155"/>
    </row>
    <row r="36" spans="1:16" ht="16" x14ac:dyDescent="0.2">
      <c r="A36" s="134"/>
      <c r="B36" s="134"/>
      <c r="C36" s="134"/>
      <c r="D36" s="134"/>
      <c r="E36" s="134"/>
      <c r="F36" s="134"/>
      <c r="G36" s="134"/>
      <c r="H36" s="134"/>
      <c r="I36" s="134"/>
      <c r="J36" s="134"/>
      <c r="K36" s="134"/>
      <c r="L36" s="134"/>
      <c r="M36" s="134"/>
      <c r="N36" s="134"/>
      <c r="O36" s="155"/>
      <c r="P36" s="155"/>
    </row>
  </sheetData>
  <pageMargins left="0.7" right="0.7" top="0.75" bottom="0.75" header="0.3" footer="0.3"/>
  <pageSetup paperSize="9" orientation="portrait" horizontalDpi="0" verticalDpi="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1"/>
  <sheetViews>
    <sheetView showGridLines="0" topLeftCell="B1" workbookViewId="0">
      <selection activeCell="C18" sqref="C18"/>
    </sheetView>
  </sheetViews>
  <sheetFormatPr baseColWidth="10" defaultColWidth="10.83203125" defaultRowHeight="16" x14ac:dyDescent="0.2"/>
  <cols>
    <col min="1" max="1" width="0" style="137" hidden="1" customWidth="1"/>
    <col min="2" max="2" width="10.83203125" style="137"/>
    <col min="3" max="3" width="29" style="137" customWidth="1"/>
    <col min="4" max="4" width="21" style="137" customWidth="1"/>
    <col min="5" max="5" width="10.83203125" style="137"/>
    <col min="6" max="6" width="12.1640625" style="137" bestFit="1" customWidth="1"/>
    <col min="7" max="7" width="18.1640625" style="137" customWidth="1"/>
    <col min="8" max="9" width="16.83203125" style="137" customWidth="1"/>
    <col min="10" max="16384" width="10.83203125" style="137"/>
  </cols>
  <sheetData>
    <row r="1" spans="1:27" ht="28" x14ac:dyDescent="0.3">
      <c r="B1" s="15" t="s">
        <v>1220</v>
      </c>
    </row>
    <row r="3" spans="1:27" ht="23" x14ac:dyDescent="0.25">
      <c r="B3" s="157" t="s">
        <v>1221</v>
      </c>
    </row>
    <row r="4" spans="1:27" x14ac:dyDescent="0.2">
      <c r="C4" s="158" t="s">
        <v>1222</v>
      </c>
      <c r="D4" s="158" t="s">
        <v>1223</v>
      </c>
      <c r="E4" s="158" t="s">
        <v>909</v>
      </c>
      <c r="F4" s="158" t="s">
        <v>1224</v>
      </c>
      <c r="G4" s="158" t="s">
        <v>1225</v>
      </c>
      <c r="H4" s="158" t="s">
        <v>1226</v>
      </c>
      <c r="I4" s="161"/>
      <c r="L4" s="134"/>
    </row>
    <row r="5" spans="1:27" ht="60" customHeight="1" x14ac:dyDescent="0.2">
      <c r="B5" s="137">
        <v>1</v>
      </c>
      <c r="C5" s="205" t="s">
        <v>1227</v>
      </c>
      <c r="D5" s="159" t="s">
        <v>1228</v>
      </c>
      <c r="E5" s="153">
        <v>3</v>
      </c>
      <c r="F5" s="153" t="s">
        <v>1229</v>
      </c>
      <c r="G5" s="205" t="s">
        <v>1230</v>
      </c>
      <c r="H5" s="205" t="s">
        <v>1231</v>
      </c>
      <c r="I5" s="155"/>
      <c r="J5" s="134"/>
      <c r="K5" s="134"/>
      <c r="L5" s="134"/>
      <c r="M5" s="134"/>
      <c r="N5" s="134"/>
      <c r="O5" s="134"/>
      <c r="P5" s="134"/>
      <c r="Q5" s="134"/>
      <c r="R5" s="134"/>
      <c r="S5" s="134"/>
      <c r="T5" s="134"/>
      <c r="U5" s="134"/>
      <c r="V5" s="134"/>
      <c r="W5" s="134"/>
      <c r="X5" s="134"/>
      <c r="Y5" s="134"/>
      <c r="Z5" s="134"/>
      <c r="AA5" s="134"/>
    </row>
    <row r="6" spans="1:27" ht="60" customHeight="1" x14ac:dyDescent="0.2">
      <c r="B6" s="137">
        <v>2</v>
      </c>
      <c r="C6" s="205" t="s">
        <v>1232</v>
      </c>
      <c r="D6" s="159" t="s">
        <v>1228</v>
      </c>
      <c r="E6" s="153">
        <v>3</v>
      </c>
      <c r="F6" s="153" t="s">
        <v>1233</v>
      </c>
      <c r="G6" s="205" t="s">
        <v>1234</v>
      </c>
      <c r="H6" s="205" t="s">
        <v>1231</v>
      </c>
      <c r="I6" s="155"/>
      <c r="J6" s="134"/>
      <c r="K6" s="134"/>
      <c r="L6" s="134"/>
      <c r="M6" s="134"/>
      <c r="N6" s="134"/>
      <c r="O6" s="134"/>
      <c r="P6" s="134"/>
      <c r="Q6" s="134"/>
      <c r="R6" s="134"/>
      <c r="S6" s="134"/>
      <c r="T6" s="134"/>
      <c r="U6" s="134"/>
      <c r="V6" s="134"/>
      <c r="W6" s="134"/>
      <c r="X6" s="134"/>
      <c r="Y6" s="134"/>
      <c r="Z6" s="134"/>
      <c r="AA6" s="134"/>
    </row>
    <row r="7" spans="1:27" ht="60" customHeight="1" x14ac:dyDescent="0.2">
      <c r="B7" s="137">
        <v>3</v>
      </c>
      <c r="C7" s="153" t="s">
        <v>1235</v>
      </c>
      <c r="D7" s="159" t="s">
        <v>1228</v>
      </c>
      <c r="E7" s="153">
        <v>3</v>
      </c>
      <c r="F7" s="153" t="s">
        <v>1233</v>
      </c>
      <c r="G7" s="205" t="s">
        <v>1236</v>
      </c>
      <c r="H7" s="205" t="s">
        <v>1231</v>
      </c>
      <c r="I7" s="155"/>
      <c r="J7" s="134"/>
      <c r="K7" s="134"/>
      <c r="L7" s="134"/>
      <c r="M7" s="134"/>
      <c r="N7" s="134"/>
      <c r="O7" s="134"/>
      <c r="P7" s="134"/>
      <c r="Q7" s="134"/>
      <c r="R7" s="134"/>
      <c r="S7" s="134"/>
      <c r="T7" s="134"/>
      <c r="U7" s="134"/>
      <c r="V7" s="134"/>
      <c r="W7" s="134"/>
      <c r="X7" s="134"/>
      <c r="Y7" s="134"/>
      <c r="Z7" s="134"/>
      <c r="AA7" s="134"/>
    </row>
    <row r="8" spans="1:27" ht="60" customHeight="1" x14ac:dyDescent="0.2">
      <c r="B8" s="137">
        <v>4</v>
      </c>
      <c r="C8" s="205" t="s">
        <v>1237</v>
      </c>
      <c r="D8" s="386" t="s">
        <v>1228</v>
      </c>
      <c r="E8" s="153">
        <v>3</v>
      </c>
      <c r="F8" s="205" t="s">
        <v>1233</v>
      </c>
      <c r="G8" s="205" t="s">
        <v>1238</v>
      </c>
      <c r="H8" s="205" t="s">
        <v>1231</v>
      </c>
      <c r="I8" s="155"/>
      <c r="J8" s="134"/>
      <c r="K8" s="134"/>
      <c r="L8" s="134"/>
      <c r="M8" s="134"/>
      <c r="N8" s="134"/>
      <c r="O8" s="134"/>
      <c r="P8" s="134"/>
      <c r="Q8" s="134"/>
      <c r="R8" s="134"/>
      <c r="S8" s="134"/>
      <c r="T8" s="134"/>
      <c r="U8" s="134"/>
      <c r="V8" s="134"/>
      <c r="W8" s="134"/>
      <c r="X8" s="134"/>
      <c r="Y8" s="134"/>
      <c r="Z8" s="134"/>
      <c r="AA8" s="134"/>
    </row>
    <row r="9" spans="1:27" x14ac:dyDescent="0.2">
      <c r="C9" s="134"/>
      <c r="D9" s="134"/>
      <c r="E9" s="134"/>
      <c r="F9" s="134"/>
      <c r="G9" s="134"/>
      <c r="H9" s="134"/>
      <c r="I9" s="134"/>
      <c r="J9" s="134"/>
      <c r="K9" s="134"/>
      <c r="L9" s="134"/>
      <c r="M9" s="134"/>
      <c r="N9" s="134"/>
      <c r="O9" s="134"/>
      <c r="P9" s="134"/>
      <c r="Q9" s="134"/>
      <c r="R9" s="134"/>
      <c r="S9" s="134"/>
      <c r="T9" s="134"/>
      <c r="U9" s="134"/>
      <c r="V9" s="134"/>
      <c r="W9" s="134"/>
      <c r="X9" s="134"/>
      <c r="Y9" s="134"/>
      <c r="Z9" s="134"/>
      <c r="AA9" s="134"/>
    </row>
    <row r="10" spans="1:27" x14ac:dyDescent="0.2">
      <c r="A10" s="160" t="s">
        <v>1239</v>
      </c>
      <c r="B10" s="160"/>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row>
    <row r="11" spans="1:27" x14ac:dyDescent="0.2">
      <c r="A11" s="160" t="s">
        <v>1240</v>
      </c>
      <c r="B11" s="160"/>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row>
    <row r="12" spans="1:27" x14ac:dyDescent="0.2">
      <c r="A12" s="160" t="s">
        <v>1241</v>
      </c>
      <c r="B12" s="160"/>
      <c r="C12" s="137" t="s">
        <v>1242</v>
      </c>
      <c r="D12" s="142" t="s">
        <v>1183</v>
      </c>
      <c r="E12" s="134"/>
      <c r="F12" s="142" t="s">
        <v>1182</v>
      </c>
      <c r="G12" s="134"/>
      <c r="H12" s="134"/>
      <c r="I12" s="134"/>
      <c r="J12" s="134"/>
      <c r="K12" s="134"/>
      <c r="L12" s="134"/>
      <c r="M12" s="134"/>
      <c r="N12" s="134"/>
      <c r="O12" s="134"/>
      <c r="P12" s="134"/>
      <c r="Q12" s="134"/>
      <c r="R12" s="134"/>
      <c r="S12" s="134"/>
      <c r="T12" s="134"/>
      <c r="U12" s="134"/>
      <c r="V12" s="134"/>
      <c r="W12" s="134"/>
      <c r="X12" s="134"/>
      <c r="Y12" s="134"/>
      <c r="Z12" s="134"/>
      <c r="AA12" s="134"/>
    </row>
    <row r="13" spans="1:27" x14ac:dyDescent="0.2">
      <c r="A13" s="160" t="s">
        <v>1243</v>
      </c>
      <c r="B13" s="160"/>
      <c r="C13" s="137" t="s">
        <v>1244</v>
      </c>
      <c r="D13" s="512">
        <v>1</v>
      </c>
      <c r="E13" s="513">
        <v>2</v>
      </c>
      <c r="F13" s="513">
        <v>3</v>
      </c>
      <c r="G13" s="134"/>
      <c r="H13" s="134"/>
      <c r="I13" s="134"/>
      <c r="J13" s="134"/>
      <c r="K13" s="134"/>
      <c r="L13" s="134"/>
      <c r="M13" s="134"/>
      <c r="N13" s="134"/>
      <c r="O13" s="134"/>
      <c r="P13" s="134"/>
      <c r="Q13" s="134"/>
      <c r="R13" s="134"/>
      <c r="S13" s="134"/>
      <c r="T13" s="134"/>
      <c r="U13" s="134"/>
      <c r="V13" s="134"/>
      <c r="W13" s="134"/>
      <c r="X13" s="134"/>
      <c r="Y13" s="134"/>
      <c r="Z13" s="134"/>
      <c r="AA13" s="134"/>
    </row>
    <row r="14" spans="1:27" x14ac:dyDescent="0.2">
      <c r="A14" s="160" t="s">
        <v>1245</v>
      </c>
      <c r="B14" s="160"/>
      <c r="C14" s="137" t="s">
        <v>1246</v>
      </c>
      <c r="D14" s="512"/>
      <c r="E14" s="513"/>
      <c r="F14" s="513"/>
      <c r="G14" s="134"/>
      <c r="H14" s="134"/>
      <c r="I14" s="134"/>
      <c r="J14" s="134"/>
      <c r="K14" s="134"/>
      <c r="L14" s="134"/>
      <c r="M14" s="134"/>
      <c r="N14" s="134"/>
      <c r="O14" s="134"/>
      <c r="P14" s="134"/>
      <c r="Q14" s="134"/>
      <c r="R14" s="134"/>
      <c r="S14" s="134"/>
      <c r="T14" s="134"/>
      <c r="U14" s="134"/>
      <c r="V14" s="134"/>
      <c r="W14" s="134"/>
      <c r="X14" s="134"/>
      <c r="Y14" s="134"/>
      <c r="Z14" s="134"/>
      <c r="AA14" s="134"/>
    </row>
    <row r="15" spans="1:27" x14ac:dyDescent="0.2">
      <c r="A15" s="160" t="s">
        <v>1228</v>
      </c>
      <c r="B15" s="160"/>
      <c r="D15" s="134"/>
      <c r="E15" s="134"/>
      <c r="F15" s="134"/>
      <c r="G15" s="134"/>
      <c r="H15" s="134"/>
      <c r="I15" s="134"/>
      <c r="J15" s="134"/>
      <c r="K15" s="134"/>
      <c r="L15" s="134"/>
      <c r="M15" s="134"/>
      <c r="N15" s="134"/>
      <c r="O15" s="134"/>
      <c r="P15" s="134"/>
      <c r="Q15" s="134"/>
      <c r="R15" s="134"/>
      <c r="S15" s="134"/>
      <c r="T15" s="134"/>
      <c r="U15" s="134"/>
      <c r="V15" s="134"/>
      <c r="W15" s="134"/>
      <c r="X15" s="134"/>
      <c r="Y15" s="134"/>
      <c r="Z15" s="134"/>
      <c r="AA15" s="134"/>
    </row>
    <row r="16" spans="1:27" x14ac:dyDescent="0.2">
      <c r="A16" s="160" t="s">
        <v>709</v>
      </c>
      <c r="B16" s="160"/>
      <c r="C16" s="158" t="s">
        <v>1242</v>
      </c>
      <c r="D16" s="158" t="s">
        <v>1223</v>
      </c>
      <c r="E16" s="158" t="s">
        <v>909</v>
      </c>
      <c r="F16" s="158" t="s">
        <v>1246</v>
      </c>
      <c r="G16" s="158" t="s">
        <v>1247</v>
      </c>
      <c r="H16" s="158" t="s">
        <v>1248</v>
      </c>
      <c r="I16" s="161"/>
      <c r="J16" s="134"/>
      <c r="K16" s="134"/>
      <c r="L16" s="134"/>
      <c r="M16" s="134"/>
      <c r="N16" s="134"/>
      <c r="O16" s="134"/>
      <c r="P16" s="134"/>
      <c r="Q16" s="134"/>
      <c r="R16" s="134"/>
      <c r="S16" s="134"/>
      <c r="T16" s="134"/>
      <c r="U16" s="134"/>
      <c r="V16" s="134"/>
      <c r="W16" s="134"/>
      <c r="X16" s="134"/>
      <c r="Y16" s="134"/>
      <c r="Z16" s="134"/>
      <c r="AA16" s="134"/>
    </row>
    <row r="17" spans="1:27" ht="60" customHeight="1" x14ac:dyDescent="0.2">
      <c r="A17" s="134"/>
      <c r="B17" s="137">
        <v>1</v>
      </c>
      <c r="C17" s="205" t="s">
        <v>1249</v>
      </c>
      <c r="D17" s="159" t="s">
        <v>1228</v>
      </c>
      <c r="E17" s="153">
        <v>3</v>
      </c>
      <c r="F17" s="153">
        <v>1</v>
      </c>
      <c r="G17" s="167">
        <f>E17*F17</f>
        <v>3</v>
      </c>
      <c r="H17" s="205" t="s">
        <v>1250</v>
      </c>
      <c r="I17" s="155"/>
      <c r="L17" s="155"/>
      <c r="M17" s="155"/>
      <c r="N17" s="155"/>
      <c r="O17" s="134"/>
      <c r="P17" s="134"/>
      <c r="Q17" s="134"/>
      <c r="R17" s="134"/>
      <c r="S17" s="134"/>
      <c r="T17" s="134"/>
      <c r="U17" s="134"/>
      <c r="V17" s="134"/>
      <c r="W17" s="134"/>
      <c r="X17" s="134"/>
      <c r="Y17" s="134"/>
      <c r="Z17" s="134"/>
      <c r="AA17" s="134"/>
    </row>
    <row r="18" spans="1:27" ht="60" customHeight="1" x14ac:dyDescent="0.2">
      <c r="B18" s="137">
        <v>2</v>
      </c>
      <c r="C18" s="205" t="s">
        <v>1251</v>
      </c>
      <c r="D18" s="159" t="s">
        <v>1245</v>
      </c>
      <c r="E18" s="153">
        <v>2</v>
      </c>
      <c r="F18" s="153">
        <v>1</v>
      </c>
      <c r="G18" s="167">
        <f>E18*F18</f>
        <v>2</v>
      </c>
      <c r="H18" s="390" t="s">
        <v>1252</v>
      </c>
      <c r="I18" s="155"/>
      <c r="J18" s="515" t="s">
        <v>909</v>
      </c>
      <c r="K18" s="406">
        <v>3</v>
      </c>
      <c r="L18" s="162"/>
      <c r="M18" s="164"/>
      <c r="N18" s="164"/>
      <c r="O18" s="134"/>
      <c r="P18" s="134"/>
      <c r="Q18" s="134"/>
      <c r="R18" s="134"/>
      <c r="S18" s="134"/>
      <c r="T18" s="134"/>
      <c r="U18" s="134"/>
      <c r="V18" s="134"/>
      <c r="W18" s="134"/>
      <c r="X18" s="134"/>
      <c r="Y18" s="134"/>
      <c r="Z18" s="134"/>
      <c r="AA18" s="134"/>
    </row>
    <row r="19" spans="1:27" ht="60" customHeight="1" x14ac:dyDescent="0.2">
      <c r="B19" s="137">
        <v>3</v>
      </c>
      <c r="C19" s="205" t="s">
        <v>1253</v>
      </c>
      <c r="D19" s="159" t="s">
        <v>1245</v>
      </c>
      <c r="E19" s="153">
        <v>3</v>
      </c>
      <c r="F19" s="153">
        <v>3</v>
      </c>
      <c r="G19" s="167">
        <f>E19*F19</f>
        <v>9</v>
      </c>
      <c r="H19" s="205" t="s">
        <v>1254</v>
      </c>
      <c r="I19" s="155"/>
      <c r="J19" s="515"/>
      <c r="K19" s="406">
        <v>2</v>
      </c>
      <c r="L19" s="165"/>
      <c r="M19" s="162"/>
      <c r="N19" s="164"/>
      <c r="O19" s="134"/>
      <c r="P19" s="134"/>
      <c r="Q19" s="134"/>
      <c r="R19" s="134"/>
      <c r="S19" s="134"/>
      <c r="T19" s="134"/>
      <c r="U19" s="134"/>
      <c r="V19" s="134"/>
      <c r="W19" s="134"/>
      <c r="X19" s="134"/>
      <c r="Y19" s="134"/>
      <c r="Z19" s="134"/>
      <c r="AA19" s="134"/>
    </row>
    <row r="20" spans="1:27" ht="60" customHeight="1" x14ac:dyDescent="0.2">
      <c r="B20" s="137">
        <v>4</v>
      </c>
      <c r="C20" s="205" t="s">
        <v>1255</v>
      </c>
      <c r="D20" s="159" t="s">
        <v>1245</v>
      </c>
      <c r="E20" s="153">
        <v>2</v>
      </c>
      <c r="F20" s="153">
        <v>3</v>
      </c>
      <c r="G20" s="167">
        <f>E20*F20</f>
        <v>6</v>
      </c>
      <c r="H20" s="205" t="s">
        <v>1256</v>
      </c>
      <c r="I20" s="155"/>
      <c r="J20" s="515"/>
      <c r="K20" s="406">
        <v>1</v>
      </c>
      <c r="L20" s="165"/>
      <c r="M20" s="165"/>
      <c r="N20" s="163"/>
      <c r="O20" s="134"/>
      <c r="P20" s="134"/>
      <c r="Q20" s="134"/>
      <c r="R20" s="134"/>
      <c r="S20" s="134"/>
      <c r="T20" s="134"/>
      <c r="U20" s="134"/>
      <c r="V20" s="134"/>
      <c r="W20" s="134"/>
      <c r="X20" s="134"/>
      <c r="Y20" s="134"/>
      <c r="Z20" s="134"/>
      <c r="AA20" s="134"/>
    </row>
    <row r="21" spans="1:27" ht="60" customHeight="1" x14ac:dyDescent="0.2">
      <c r="B21" s="137">
        <v>5</v>
      </c>
      <c r="C21" s="205" t="s">
        <v>1257</v>
      </c>
      <c r="D21" s="159" t="s">
        <v>1228</v>
      </c>
      <c r="E21" s="153">
        <v>3</v>
      </c>
      <c r="F21" s="153">
        <v>1</v>
      </c>
      <c r="G21" s="167"/>
      <c r="H21" s="205" t="s">
        <v>1258</v>
      </c>
      <c r="I21" s="155"/>
      <c r="J21" s="387"/>
      <c r="K21" s="387"/>
      <c r="L21" s="388"/>
      <c r="M21" s="388"/>
      <c r="N21" s="389"/>
      <c r="O21" s="134"/>
      <c r="P21" s="134"/>
      <c r="Q21" s="134"/>
      <c r="R21" s="134"/>
      <c r="S21" s="134"/>
      <c r="T21" s="134"/>
      <c r="U21" s="134"/>
      <c r="V21" s="134"/>
      <c r="W21" s="134"/>
      <c r="X21" s="134"/>
      <c r="Y21" s="134"/>
      <c r="Z21" s="134"/>
      <c r="AA21" s="134"/>
    </row>
    <row r="22" spans="1:27" ht="60" customHeight="1" x14ac:dyDescent="0.2">
      <c r="B22" s="137">
        <v>6</v>
      </c>
      <c r="C22" s="205" t="s">
        <v>1259</v>
      </c>
      <c r="D22" s="159" t="s">
        <v>1245</v>
      </c>
      <c r="E22" s="153">
        <v>3</v>
      </c>
      <c r="F22" s="153">
        <v>1</v>
      </c>
      <c r="G22" s="167"/>
      <c r="H22" s="205" t="s">
        <v>1260</v>
      </c>
      <c r="I22" s="155"/>
      <c r="J22" s="387"/>
      <c r="K22" s="387"/>
      <c r="L22" s="388"/>
      <c r="M22" s="388"/>
      <c r="N22" s="389"/>
      <c r="O22" s="134"/>
      <c r="P22" s="134"/>
      <c r="Q22" s="134"/>
      <c r="R22" s="134"/>
      <c r="S22" s="134"/>
      <c r="T22" s="134"/>
      <c r="U22" s="134"/>
      <c r="V22" s="134"/>
      <c r="W22" s="134"/>
      <c r="X22" s="134"/>
      <c r="Y22" s="134"/>
      <c r="Z22" s="134"/>
      <c r="AA22" s="134"/>
    </row>
    <row r="23" spans="1:27" ht="60" customHeight="1" x14ac:dyDescent="0.25">
      <c r="B23" s="137">
        <v>7</v>
      </c>
      <c r="C23" s="205" t="s">
        <v>1261</v>
      </c>
      <c r="D23" s="153" t="s">
        <v>1245</v>
      </c>
      <c r="E23" s="153">
        <v>2</v>
      </c>
      <c r="F23" s="153">
        <v>2</v>
      </c>
      <c r="G23" s="167">
        <f>E23*F23</f>
        <v>4</v>
      </c>
      <c r="H23" s="205" t="s">
        <v>1262</v>
      </c>
      <c r="I23" s="134"/>
      <c r="J23" s="134"/>
      <c r="K23" s="120"/>
      <c r="L23" s="166">
        <v>1</v>
      </c>
      <c r="M23" s="166">
        <v>2</v>
      </c>
      <c r="N23" s="166">
        <v>3</v>
      </c>
      <c r="O23" s="134"/>
      <c r="P23" s="134"/>
      <c r="Q23" s="134"/>
      <c r="R23" s="134"/>
      <c r="S23" s="134"/>
      <c r="T23" s="134"/>
      <c r="U23" s="134"/>
      <c r="V23" s="134"/>
      <c r="W23" s="134"/>
      <c r="X23" s="134"/>
      <c r="Y23" s="134"/>
      <c r="Z23" s="134"/>
      <c r="AA23" s="134"/>
    </row>
    <row r="24" spans="1:27" ht="21" x14ac:dyDescent="0.2">
      <c r="C24" s="134"/>
      <c r="D24" s="134"/>
      <c r="E24" s="134"/>
      <c r="F24" s="134"/>
      <c r="G24" s="134"/>
      <c r="H24" s="134"/>
      <c r="I24" s="134"/>
      <c r="J24" s="134"/>
      <c r="K24" s="134"/>
      <c r="L24" s="514" t="s">
        <v>1246</v>
      </c>
      <c r="M24" s="514"/>
      <c r="N24" s="514"/>
      <c r="O24" s="134"/>
      <c r="P24" s="134"/>
      <c r="Q24" s="134"/>
      <c r="R24" s="134"/>
      <c r="S24" s="134"/>
      <c r="T24" s="134"/>
      <c r="U24" s="134"/>
      <c r="V24" s="134"/>
      <c r="W24" s="134"/>
      <c r="X24" s="134"/>
      <c r="Y24" s="134"/>
      <c r="Z24" s="134"/>
      <c r="AA24" s="134"/>
    </row>
    <row r="25" spans="1:27" x14ac:dyDescent="0.2">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row>
    <row r="26" spans="1:27" x14ac:dyDescent="0.2">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row>
    <row r="27" spans="1:27" x14ac:dyDescent="0.2">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row>
    <row r="28" spans="1:27" x14ac:dyDescent="0.2">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row>
    <row r="29" spans="1:27" x14ac:dyDescent="0.2">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row>
    <row r="30" spans="1:27" x14ac:dyDescent="0.2">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row>
    <row r="31" spans="1:27" x14ac:dyDescent="0.2">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row>
    <row r="32" spans="1:27" x14ac:dyDescent="0.2">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row>
    <row r="33" spans="3:27" x14ac:dyDescent="0.2">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row>
    <row r="34" spans="3:27" x14ac:dyDescent="0.2">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row>
    <row r="35" spans="3:27" x14ac:dyDescent="0.2">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row>
    <row r="36" spans="3:27" x14ac:dyDescent="0.2">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row>
    <row r="37" spans="3:27" x14ac:dyDescent="0.2">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row>
    <row r="38" spans="3:27" x14ac:dyDescent="0.2">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row>
    <row r="39" spans="3:27" x14ac:dyDescent="0.2">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row>
    <row r="40" spans="3:27" x14ac:dyDescent="0.2">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row>
    <row r="41" spans="3:27" x14ac:dyDescent="0.2">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row>
    <row r="42" spans="3:27" x14ac:dyDescent="0.2">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row>
    <row r="43" spans="3:27" x14ac:dyDescent="0.2">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row>
    <row r="44" spans="3:27" x14ac:dyDescent="0.2">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row>
    <row r="45" spans="3:27" x14ac:dyDescent="0.2">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row>
    <row r="46" spans="3:27" x14ac:dyDescent="0.2">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row>
    <row r="47" spans="3:27" x14ac:dyDescent="0.2">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row>
    <row r="48" spans="3:27" x14ac:dyDescent="0.2">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row>
    <row r="49" spans="3:27" x14ac:dyDescent="0.2">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row>
    <row r="50" spans="3:27" x14ac:dyDescent="0.2">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row>
    <row r="51" spans="3:27" x14ac:dyDescent="0.2">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row>
    <row r="52" spans="3:27" x14ac:dyDescent="0.2">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row>
    <row r="53" spans="3:27" x14ac:dyDescent="0.2">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row>
    <row r="54" spans="3:27" x14ac:dyDescent="0.2">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row>
    <row r="55" spans="3:27" x14ac:dyDescent="0.2">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row>
    <row r="56" spans="3:27" x14ac:dyDescent="0.2">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row>
    <row r="57" spans="3:27" x14ac:dyDescent="0.2">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row>
    <row r="58" spans="3:27" x14ac:dyDescent="0.2">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row>
    <row r="59" spans="3:27" x14ac:dyDescent="0.2">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row>
    <row r="60" spans="3:27" x14ac:dyDescent="0.2">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row>
    <row r="61" spans="3:27" x14ac:dyDescent="0.2">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row>
    <row r="62" spans="3:27" x14ac:dyDescent="0.2">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row>
    <row r="63" spans="3:27" x14ac:dyDescent="0.2">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row>
    <row r="64" spans="3:27" x14ac:dyDescent="0.2">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row>
    <row r="65" spans="3:27" x14ac:dyDescent="0.2">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row>
    <row r="66" spans="3:27" x14ac:dyDescent="0.2">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row>
    <row r="67" spans="3:27" x14ac:dyDescent="0.2">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row>
    <row r="68" spans="3:27" x14ac:dyDescent="0.2">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row>
    <row r="69" spans="3:27" x14ac:dyDescent="0.2">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row>
    <row r="70" spans="3:27" x14ac:dyDescent="0.2">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row>
    <row r="71" spans="3:27" x14ac:dyDescent="0.2">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row>
    <row r="72" spans="3:27" x14ac:dyDescent="0.2">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row>
    <row r="73" spans="3:27" x14ac:dyDescent="0.2">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row>
    <row r="74" spans="3:27" x14ac:dyDescent="0.2">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row>
    <row r="75" spans="3:27" x14ac:dyDescent="0.2">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row>
    <row r="76" spans="3:27" x14ac:dyDescent="0.2">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row>
    <row r="77" spans="3:27" x14ac:dyDescent="0.2">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row>
    <row r="78" spans="3:27" x14ac:dyDescent="0.2">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row>
    <row r="79" spans="3:27" x14ac:dyDescent="0.2">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row>
    <row r="80" spans="3:27" x14ac:dyDescent="0.2">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row>
    <row r="81" spans="3:27" x14ac:dyDescent="0.2">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row>
    <row r="82" spans="3:27" x14ac:dyDescent="0.2">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row>
    <row r="83" spans="3:27" x14ac:dyDescent="0.2">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row>
    <row r="84" spans="3:27" x14ac:dyDescent="0.2">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row>
    <row r="85" spans="3:27" x14ac:dyDescent="0.2">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row>
    <row r="86" spans="3:27" x14ac:dyDescent="0.2">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row>
    <row r="87" spans="3:27" x14ac:dyDescent="0.2">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row>
    <row r="88" spans="3:27" x14ac:dyDescent="0.2">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row>
    <row r="89" spans="3:27" x14ac:dyDescent="0.2">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row>
    <row r="90" spans="3:27" x14ac:dyDescent="0.2">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row>
    <row r="91" spans="3:27" x14ac:dyDescent="0.2">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row>
    <row r="92" spans="3:27" x14ac:dyDescent="0.2">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row>
    <row r="93" spans="3:27" x14ac:dyDescent="0.2">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row>
    <row r="94" spans="3:27" x14ac:dyDescent="0.2">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row>
    <row r="95" spans="3:27" x14ac:dyDescent="0.2">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row>
    <row r="96" spans="3:27" x14ac:dyDescent="0.2">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row>
    <row r="97" spans="3:27" x14ac:dyDescent="0.2">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row>
    <row r="98" spans="3:27" x14ac:dyDescent="0.2">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row>
    <row r="99" spans="3:27" x14ac:dyDescent="0.2">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row>
    <row r="100" spans="3:27" x14ac:dyDescent="0.2">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row>
    <row r="101" spans="3:27" x14ac:dyDescent="0.2">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row>
    <row r="102" spans="3:27" x14ac:dyDescent="0.2">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row>
    <row r="103" spans="3:27" x14ac:dyDescent="0.2">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row>
    <row r="104" spans="3:27" x14ac:dyDescent="0.2">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row>
    <row r="105" spans="3:27" x14ac:dyDescent="0.2">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row>
    <row r="106" spans="3:27" x14ac:dyDescent="0.2">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row>
    <row r="107" spans="3:27" x14ac:dyDescent="0.2">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row>
    <row r="108" spans="3:27" x14ac:dyDescent="0.2">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row>
    <row r="109" spans="3:27" x14ac:dyDescent="0.2">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row>
    <row r="110" spans="3:27" x14ac:dyDescent="0.2">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row>
    <row r="111" spans="3:27" x14ac:dyDescent="0.2">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row>
    <row r="112" spans="3:27" x14ac:dyDescent="0.2">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row>
    <row r="113" spans="3:27" x14ac:dyDescent="0.2">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row>
    <row r="114" spans="3:27" x14ac:dyDescent="0.2">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row>
    <row r="115" spans="3:27" x14ac:dyDescent="0.2">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row>
    <row r="116" spans="3:27" x14ac:dyDescent="0.2">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row>
    <row r="117" spans="3:27" x14ac:dyDescent="0.2">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row>
    <row r="118" spans="3:27" x14ac:dyDescent="0.2">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row>
    <row r="119" spans="3:27" x14ac:dyDescent="0.2">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row>
    <row r="120" spans="3:27" x14ac:dyDescent="0.2">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row>
    <row r="121" spans="3:27" x14ac:dyDescent="0.2">
      <c r="K121" s="134"/>
      <c r="L121" s="134"/>
      <c r="M121" s="134"/>
      <c r="N121" s="134"/>
    </row>
  </sheetData>
  <mergeCells count="5">
    <mergeCell ref="D13:D14"/>
    <mergeCell ref="E13:E14"/>
    <mergeCell ref="F13:F14"/>
    <mergeCell ref="L24:N24"/>
    <mergeCell ref="J18:J20"/>
  </mergeCells>
  <conditionalFormatting sqref="G17:G23">
    <cfRule type="cellIs" dxfId="6" priority="5" operator="between">
      <formula>5</formula>
      <formula>9</formula>
    </cfRule>
    <cfRule type="cellIs" dxfId="5" priority="7" stopIfTrue="1" operator="between">
      <formula>2.51</formula>
      <formula>4.99</formula>
    </cfRule>
    <cfRule type="cellIs" dxfId="4" priority="8" operator="lessThanOrEqual">
      <formula>2.5</formula>
    </cfRule>
  </conditionalFormatting>
  <conditionalFormatting sqref="I19">
    <cfRule type="cellIs" dxfId="3" priority="6" operator="between">
      <formula>5</formula>
      <formula>9</formula>
    </cfRule>
  </conditionalFormatting>
  <conditionalFormatting sqref="E5:E8">
    <cfRule type="cellIs" dxfId="2" priority="1" operator="between">
      <formula>2.3</formula>
      <formula>3</formula>
    </cfRule>
    <cfRule type="cellIs" dxfId="1" priority="2" stopIfTrue="1" operator="between">
      <formula>1.5</formula>
      <formula>2.29</formula>
    </cfRule>
    <cfRule type="cellIs" dxfId="0" priority="3" operator="lessThanOrEqual">
      <formula>1.49</formula>
    </cfRule>
  </conditionalFormatting>
  <dataValidations count="1">
    <dataValidation type="list" allowBlank="1" showInputMessage="1" showErrorMessage="1" sqref="D5:D8 D17:D22">
      <formula1>$A$10:$A$16</formula1>
    </dataValidation>
  </dataValidations>
  <pageMargins left="0.7" right="0.7" top="0.75" bottom="0.75" header="0.3" footer="0.3"/>
  <pageSetup paperSize="9"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selection activeCell="C6" sqref="C6"/>
    </sheetView>
  </sheetViews>
  <sheetFormatPr baseColWidth="10" defaultColWidth="10.83203125" defaultRowHeight="16" x14ac:dyDescent="0.2"/>
  <cols>
    <col min="1" max="1" width="10.83203125" style="134"/>
    <col min="2" max="2" width="28.33203125" style="134" customWidth="1"/>
    <col min="3" max="3" width="16.5" style="134" customWidth="1"/>
    <col min="4" max="4" width="10.83203125" style="134"/>
    <col min="5" max="5" width="16.1640625" style="134" customWidth="1"/>
    <col min="6" max="6" width="18" style="134" customWidth="1"/>
    <col min="7" max="8" width="10.83203125" style="134"/>
    <col min="9" max="9" width="23.83203125" style="134" customWidth="1"/>
    <col min="10" max="16384" width="10.83203125" style="134"/>
  </cols>
  <sheetData>
    <row r="1" spans="2:9" ht="28" x14ac:dyDescent="0.3">
      <c r="B1" s="15" t="s">
        <v>1263</v>
      </c>
    </row>
    <row r="2" spans="2:9" ht="18" customHeight="1" x14ac:dyDescent="0.3">
      <c r="B2" s="15"/>
    </row>
    <row r="3" spans="2:9" ht="30" customHeight="1" x14ac:dyDescent="0.2">
      <c r="B3" s="181" t="s">
        <v>1264</v>
      </c>
      <c r="C3" s="238" t="s">
        <v>1265</v>
      </c>
      <c r="D3" s="238" t="s">
        <v>1266</v>
      </c>
      <c r="E3" s="238" t="s">
        <v>1267</v>
      </c>
      <c r="F3" s="238" t="s">
        <v>1268</v>
      </c>
      <c r="G3" s="238" t="s">
        <v>1269</v>
      </c>
      <c r="H3" s="238" t="s">
        <v>1270</v>
      </c>
      <c r="I3" s="238" t="s">
        <v>1271</v>
      </c>
    </row>
    <row r="4" spans="2:9" x14ac:dyDescent="0.2">
      <c r="B4" s="153" t="s">
        <v>1272</v>
      </c>
      <c r="C4" s="153"/>
      <c r="D4" s="153"/>
      <c r="E4" s="153"/>
      <c r="F4" s="153"/>
      <c r="G4" s="153"/>
      <c r="H4" s="153"/>
      <c r="I4" s="205"/>
    </row>
    <row r="5" spans="2:9" x14ac:dyDescent="0.2">
      <c r="B5" s="204"/>
      <c r="C5" s="153"/>
      <c r="D5" s="153"/>
      <c r="E5" s="153"/>
      <c r="F5" s="153"/>
      <c r="G5" s="153"/>
      <c r="H5" s="153"/>
      <c r="I5" s="205"/>
    </row>
    <row r="6" spans="2:9" x14ac:dyDescent="0.2">
      <c r="B6" s="204"/>
      <c r="C6" s="153"/>
      <c r="D6" s="153"/>
      <c r="E6" s="153"/>
      <c r="F6" s="153"/>
      <c r="G6" s="153"/>
      <c r="H6" s="153"/>
      <c r="I6" s="205"/>
    </row>
    <row r="7" spans="2:9" x14ac:dyDescent="0.2">
      <c r="B7" s="204"/>
      <c r="C7" s="153"/>
      <c r="D7" s="153"/>
      <c r="E7" s="153"/>
      <c r="F7" s="153"/>
      <c r="G7" s="153"/>
      <c r="H7" s="153"/>
      <c r="I7" s="205"/>
    </row>
    <row r="8" spans="2:9" x14ac:dyDescent="0.2">
      <c r="B8" s="153" t="s">
        <v>1273</v>
      </c>
      <c r="C8" s="153"/>
      <c r="D8" s="153"/>
      <c r="E8" s="153"/>
      <c r="F8" s="153"/>
      <c r="G8" s="153"/>
      <c r="H8" s="153"/>
      <c r="I8" s="205"/>
    </row>
    <row r="9" spans="2:9" x14ac:dyDescent="0.2">
      <c r="B9" s="204" t="s">
        <v>1274</v>
      </c>
      <c r="C9" s="153"/>
      <c r="D9" s="153"/>
      <c r="E9" s="153"/>
      <c r="F9" s="153"/>
      <c r="G9" s="153"/>
      <c r="H9" s="153"/>
      <c r="I9" s="205"/>
    </row>
    <row r="10" spans="2:9" x14ac:dyDescent="0.2">
      <c r="B10" s="204"/>
      <c r="C10" s="153"/>
      <c r="D10" s="153"/>
      <c r="E10" s="153"/>
      <c r="F10" s="153"/>
      <c r="G10" s="153"/>
      <c r="H10" s="153"/>
      <c r="I10" s="205"/>
    </row>
    <row r="11" spans="2:9" x14ac:dyDescent="0.2">
      <c r="B11" s="204"/>
      <c r="C11" s="153"/>
      <c r="D11" s="153"/>
      <c r="E11" s="153"/>
      <c r="F11" s="153"/>
      <c r="G11" s="153"/>
      <c r="H11" s="153"/>
      <c r="I11" s="205"/>
    </row>
    <row r="12" spans="2:9" x14ac:dyDescent="0.2">
      <c r="B12" s="153" t="s">
        <v>1275</v>
      </c>
      <c r="C12" s="153"/>
      <c r="D12" s="153"/>
      <c r="E12" s="153"/>
      <c r="F12" s="153"/>
      <c r="G12" s="153"/>
      <c r="H12" s="153"/>
      <c r="I12" s="205"/>
    </row>
    <row r="13" spans="2:9" x14ac:dyDescent="0.2">
      <c r="B13" s="153" t="s">
        <v>1276</v>
      </c>
      <c r="C13" s="153"/>
      <c r="D13" s="153"/>
      <c r="E13" s="153"/>
      <c r="F13" s="153"/>
      <c r="G13" s="153"/>
      <c r="H13" s="153"/>
      <c r="I13" s="205"/>
    </row>
    <row r="14" spans="2:9" x14ac:dyDescent="0.2">
      <c r="B14" s="153" t="s">
        <v>1277</v>
      </c>
      <c r="C14" s="153"/>
      <c r="D14" s="153"/>
      <c r="E14" s="153"/>
      <c r="F14" s="153"/>
      <c r="G14" s="153"/>
      <c r="H14" s="153"/>
      <c r="I14" s="205"/>
    </row>
    <row r="15" spans="2:9" x14ac:dyDescent="0.2">
      <c r="B15" s="153" t="s">
        <v>1278</v>
      </c>
      <c r="C15" s="153"/>
      <c r="D15" s="153"/>
      <c r="E15" s="153"/>
      <c r="F15" s="153"/>
      <c r="G15" s="153"/>
      <c r="H15" s="153"/>
      <c r="I15" s="205"/>
    </row>
    <row r="16" spans="2:9" x14ac:dyDescent="0.2">
      <c r="B16" s="204"/>
      <c r="C16" s="153"/>
      <c r="D16" s="153"/>
      <c r="E16" s="153"/>
      <c r="F16" s="153"/>
      <c r="G16" s="153"/>
      <c r="H16" s="153"/>
      <c r="I16" s="205"/>
    </row>
    <row r="17" spans="2:9" x14ac:dyDescent="0.2">
      <c r="B17" s="204"/>
      <c r="C17" s="153"/>
      <c r="D17" s="153"/>
      <c r="E17" s="153"/>
      <c r="F17" s="153"/>
      <c r="G17" s="153"/>
      <c r="H17" s="153"/>
      <c r="I17" s="205"/>
    </row>
    <row r="18" spans="2:9" x14ac:dyDescent="0.2">
      <c r="B18" s="204"/>
      <c r="C18" s="153"/>
      <c r="D18" s="153"/>
      <c r="E18" s="153"/>
      <c r="F18" s="153"/>
      <c r="G18" s="153"/>
      <c r="H18" s="153"/>
      <c r="I18" s="205"/>
    </row>
    <row r="19" spans="2:9" x14ac:dyDescent="0.2">
      <c r="B19" s="153" t="s">
        <v>1279</v>
      </c>
      <c r="C19" s="153"/>
      <c r="D19" s="153"/>
      <c r="E19" s="153"/>
      <c r="F19" s="153"/>
      <c r="G19" s="153"/>
      <c r="H19" s="153"/>
      <c r="I19" s="20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topLeftCell="A12" workbookViewId="0">
      <selection activeCell="G12" sqref="G12"/>
    </sheetView>
  </sheetViews>
  <sheetFormatPr baseColWidth="10" defaultColWidth="11.5" defaultRowHeight="15" x14ac:dyDescent="0.2"/>
  <cols>
    <col min="3" max="3" width="6.83203125" customWidth="1"/>
    <col min="4" max="5" width="50.83203125" customWidth="1"/>
    <col min="6" max="6" width="6.83203125" customWidth="1"/>
  </cols>
  <sheetData>
    <row r="1" spans="1:6" ht="28" x14ac:dyDescent="0.3">
      <c r="A1" s="210" t="s">
        <v>1280</v>
      </c>
      <c r="B1" s="120"/>
      <c r="C1" s="120"/>
      <c r="D1" s="120"/>
      <c r="E1" s="120"/>
      <c r="F1" s="120"/>
    </row>
    <row r="12" spans="1:6" ht="260" customHeight="1" x14ac:dyDescent="0.2">
      <c r="A12" s="120"/>
      <c r="B12" s="120"/>
      <c r="C12" s="517" t="s">
        <v>1281</v>
      </c>
      <c r="D12" s="195"/>
      <c r="E12" s="195"/>
      <c r="F12" s="120"/>
    </row>
    <row r="13" spans="1:6" ht="260" customHeight="1" x14ac:dyDescent="0.2">
      <c r="A13" s="120"/>
      <c r="B13" s="120"/>
      <c r="C13" s="517"/>
      <c r="D13" s="195"/>
      <c r="E13" s="195"/>
      <c r="F13" s="120"/>
    </row>
    <row r="14" spans="1:6" ht="30" customHeight="1" x14ac:dyDescent="0.2">
      <c r="A14" s="120"/>
      <c r="B14" s="209" t="s">
        <v>1282</v>
      </c>
      <c r="C14" s="120"/>
      <c r="D14" s="516" t="s">
        <v>1283</v>
      </c>
      <c r="E14" s="516"/>
      <c r="F14" s="209" t="s">
        <v>1284</v>
      </c>
    </row>
  </sheetData>
  <mergeCells count="2">
    <mergeCell ref="D14:E14"/>
    <mergeCell ref="C12:C13"/>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showGridLines="0" zoomScale="95" zoomScaleNormal="95" zoomScalePageLayoutView="95" workbookViewId="0">
      <selection activeCell="H9" sqref="H9"/>
    </sheetView>
  </sheetViews>
  <sheetFormatPr baseColWidth="10" defaultColWidth="8.83203125" defaultRowHeight="15" x14ac:dyDescent="0.2"/>
  <cols>
    <col min="1" max="1" width="8.83203125" style="1"/>
    <col min="2" max="2" width="29.83203125" customWidth="1"/>
    <col min="3" max="3" width="3.5" customWidth="1"/>
    <col min="4" max="4" width="29.1640625" customWidth="1"/>
    <col min="5" max="5" width="3.1640625" customWidth="1"/>
    <col min="6" max="6" width="26.83203125" customWidth="1"/>
    <col min="7" max="7" width="3.33203125" customWidth="1"/>
    <col min="8" max="8" width="29" customWidth="1"/>
    <col min="9" max="9" width="3.5" customWidth="1"/>
    <col min="10" max="10" width="24.5" customWidth="1"/>
    <col min="11" max="11" width="3.5" customWidth="1"/>
    <col min="12" max="12" width="26.83203125" customWidth="1"/>
  </cols>
  <sheetData>
    <row r="1" spans="1:22" x14ac:dyDescent="0.2">
      <c r="B1" s="1"/>
      <c r="C1" s="1"/>
      <c r="D1" s="1"/>
      <c r="E1" s="1"/>
      <c r="F1" s="1"/>
      <c r="G1" s="1"/>
      <c r="H1" s="1"/>
      <c r="I1" s="1"/>
      <c r="J1" s="1"/>
      <c r="K1" s="1"/>
      <c r="L1" s="1"/>
      <c r="M1" s="1"/>
      <c r="N1" s="1"/>
      <c r="O1" s="120"/>
      <c r="P1" s="120"/>
      <c r="Q1" s="120"/>
      <c r="R1" s="120"/>
      <c r="S1" s="120"/>
      <c r="T1" s="120"/>
      <c r="U1" s="120"/>
      <c r="V1" s="120"/>
    </row>
    <row r="2" spans="1:22" ht="40" customHeight="1" x14ac:dyDescent="0.2">
      <c r="B2" s="45" t="s">
        <v>1285</v>
      </c>
      <c r="C2" s="1"/>
      <c r="D2" s="1"/>
      <c r="E2" s="1"/>
      <c r="F2" s="1"/>
      <c r="G2" s="1"/>
      <c r="H2" s="1"/>
      <c r="I2" s="1"/>
      <c r="J2" s="1"/>
      <c r="K2" s="1"/>
      <c r="L2" s="1"/>
      <c r="M2" s="1"/>
      <c r="N2" s="1"/>
      <c r="O2" s="1"/>
      <c r="P2" s="1"/>
      <c r="Q2" s="1"/>
      <c r="R2" s="1"/>
      <c r="S2" s="1"/>
      <c r="T2" s="1"/>
      <c r="U2" s="1"/>
      <c r="V2" s="1"/>
    </row>
    <row r="3" spans="1:22" ht="15" customHeight="1" thickBot="1" x14ac:dyDescent="0.25">
      <c r="B3" s="120"/>
      <c r="C3" s="1"/>
      <c r="D3" s="1"/>
      <c r="E3" s="1"/>
      <c r="F3" s="1"/>
      <c r="G3" s="1"/>
      <c r="H3" s="1"/>
      <c r="I3" s="1"/>
      <c r="J3" s="1"/>
      <c r="K3" s="1"/>
      <c r="L3" s="1"/>
      <c r="M3" s="1"/>
      <c r="N3" s="1"/>
      <c r="O3" s="1"/>
      <c r="P3" s="1"/>
      <c r="Q3" s="1"/>
      <c r="R3" s="1"/>
      <c r="S3" s="1"/>
      <c r="T3" s="1"/>
      <c r="U3" s="1"/>
      <c r="V3" s="1"/>
    </row>
    <row r="4" spans="1:22" ht="77" customHeight="1" thickBot="1" x14ac:dyDescent="0.25">
      <c r="B4" s="518" t="s">
        <v>1286</v>
      </c>
      <c r="C4" s="519"/>
      <c r="D4" s="519"/>
      <c r="E4" s="519"/>
      <c r="F4" s="520"/>
      <c r="G4" s="1"/>
      <c r="H4" s="1"/>
      <c r="I4" s="1"/>
      <c r="J4" s="1"/>
      <c r="K4" s="1"/>
      <c r="L4" s="1"/>
      <c r="M4" s="1"/>
      <c r="N4" s="1"/>
      <c r="O4" s="1"/>
      <c r="P4" s="1"/>
      <c r="Q4" s="1"/>
      <c r="R4" s="1"/>
      <c r="S4" s="1"/>
      <c r="T4" s="1"/>
      <c r="U4" s="1"/>
      <c r="V4" s="1"/>
    </row>
    <row r="5" spans="1:22" ht="22" customHeight="1" thickBot="1" x14ac:dyDescent="0.25">
      <c r="B5" s="1"/>
      <c r="C5" s="1"/>
      <c r="D5" s="1"/>
      <c r="E5" s="1"/>
      <c r="F5" s="1"/>
      <c r="G5" s="1"/>
      <c r="H5" s="1"/>
      <c r="I5" s="1"/>
      <c r="J5" s="1"/>
      <c r="K5" s="1"/>
      <c r="L5" s="1"/>
      <c r="M5" s="1"/>
      <c r="N5" s="1"/>
      <c r="O5" s="1"/>
      <c r="P5" s="1"/>
      <c r="Q5" s="1"/>
      <c r="R5" s="1"/>
      <c r="S5" s="1"/>
      <c r="T5" s="1"/>
      <c r="U5" s="1"/>
      <c r="V5" s="1"/>
    </row>
    <row r="6" spans="1:22" ht="34" customHeight="1" x14ac:dyDescent="0.2">
      <c r="B6" s="31" t="s">
        <v>627</v>
      </c>
      <c r="C6" s="1"/>
      <c r="D6" s="36" t="s">
        <v>1287</v>
      </c>
      <c r="E6" s="37"/>
      <c r="F6" s="38" t="s">
        <v>630</v>
      </c>
      <c r="G6" s="37"/>
      <c r="H6" s="46" t="s">
        <v>631</v>
      </c>
      <c r="I6" s="37"/>
      <c r="J6" s="39" t="s">
        <v>632</v>
      </c>
      <c r="K6" s="37"/>
      <c r="L6" s="40" t="s">
        <v>1288</v>
      </c>
      <c r="M6" s="1"/>
      <c r="N6" s="1"/>
      <c r="O6" s="1"/>
      <c r="P6" s="1"/>
      <c r="Q6" s="1"/>
      <c r="R6" s="1"/>
      <c r="S6" s="1"/>
      <c r="T6" s="1"/>
      <c r="U6" s="1"/>
      <c r="V6" s="1"/>
    </row>
    <row r="7" spans="1:22" s="4" customFormat="1" ht="42" customHeight="1" x14ac:dyDescent="0.2">
      <c r="A7" s="13"/>
      <c r="B7" s="32" t="s">
        <v>1289</v>
      </c>
      <c r="C7" s="18"/>
      <c r="D7" s="32" t="s">
        <v>1289</v>
      </c>
      <c r="E7" s="41"/>
      <c r="F7" s="32" t="s">
        <v>1289</v>
      </c>
      <c r="G7" s="41"/>
      <c r="H7" s="32" t="s">
        <v>1289</v>
      </c>
      <c r="I7" s="41"/>
      <c r="J7" s="32" t="s">
        <v>1289</v>
      </c>
      <c r="K7" s="41"/>
      <c r="L7" s="32" t="s">
        <v>1289</v>
      </c>
      <c r="M7" s="13"/>
      <c r="N7" s="13"/>
      <c r="O7" s="13"/>
      <c r="P7" s="13"/>
      <c r="Q7" s="13"/>
      <c r="R7" s="13"/>
      <c r="S7" s="13"/>
      <c r="T7" s="13"/>
      <c r="U7" s="13"/>
      <c r="V7" s="13"/>
    </row>
    <row r="8" spans="1:22" s="5" customFormat="1" ht="28" x14ac:dyDescent="0.2">
      <c r="A8" s="3"/>
      <c r="B8" s="33" t="s">
        <v>1290</v>
      </c>
      <c r="C8" s="17"/>
      <c r="D8" s="33" t="s">
        <v>1290</v>
      </c>
      <c r="E8" s="42"/>
      <c r="F8" s="33" t="s">
        <v>1291</v>
      </c>
      <c r="G8" s="42"/>
      <c r="H8" s="33" t="s">
        <v>1292</v>
      </c>
      <c r="I8" s="42"/>
      <c r="J8" s="33" t="s">
        <v>1293</v>
      </c>
      <c r="K8" s="42"/>
      <c r="L8" s="33" t="s">
        <v>728</v>
      </c>
      <c r="M8" s="3"/>
      <c r="N8" s="3"/>
      <c r="O8" s="3"/>
      <c r="P8" s="3"/>
      <c r="Q8" s="3"/>
      <c r="R8" s="3"/>
      <c r="S8" s="3"/>
      <c r="T8" s="3"/>
      <c r="U8" s="3"/>
      <c r="V8" s="3"/>
    </row>
    <row r="9" spans="1:22" s="5" customFormat="1" ht="30" customHeight="1" thickBot="1" x14ac:dyDescent="0.25">
      <c r="A9" s="3"/>
      <c r="B9" s="33"/>
      <c r="C9" s="17"/>
      <c r="D9" s="33"/>
      <c r="E9" s="42"/>
      <c r="F9" s="33" t="s">
        <v>1294</v>
      </c>
      <c r="G9" s="42"/>
      <c r="H9" s="33" t="s">
        <v>753</v>
      </c>
      <c r="I9" s="42"/>
      <c r="J9" s="33" t="s">
        <v>1295</v>
      </c>
      <c r="K9" s="42"/>
      <c r="L9" s="43" t="s">
        <v>1296</v>
      </c>
      <c r="M9" s="3"/>
      <c r="N9" s="3"/>
      <c r="O9" s="3"/>
      <c r="P9" s="3"/>
      <c r="Q9" s="3"/>
      <c r="R9" s="3"/>
      <c r="S9" s="3"/>
      <c r="T9" s="3"/>
      <c r="U9" s="3"/>
      <c r="V9" s="3"/>
    </row>
    <row r="10" spans="1:22" s="5" customFormat="1" ht="37" customHeight="1" x14ac:dyDescent="0.2">
      <c r="A10" s="3"/>
      <c r="B10" s="34"/>
      <c r="C10" s="17"/>
      <c r="D10" s="34"/>
      <c r="E10" s="42"/>
      <c r="F10" s="44" t="s">
        <v>710</v>
      </c>
      <c r="G10" s="42"/>
      <c r="H10" s="44" t="s">
        <v>1297</v>
      </c>
      <c r="I10" s="42"/>
      <c r="J10" s="44" t="s">
        <v>1298</v>
      </c>
      <c r="K10" s="42"/>
      <c r="L10" s="42"/>
      <c r="M10" s="3"/>
      <c r="N10" s="3"/>
      <c r="O10" s="3"/>
      <c r="P10" s="3"/>
      <c r="Q10" s="3"/>
      <c r="R10" s="3"/>
      <c r="S10" s="3"/>
      <c r="T10" s="3"/>
      <c r="U10" s="3"/>
      <c r="V10" s="3"/>
    </row>
    <row r="11" spans="1:22" s="5" customFormat="1" ht="38" customHeight="1" x14ac:dyDescent="0.2">
      <c r="A11" s="3"/>
      <c r="B11" s="34"/>
      <c r="C11" s="17"/>
      <c r="D11" s="34"/>
      <c r="E11" s="42"/>
      <c r="F11" s="44" t="s">
        <v>704</v>
      </c>
      <c r="G11" s="42"/>
      <c r="H11" s="44" t="s">
        <v>1299</v>
      </c>
      <c r="I11" s="42"/>
      <c r="J11" s="44" t="s">
        <v>1300</v>
      </c>
      <c r="K11" s="42"/>
      <c r="L11" s="42"/>
      <c r="M11" s="3"/>
      <c r="N11" s="3"/>
      <c r="O11" s="3"/>
      <c r="P11" s="3"/>
      <c r="Q11" s="3"/>
      <c r="R11" s="3"/>
      <c r="S11" s="3"/>
      <c r="T11" s="3"/>
      <c r="U11" s="3"/>
      <c r="V11" s="3"/>
    </row>
    <row r="12" spans="1:22" s="5" customFormat="1" ht="31" customHeight="1" x14ac:dyDescent="0.2">
      <c r="A12" s="3"/>
      <c r="B12" s="34"/>
      <c r="C12" s="17"/>
      <c r="D12" s="34"/>
      <c r="E12" s="42"/>
      <c r="F12" s="44" t="s">
        <v>1296</v>
      </c>
      <c r="G12" s="42"/>
      <c r="H12" s="44" t="s">
        <v>1301</v>
      </c>
      <c r="I12" s="42"/>
      <c r="J12" s="44" t="s">
        <v>1302</v>
      </c>
      <c r="K12" s="42"/>
      <c r="L12" s="42"/>
      <c r="M12" s="3"/>
      <c r="N12" s="3"/>
      <c r="O12" s="3"/>
      <c r="P12" s="3"/>
      <c r="Q12" s="3"/>
      <c r="R12" s="3"/>
      <c r="S12" s="3"/>
      <c r="T12" s="3"/>
      <c r="U12" s="3"/>
      <c r="V12" s="3"/>
    </row>
    <row r="13" spans="1:22" s="5" customFormat="1" ht="21" customHeight="1" x14ac:dyDescent="0.2">
      <c r="A13" s="3"/>
      <c r="B13" s="34"/>
      <c r="C13" s="17"/>
      <c r="D13" s="34"/>
      <c r="E13" s="42"/>
      <c r="F13" s="33"/>
      <c r="G13" s="42"/>
      <c r="H13" s="44" t="s">
        <v>1303</v>
      </c>
      <c r="I13" s="42"/>
      <c r="J13" s="33"/>
      <c r="K13" s="42"/>
      <c r="L13" s="42"/>
      <c r="M13" s="3"/>
      <c r="N13" s="3"/>
      <c r="O13" s="3"/>
      <c r="P13" s="3"/>
      <c r="Q13" s="3"/>
      <c r="R13" s="3"/>
      <c r="S13" s="3"/>
      <c r="T13" s="3"/>
      <c r="U13" s="3"/>
      <c r="V13" s="3"/>
    </row>
    <row r="14" spans="1:22" s="5" customFormat="1" x14ac:dyDescent="0.2">
      <c r="A14" s="3"/>
      <c r="B14" s="34"/>
      <c r="C14" s="17"/>
      <c r="D14" s="34"/>
      <c r="E14" s="42"/>
      <c r="F14" s="34"/>
      <c r="G14" s="42"/>
      <c r="H14" s="33"/>
      <c r="I14" s="42"/>
      <c r="J14" s="34"/>
      <c r="K14" s="42"/>
      <c r="L14" s="42"/>
      <c r="M14" s="3"/>
      <c r="N14" s="3"/>
      <c r="O14" s="3"/>
      <c r="P14" s="3"/>
      <c r="Q14" s="3"/>
      <c r="R14" s="3"/>
      <c r="S14" s="3"/>
      <c r="T14" s="3"/>
      <c r="U14" s="3"/>
      <c r="V14" s="3"/>
    </row>
    <row r="15" spans="1:22" s="5" customFormat="1" x14ac:dyDescent="0.2">
      <c r="A15" s="3"/>
      <c r="B15" s="33"/>
      <c r="C15" s="17"/>
      <c r="D15" s="33"/>
      <c r="E15" s="42"/>
      <c r="F15" s="33"/>
      <c r="G15" s="42"/>
      <c r="H15" s="33"/>
      <c r="I15" s="42"/>
      <c r="J15" s="33"/>
      <c r="K15" s="42"/>
      <c r="L15" s="42"/>
      <c r="M15" s="3"/>
      <c r="N15" s="3"/>
      <c r="O15" s="3"/>
      <c r="P15" s="3"/>
      <c r="Q15" s="3"/>
      <c r="R15" s="3"/>
      <c r="S15" s="3"/>
      <c r="T15" s="3"/>
      <c r="U15" s="3"/>
      <c r="V15" s="3"/>
    </row>
    <row r="16" spans="1:22" s="5" customFormat="1" ht="35" customHeight="1" x14ac:dyDescent="0.2">
      <c r="A16" s="3"/>
      <c r="B16" s="32" t="s">
        <v>1304</v>
      </c>
      <c r="C16" s="17"/>
      <c r="D16" s="32" t="s">
        <v>1304</v>
      </c>
      <c r="E16" s="42"/>
      <c r="F16" s="32" t="s">
        <v>1304</v>
      </c>
      <c r="G16" s="42"/>
      <c r="H16" s="32" t="s">
        <v>1304</v>
      </c>
      <c r="I16" s="42"/>
      <c r="J16" s="32" t="s">
        <v>1304</v>
      </c>
      <c r="K16" s="42"/>
      <c r="L16" s="42"/>
      <c r="M16" s="3"/>
      <c r="N16" s="3"/>
      <c r="O16" s="3"/>
      <c r="P16" s="3"/>
      <c r="Q16" s="3"/>
      <c r="R16" s="3"/>
      <c r="S16" s="3"/>
      <c r="T16" s="3"/>
      <c r="U16" s="3"/>
      <c r="V16" s="3"/>
    </row>
    <row r="17" spans="1:22" s="5" customFormat="1" ht="40" customHeight="1" thickBot="1" x14ac:dyDescent="0.25">
      <c r="A17" s="3"/>
      <c r="B17" s="35" t="s">
        <v>1305</v>
      </c>
      <c r="C17" s="17"/>
      <c r="D17" s="33" t="s">
        <v>1306</v>
      </c>
      <c r="E17" s="42"/>
      <c r="F17" s="35" t="s">
        <v>1307</v>
      </c>
      <c r="G17" s="42"/>
      <c r="H17" s="33" t="s">
        <v>1308</v>
      </c>
      <c r="I17" s="42"/>
      <c r="J17" s="33" t="s">
        <v>1309</v>
      </c>
      <c r="K17" s="42"/>
      <c r="L17" s="42"/>
      <c r="M17" s="3"/>
      <c r="N17" s="3"/>
      <c r="O17" s="3"/>
      <c r="P17" s="3"/>
      <c r="Q17" s="3"/>
      <c r="R17" s="3"/>
      <c r="S17" s="3"/>
      <c r="T17" s="3"/>
      <c r="U17" s="3"/>
      <c r="V17" s="3"/>
    </row>
    <row r="18" spans="1:22" s="5" customFormat="1" ht="28" x14ac:dyDescent="0.2">
      <c r="A18" s="3"/>
      <c r="B18" s="3"/>
      <c r="C18" s="17"/>
      <c r="D18" s="33" t="s">
        <v>1310</v>
      </c>
      <c r="E18" s="42"/>
      <c r="F18" s="42"/>
      <c r="G18" s="42"/>
      <c r="H18" s="33" t="s">
        <v>930</v>
      </c>
      <c r="I18" s="42"/>
      <c r="J18" s="33" t="s">
        <v>1311</v>
      </c>
      <c r="K18" s="42"/>
      <c r="L18" s="42"/>
      <c r="M18" s="3"/>
      <c r="N18" s="3"/>
      <c r="O18" s="3"/>
      <c r="P18" s="3"/>
      <c r="Q18" s="3"/>
      <c r="R18" s="3"/>
      <c r="S18" s="3"/>
      <c r="T18" s="3"/>
      <c r="U18" s="3"/>
      <c r="V18" s="3"/>
    </row>
    <row r="19" spans="1:22" s="5" customFormat="1" ht="26" customHeight="1" x14ac:dyDescent="0.2">
      <c r="A19" s="3"/>
      <c r="B19" s="3"/>
      <c r="C19" s="17"/>
      <c r="D19" s="33" t="s">
        <v>1312</v>
      </c>
      <c r="E19" s="42"/>
      <c r="F19" s="42"/>
      <c r="G19" s="42"/>
      <c r="H19" s="33" t="s">
        <v>1313</v>
      </c>
      <c r="I19" s="42"/>
      <c r="J19" s="33" t="s">
        <v>1314</v>
      </c>
      <c r="K19" s="42"/>
      <c r="L19" s="42"/>
      <c r="M19" s="3"/>
      <c r="N19" s="3"/>
      <c r="O19" s="3"/>
      <c r="P19" s="3"/>
      <c r="Q19" s="3"/>
      <c r="R19" s="3"/>
      <c r="S19" s="3"/>
      <c r="T19" s="3"/>
      <c r="U19" s="3"/>
      <c r="V19" s="3"/>
    </row>
    <row r="20" spans="1:22" s="5" customFormat="1" ht="27" customHeight="1" x14ac:dyDescent="0.2">
      <c r="A20" s="3"/>
      <c r="B20" s="3"/>
      <c r="C20" s="17"/>
      <c r="D20" s="33" t="s">
        <v>1315</v>
      </c>
      <c r="E20" s="42"/>
      <c r="F20" s="42"/>
      <c r="G20" s="42"/>
      <c r="H20" s="33" t="s">
        <v>1316</v>
      </c>
      <c r="I20" s="42"/>
      <c r="J20" s="33" t="s">
        <v>1317</v>
      </c>
      <c r="K20" s="42"/>
      <c r="L20" s="42"/>
      <c r="M20" s="3"/>
      <c r="N20" s="3"/>
      <c r="O20" s="3"/>
      <c r="P20" s="3"/>
      <c r="Q20" s="3"/>
      <c r="R20" s="3"/>
      <c r="S20" s="3"/>
      <c r="T20" s="3"/>
      <c r="U20" s="3"/>
      <c r="V20" s="3"/>
    </row>
    <row r="21" spans="1:22" s="5" customFormat="1" ht="43" thickBot="1" x14ac:dyDescent="0.25">
      <c r="A21" s="3"/>
      <c r="C21" s="17"/>
      <c r="D21" s="35" t="s">
        <v>1318</v>
      </c>
      <c r="E21" s="42"/>
      <c r="F21" s="42"/>
      <c r="G21" s="42"/>
      <c r="H21" s="33" t="s">
        <v>1319</v>
      </c>
      <c r="I21" s="42"/>
      <c r="J21" s="35" t="s">
        <v>1320</v>
      </c>
      <c r="K21" s="42"/>
      <c r="L21" s="42"/>
      <c r="M21" s="3"/>
      <c r="N21" s="3"/>
      <c r="O21" s="3"/>
      <c r="P21" s="3"/>
      <c r="Q21" s="3"/>
      <c r="R21" s="3"/>
      <c r="S21" s="3"/>
      <c r="T21" s="3"/>
      <c r="U21" s="3"/>
      <c r="V21" s="3"/>
    </row>
    <row r="22" spans="1:22" s="5" customFormat="1" x14ac:dyDescent="0.2">
      <c r="A22" s="3"/>
      <c r="B22" s="17"/>
      <c r="C22" s="17"/>
      <c r="D22" s="37"/>
      <c r="E22" s="42"/>
      <c r="F22" s="42"/>
      <c r="G22" s="42"/>
      <c r="H22" s="33" t="s">
        <v>1321</v>
      </c>
      <c r="I22" s="42"/>
      <c r="J22" s="42"/>
      <c r="K22" s="42"/>
      <c r="L22" s="42"/>
      <c r="M22" s="3"/>
      <c r="N22" s="3"/>
      <c r="O22" s="3"/>
      <c r="P22" s="3"/>
      <c r="Q22" s="3"/>
      <c r="R22" s="3"/>
      <c r="S22" s="3"/>
      <c r="T22" s="3"/>
      <c r="U22" s="3"/>
      <c r="V22" s="3"/>
    </row>
    <row r="23" spans="1:22" s="5" customFormat="1" x14ac:dyDescent="0.2">
      <c r="A23" s="3"/>
      <c r="B23" s="17"/>
      <c r="C23" s="17"/>
      <c r="D23" s="37"/>
      <c r="E23" s="42"/>
      <c r="F23" s="42"/>
      <c r="G23" s="42"/>
      <c r="H23" s="33" t="s">
        <v>1322</v>
      </c>
      <c r="I23" s="42"/>
      <c r="J23" s="42"/>
      <c r="K23" s="42"/>
      <c r="L23" s="42"/>
      <c r="M23" s="3"/>
      <c r="N23" s="3"/>
      <c r="O23" s="3"/>
      <c r="P23" s="3"/>
      <c r="Q23" s="3"/>
      <c r="R23" s="3"/>
      <c r="S23" s="3"/>
      <c r="T23" s="3"/>
      <c r="U23" s="3"/>
      <c r="V23" s="3"/>
    </row>
    <row r="24" spans="1:22" s="5" customFormat="1" x14ac:dyDescent="0.2">
      <c r="A24" s="3"/>
      <c r="B24" s="17"/>
      <c r="C24" s="17"/>
      <c r="D24" s="37"/>
      <c r="E24" s="42"/>
      <c r="F24" s="42"/>
      <c r="G24" s="42"/>
      <c r="H24" s="33" t="s">
        <v>1323</v>
      </c>
      <c r="I24" s="42"/>
      <c r="J24" s="42"/>
      <c r="K24" s="42"/>
      <c r="L24" s="42"/>
      <c r="M24" s="3"/>
      <c r="N24" s="3"/>
      <c r="O24" s="3"/>
      <c r="P24" s="3"/>
      <c r="Q24" s="3"/>
      <c r="R24" s="3"/>
      <c r="S24" s="3"/>
      <c r="T24" s="3"/>
      <c r="U24" s="3"/>
      <c r="V24" s="3"/>
    </row>
    <row r="25" spans="1:22" s="5" customFormat="1" x14ac:dyDescent="0.2">
      <c r="A25" s="3"/>
      <c r="B25" s="17"/>
      <c r="C25" s="17"/>
      <c r="D25" s="37"/>
      <c r="E25" s="42"/>
      <c r="F25" s="42"/>
      <c r="G25" s="42"/>
      <c r="H25" s="33" t="s">
        <v>1324</v>
      </c>
      <c r="I25" s="42"/>
      <c r="J25" s="42"/>
      <c r="K25" s="42"/>
      <c r="L25" s="42"/>
      <c r="M25" s="3"/>
      <c r="N25" s="3"/>
      <c r="O25" s="3"/>
      <c r="P25" s="3"/>
      <c r="Q25" s="3"/>
      <c r="R25" s="3"/>
      <c r="S25" s="3"/>
      <c r="T25" s="3"/>
      <c r="U25" s="3"/>
      <c r="V25" s="3"/>
    </row>
    <row r="26" spans="1:22" s="5" customFormat="1" ht="16" thickBot="1" x14ac:dyDescent="0.25">
      <c r="A26" s="3"/>
      <c r="B26" s="17"/>
      <c r="C26" s="17"/>
      <c r="D26" s="37"/>
      <c r="E26" s="42"/>
      <c r="F26" s="42"/>
      <c r="G26" s="42"/>
      <c r="H26" s="35" t="s">
        <v>1325</v>
      </c>
      <c r="I26" s="42"/>
      <c r="J26" s="42"/>
      <c r="K26" s="42"/>
      <c r="L26" s="42"/>
      <c r="M26" s="3"/>
      <c r="N26" s="3"/>
      <c r="O26" s="3"/>
      <c r="P26" s="3"/>
      <c r="Q26" s="3"/>
      <c r="R26" s="3"/>
      <c r="S26" s="3"/>
      <c r="T26" s="3"/>
      <c r="U26" s="3"/>
      <c r="V26" s="3"/>
    </row>
    <row r="27" spans="1:22" s="5" customFormat="1" x14ac:dyDescent="0.2">
      <c r="A27" s="3"/>
      <c r="B27" s="3"/>
      <c r="C27" s="3"/>
      <c r="D27" s="37"/>
      <c r="E27" s="37"/>
      <c r="F27" s="37"/>
      <c r="G27" s="37"/>
      <c r="H27" s="37"/>
      <c r="I27" s="37"/>
      <c r="J27" s="37"/>
      <c r="K27" s="37"/>
      <c r="L27" s="37"/>
      <c r="M27" s="3"/>
      <c r="N27" s="3"/>
      <c r="O27" s="3"/>
      <c r="P27" s="3"/>
      <c r="Q27" s="3"/>
      <c r="R27" s="3"/>
      <c r="S27" s="3"/>
      <c r="T27" s="3"/>
      <c r="U27" s="3"/>
      <c r="V27" s="3"/>
    </row>
    <row r="28" spans="1:22" s="5" customFormat="1" x14ac:dyDescent="0.2">
      <c r="A28" s="3"/>
      <c r="B28" s="3"/>
      <c r="C28" s="3"/>
      <c r="D28" s="3"/>
      <c r="E28" s="3"/>
      <c r="F28" s="3"/>
      <c r="G28" s="3"/>
      <c r="H28" s="3"/>
      <c r="I28" s="3"/>
      <c r="J28" s="3"/>
      <c r="K28" s="3"/>
      <c r="L28" s="3"/>
      <c r="M28" s="3"/>
      <c r="N28" s="3"/>
      <c r="O28" s="3"/>
      <c r="P28" s="3"/>
      <c r="Q28" s="3"/>
      <c r="R28" s="3"/>
      <c r="S28" s="3"/>
      <c r="T28" s="3"/>
      <c r="U28" s="3"/>
      <c r="V28" s="3"/>
    </row>
    <row r="29" spans="1:22" x14ac:dyDescent="0.2">
      <c r="B29" s="1"/>
      <c r="C29" s="1"/>
      <c r="D29" s="1"/>
      <c r="E29" s="1"/>
      <c r="F29" s="1"/>
      <c r="G29" s="1"/>
      <c r="H29" s="1"/>
      <c r="I29" s="1"/>
      <c r="J29" s="1"/>
      <c r="K29" s="1"/>
      <c r="L29" s="1"/>
      <c r="M29" s="1"/>
      <c r="N29" s="1"/>
      <c r="O29" s="1"/>
      <c r="P29" s="1"/>
      <c r="Q29" s="1"/>
      <c r="R29" s="1"/>
      <c r="S29" s="1"/>
      <c r="T29" s="1"/>
      <c r="U29" s="1"/>
      <c r="V29" s="1"/>
    </row>
    <row r="30" spans="1:22" x14ac:dyDescent="0.2">
      <c r="B30" s="1"/>
      <c r="C30" s="1"/>
      <c r="D30" s="1"/>
      <c r="E30" s="1"/>
      <c r="F30" s="1"/>
      <c r="G30" s="1"/>
      <c r="H30" s="1"/>
      <c r="I30" s="1"/>
      <c r="J30" s="1"/>
      <c r="K30" s="1"/>
      <c r="L30" s="1"/>
      <c r="M30" s="1"/>
      <c r="N30" s="1"/>
      <c r="O30" s="1"/>
      <c r="P30" s="1"/>
      <c r="Q30" s="1"/>
      <c r="R30" s="1"/>
      <c r="S30" s="1"/>
      <c r="T30" s="1"/>
      <c r="U30" s="1"/>
      <c r="V30" s="1"/>
    </row>
    <row r="31" spans="1:22" x14ac:dyDescent="0.2">
      <c r="B31" s="1"/>
      <c r="C31" s="1"/>
      <c r="D31" s="1"/>
      <c r="E31" s="1"/>
      <c r="F31" s="1"/>
      <c r="G31" s="1"/>
      <c r="H31" s="1"/>
      <c r="I31" s="1"/>
      <c r="J31" s="1"/>
      <c r="K31" s="1"/>
      <c r="L31" s="1"/>
      <c r="M31" s="1"/>
      <c r="N31" s="1"/>
      <c r="O31" s="1"/>
      <c r="P31" s="1"/>
      <c r="Q31" s="1"/>
      <c r="R31" s="1"/>
      <c r="S31" s="1"/>
      <c r="T31" s="1"/>
      <c r="U31" s="1"/>
      <c r="V31" s="1"/>
    </row>
    <row r="32" spans="1: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34" spans="2:22" x14ac:dyDescent="0.2">
      <c r="B34" s="1"/>
      <c r="C34" s="1"/>
      <c r="D34" s="1"/>
      <c r="E34" s="1"/>
      <c r="F34" s="1"/>
      <c r="G34" s="1"/>
      <c r="H34" s="1"/>
      <c r="I34" s="1"/>
      <c r="J34" s="1"/>
      <c r="K34" s="1"/>
      <c r="L34" s="1"/>
      <c r="M34" s="1"/>
      <c r="N34" s="1"/>
      <c r="O34" s="1"/>
      <c r="P34" s="1"/>
      <c r="Q34" s="1"/>
      <c r="R34" s="1"/>
      <c r="S34" s="1"/>
      <c r="T34" s="1"/>
      <c r="U34" s="1"/>
      <c r="V34" s="1"/>
    </row>
    <row r="35" spans="2:22" x14ac:dyDescent="0.2">
      <c r="B35" s="1"/>
      <c r="C35" s="1"/>
      <c r="D35" s="1"/>
      <c r="E35" s="1"/>
      <c r="F35" s="1"/>
      <c r="G35" s="1"/>
      <c r="H35" s="1"/>
      <c r="I35" s="1"/>
      <c r="J35" s="1"/>
      <c r="K35" s="1"/>
      <c r="L35" s="1"/>
      <c r="M35" s="1"/>
      <c r="N35" s="1"/>
      <c r="O35" s="1"/>
      <c r="P35" s="1"/>
      <c r="Q35" s="1"/>
      <c r="R35" s="1"/>
      <c r="S35" s="1"/>
      <c r="T35" s="1"/>
      <c r="U35" s="1"/>
      <c r="V35" s="1"/>
    </row>
    <row r="36" spans="2:22" x14ac:dyDescent="0.2">
      <c r="B36" s="1"/>
      <c r="C36" s="1"/>
      <c r="D36" s="1"/>
      <c r="E36" s="1"/>
      <c r="F36" s="1"/>
      <c r="G36" s="1"/>
      <c r="H36" s="1"/>
      <c r="I36" s="1"/>
      <c r="J36" s="1"/>
      <c r="K36" s="1"/>
      <c r="L36" s="1"/>
      <c r="M36" s="1"/>
      <c r="N36" s="1"/>
      <c r="O36" s="1"/>
      <c r="P36" s="1"/>
      <c r="Q36" s="1"/>
      <c r="R36" s="1"/>
      <c r="S36" s="1"/>
      <c r="T36" s="1"/>
      <c r="U36" s="1"/>
      <c r="V36" s="1"/>
    </row>
    <row r="37" spans="2:22" x14ac:dyDescent="0.2">
      <c r="B37" s="1"/>
      <c r="C37" s="1"/>
      <c r="D37" s="1"/>
      <c r="E37" s="1"/>
      <c r="F37" s="1"/>
      <c r="G37" s="1"/>
      <c r="H37" s="1"/>
      <c r="I37" s="1"/>
      <c r="J37" s="1"/>
      <c r="K37" s="1"/>
      <c r="L37" s="1"/>
      <c r="M37" s="1"/>
      <c r="N37" s="1"/>
      <c r="O37" s="1"/>
      <c r="P37" s="1"/>
      <c r="Q37" s="1"/>
      <c r="R37" s="1"/>
      <c r="S37" s="1"/>
      <c r="T37" s="1"/>
      <c r="U37" s="1"/>
      <c r="V37" s="1"/>
    </row>
    <row r="38" spans="2:22" x14ac:dyDescent="0.2">
      <c r="B38" s="1"/>
      <c r="C38" s="1"/>
      <c r="D38" s="1"/>
      <c r="E38" s="1"/>
      <c r="F38" s="1"/>
      <c r="G38" s="1"/>
      <c r="H38" s="1"/>
      <c r="I38" s="1"/>
      <c r="J38" s="1"/>
      <c r="K38" s="1"/>
      <c r="L38" s="1"/>
      <c r="M38" s="1"/>
      <c r="N38" s="1"/>
      <c r="O38" s="1"/>
      <c r="P38" s="1"/>
      <c r="Q38" s="1"/>
      <c r="R38" s="1"/>
      <c r="S38" s="1"/>
      <c r="T38" s="1"/>
      <c r="U38" s="1"/>
      <c r="V38" s="1"/>
    </row>
    <row r="39" spans="2:22" x14ac:dyDescent="0.2">
      <c r="B39" s="1"/>
      <c r="C39" s="1"/>
      <c r="D39" s="1"/>
      <c r="E39" s="1"/>
      <c r="F39" s="1"/>
      <c r="G39" s="1"/>
      <c r="H39" s="1"/>
      <c r="I39" s="1"/>
      <c r="J39" s="1"/>
      <c r="K39" s="1"/>
      <c r="L39" s="1"/>
      <c r="M39" s="1"/>
      <c r="N39" s="1"/>
      <c r="O39" s="1"/>
      <c r="P39" s="1"/>
      <c r="Q39" s="1"/>
      <c r="R39" s="1"/>
      <c r="S39" s="1"/>
      <c r="T39" s="1"/>
      <c r="U39" s="1"/>
      <c r="V39" s="1"/>
    </row>
    <row r="40" spans="2:22" x14ac:dyDescent="0.2">
      <c r="B40" s="1"/>
      <c r="C40" s="1"/>
      <c r="D40" s="1"/>
      <c r="E40" s="1"/>
      <c r="F40" s="1"/>
      <c r="G40" s="1"/>
      <c r="H40" s="1"/>
      <c r="I40" s="1"/>
      <c r="J40" s="1"/>
      <c r="K40" s="1"/>
      <c r="L40" s="1"/>
      <c r="M40" s="1"/>
      <c r="N40" s="1"/>
      <c r="O40" s="1"/>
      <c r="P40" s="1"/>
      <c r="Q40" s="1"/>
      <c r="R40" s="1"/>
      <c r="S40" s="1"/>
      <c r="T40" s="1"/>
      <c r="U40" s="1"/>
      <c r="V40" s="1"/>
    </row>
    <row r="41" spans="2:22" x14ac:dyDescent="0.2">
      <c r="B41" s="1"/>
      <c r="C41" s="1"/>
      <c r="D41" s="1"/>
      <c r="E41" s="1"/>
      <c r="F41" s="1"/>
      <c r="G41" s="1"/>
      <c r="H41" s="1"/>
      <c r="I41" s="1"/>
      <c r="J41" s="1"/>
      <c r="K41" s="1"/>
      <c r="L41" s="1"/>
      <c r="M41" s="1"/>
      <c r="N41" s="1"/>
      <c r="O41" s="1"/>
      <c r="P41" s="1"/>
      <c r="Q41" s="1"/>
      <c r="R41" s="1"/>
      <c r="S41" s="1"/>
      <c r="T41" s="1"/>
      <c r="U41" s="1"/>
      <c r="V41" s="1"/>
    </row>
    <row r="42" spans="2:22" x14ac:dyDescent="0.2">
      <c r="B42" s="1"/>
      <c r="C42" s="1"/>
      <c r="D42" s="1"/>
      <c r="E42" s="1"/>
      <c r="F42" s="1"/>
      <c r="G42" s="1"/>
      <c r="H42" s="1"/>
      <c r="I42" s="1"/>
      <c r="J42" s="1"/>
      <c r="K42" s="1"/>
      <c r="L42" s="1"/>
      <c r="M42" s="1"/>
      <c r="N42" s="1"/>
      <c r="O42" s="1"/>
      <c r="P42" s="1"/>
      <c r="Q42" s="1"/>
      <c r="R42" s="1"/>
      <c r="S42" s="1"/>
      <c r="T42" s="1"/>
      <c r="U42" s="1"/>
      <c r="V42" s="1"/>
    </row>
    <row r="43" spans="2:22" x14ac:dyDescent="0.2">
      <c r="B43" s="1"/>
      <c r="C43" s="1"/>
      <c r="D43" s="1"/>
      <c r="E43" s="1"/>
      <c r="F43" s="1"/>
      <c r="G43" s="1"/>
      <c r="H43" s="1"/>
      <c r="I43" s="1"/>
      <c r="J43" s="1"/>
      <c r="K43" s="1"/>
      <c r="L43" s="1"/>
      <c r="M43" s="1"/>
      <c r="N43" s="1"/>
      <c r="O43" s="1"/>
      <c r="P43" s="1"/>
      <c r="Q43" s="1"/>
      <c r="R43" s="1"/>
      <c r="S43" s="1"/>
      <c r="T43" s="1"/>
      <c r="U43" s="1"/>
      <c r="V43" s="1"/>
    </row>
    <row r="44" spans="2:22" x14ac:dyDescent="0.2">
      <c r="B44" s="1"/>
      <c r="C44" s="1"/>
      <c r="D44" s="1"/>
      <c r="E44" s="1"/>
      <c r="F44" s="1"/>
      <c r="G44" s="1"/>
      <c r="H44" s="1"/>
      <c r="I44" s="1"/>
      <c r="J44" s="1"/>
      <c r="K44" s="1"/>
      <c r="L44" s="1"/>
      <c r="M44" s="1"/>
      <c r="N44" s="1"/>
      <c r="O44" s="1"/>
      <c r="P44" s="1"/>
      <c r="Q44" s="1"/>
      <c r="R44" s="1"/>
      <c r="S44" s="1"/>
      <c r="T44" s="1"/>
      <c r="U44" s="1"/>
      <c r="V44" s="1"/>
    </row>
    <row r="45" spans="2:22" x14ac:dyDescent="0.2">
      <c r="B45" s="1"/>
      <c r="C45" s="1"/>
      <c r="D45" s="1"/>
      <c r="E45" s="1"/>
      <c r="F45" s="1"/>
      <c r="G45" s="1"/>
      <c r="H45" s="1"/>
      <c r="I45" s="1"/>
      <c r="J45" s="1"/>
      <c r="K45" s="1"/>
      <c r="L45" s="1"/>
      <c r="M45" s="1"/>
      <c r="N45" s="1"/>
      <c r="O45" s="1"/>
      <c r="P45" s="1"/>
      <c r="Q45" s="1"/>
      <c r="R45" s="1"/>
      <c r="S45" s="1"/>
      <c r="T45" s="1"/>
      <c r="U45" s="1"/>
      <c r="V45" s="1"/>
    </row>
    <row r="46" spans="2:22" x14ac:dyDescent="0.2">
      <c r="B46" s="120"/>
      <c r="C46" s="120"/>
      <c r="D46" s="120"/>
      <c r="E46" s="120"/>
      <c r="F46" s="120"/>
      <c r="G46" s="120"/>
      <c r="H46" s="120"/>
      <c r="I46" s="120"/>
      <c r="J46" s="120"/>
      <c r="K46" s="120"/>
      <c r="L46" s="120"/>
      <c r="M46" s="120"/>
      <c r="N46" s="1"/>
      <c r="O46" s="1"/>
      <c r="P46" s="1"/>
      <c r="Q46" s="1"/>
      <c r="R46" s="1"/>
      <c r="S46" s="1"/>
      <c r="T46" s="1"/>
      <c r="U46" s="1"/>
      <c r="V46" s="1"/>
    </row>
    <row r="47" spans="2:22" x14ac:dyDescent="0.2">
      <c r="B47" s="120"/>
      <c r="C47" s="120"/>
      <c r="D47" s="120"/>
      <c r="E47" s="120"/>
      <c r="F47" s="120"/>
      <c r="G47" s="120"/>
      <c r="H47" s="120"/>
      <c r="I47" s="120"/>
      <c r="J47" s="120"/>
      <c r="K47" s="120"/>
      <c r="L47" s="120"/>
      <c r="M47" s="120"/>
      <c r="N47" s="1"/>
      <c r="O47" s="1"/>
      <c r="P47" s="1"/>
      <c r="Q47" s="1"/>
      <c r="R47" s="1"/>
      <c r="S47" s="1"/>
      <c r="T47" s="1"/>
      <c r="U47" s="1"/>
      <c r="V47" s="1"/>
    </row>
  </sheetData>
  <customSheetViews>
    <customSheetView guid="{696D30FC-2AFC-F14C-B705-DEA7F01CD75E}" scale="90">
      <selection activeCell="C4" sqref="C4"/>
      <pageMargins left="0" right="0" top="0" bottom="0" header="0" footer="0"/>
    </customSheetView>
  </customSheetViews>
  <mergeCells count="1">
    <mergeCell ref="B4:F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workbookViewId="0">
      <selection activeCell="I13" sqref="I13"/>
    </sheetView>
  </sheetViews>
  <sheetFormatPr baseColWidth="10" defaultColWidth="11.5" defaultRowHeight="15" x14ac:dyDescent="0.2"/>
  <cols>
    <col min="1" max="1" width="11.5" style="120"/>
    <col min="2" max="2" width="26.83203125" customWidth="1"/>
    <col min="6" max="6" width="10.83203125" customWidth="1"/>
  </cols>
  <sheetData>
    <row r="1" spans="1:12" ht="38" customHeight="1" x14ac:dyDescent="0.3">
      <c r="A1" s="15" t="s">
        <v>1326</v>
      </c>
      <c r="B1" s="120"/>
      <c r="C1" s="120"/>
      <c r="D1" s="120"/>
      <c r="E1" s="120"/>
      <c r="F1" s="120"/>
      <c r="G1" s="120"/>
      <c r="H1" s="120"/>
      <c r="I1" s="120"/>
      <c r="J1" s="120"/>
      <c r="K1" s="120"/>
      <c r="L1" s="120"/>
    </row>
    <row r="2" spans="1:12" ht="30" x14ac:dyDescent="0.2">
      <c r="B2" s="213" t="s">
        <v>1327</v>
      </c>
      <c r="C2" s="213" t="s">
        <v>1328</v>
      </c>
      <c r="D2" s="213" t="s">
        <v>1329</v>
      </c>
      <c r="E2" s="213" t="s">
        <v>1330</v>
      </c>
      <c r="F2" s="213" t="s">
        <v>1331</v>
      </c>
      <c r="G2" s="197"/>
      <c r="H2" s="197"/>
      <c r="I2" s="197"/>
      <c r="J2" s="197"/>
      <c r="K2" s="120"/>
      <c r="L2" s="120"/>
    </row>
    <row r="3" spans="1:12" x14ac:dyDescent="0.2">
      <c r="B3" s="407" t="s">
        <v>1332</v>
      </c>
      <c r="C3" s="407">
        <v>5</v>
      </c>
      <c r="D3" s="407">
        <v>4</v>
      </c>
      <c r="E3" s="407">
        <v>1</v>
      </c>
      <c r="F3" s="407">
        <v>-3</v>
      </c>
      <c r="G3" s="197"/>
      <c r="H3" s="197"/>
      <c r="I3" s="197"/>
      <c r="J3" s="197"/>
      <c r="K3" s="120"/>
      <c r="L3" s="120"/>
    </row>
    <row r="4" spans="1:12" x14ac:dyDescent="0.2">
      <c r="B4" s="407" t="s">
        <v>1333</v>
      </c>
      <c r="C4" s="407">
        <v>3</v>
      </c>
      <c r="D4" s="407">
        <v>3</v>
      </c>
      <c r="E4" s="407">
        <v>1</v>
      </c>
      <c r="F4" s="407">
        <v>0</v>
      </c>
      <c r="G4" s="197"/>
      <c r="H4" s="197"/>
      <c r="I4" s="197"/>
      <c r="J4" s="197"/>
      <c r="K4" s="120"/>
      <c r="L4" s="120"/>
    </row>
    <row r="5" spans="1:12" x14ac:dyDescent="0.2">
      <c r="B5" s="407" t="s">
        <v>1334</v>
      </c>
      <c r="C5" s="407">
        <v>6</v>
      </c>
      <c r="D5" s="407">
        <v>4</v>
      </c>
      <c r="E5" s="407">
        <v>2</v>
      </c>
      <c r="F5" s="407">
        <v>-3</v>
      </c>
      <c r="G5" s="197"/>
      <c r="H5" s="197"/>
      <c r="I5" s="197"/>
      <c r="J5" s="197"/>
      <c r="K5" s="120"/>
      <c r="L5" s="120"/>
    </row>
    <row r="6" spans="1:12" x14ac:dyDescent="0.2">
      <c r="B6" s="407" t="s">
        <v>1335</v>
      </c>
      <c r="C6" s="407">
        <v>6</v>
      </c>
      <c r="D6" s="407">
        <v>4</v>
      </c>
      <c r="E6" s="407">
        <v>2</v>
      </c>
      <c r="F6" s="407">
        <v>-3</v>
      </c>
      <c r="G6" s="197"/>
      <c r="H6" s="197"/>
      <c r="I6" s="197"/>
      <c r="J6" s="197"/>
      <c r="K6" s="120"/>
      <c r="L6" s="120"/>
    </row>
    <row r="7" spans="1:12" x14ac:dyDescent="0.2">
      <c r="B7" s="407" t="s">
        <v>1336</v>
      </c>
      <c r="C7" s="407">
        <v>4</v>
      </c>
      <c r="D7" s="407">
        <v>4</v>
      </c>
      <c r="E7" s="407">
        <v>2</v>
      </c>
      <c r="F7" s="407">
        <v>-3</v>
      </c>
      <c r="G7" s="197"/>
      <c r="H7" s="197"/>
      <c r="I7" s="197"/>
      <c r="J7" s="197"/>
      <c r="K7" s="120"/>
      <c r="L7" s="120"/>
    </row>
    <row r="8" spans="1:12" ht="30" x14ac:dyDescent="0.2">
      <c r="B8" s="407" t="s">
        <v>1337</v>
      </c>
      <c r="C8" s="407">
        <v>3</v>
      </c>
      <c r="D8" s="407">
        <v>3</v>
      </c>
      <c r="E8" s="407">
        <v>1</v>
      </c>
      <c r="F8" s="407">
        <v>0</v>
      </c>
      <c r="G8" s="197"/>
      <c r="H8" s="214"/>
      <c r="I8" s="214"/>
      <c r="J8" s="214"/>
      <c r="K8" s="214"/>
      <c r="L8" s="214"/>
    </row>
    <row r="9" spans="1:12" x14ac:dyDescent="0.2">
      <c r="B9" s="407" t="s">
        <v>1338</v>
      </c>
      <c r="C9" s="407">
        <v>4</v>
      </c>
      <c r="D9" s="407">
        <v>4</v>
      </c>
      <c r="E9" s="407">
        <v>2</v>
      </c>
      <c r="F9" s="407">
        <v>-3</v>
      </c>
      <c r="G9" s="197"/>
      <c r="H9" s="197"/>
      <c r="I9" s="197"/>
      <c r="J9" s="197"/>
      <c r="K9" s="120"/>
      <c r="L9" s="120"/>
    </row>
    <row r="10" spans="1:12" x14ac:dyDescent="0.2">
      <c r="B10" s="407" t="s">
        <v>1339</v>
      </c>
      <c r="C10" s="407">
        <v>5</v>
      </c>
      <c r="D10" s="407">
        <v>4</v>
      </c>
      <c r="E10" s="407">
        <v>2</v>
      </c>
      <c r="F10" s="407">
        <v>0</v>
      </c>
      <c r="G10" s="197"/>
      <c r="H10" s="197"/>
      <c r="I10" s="197"/>
      <c r="J10" s="197"/>
      <c r="K10" s="120"/>
      <c r="L10" s="120"/>
    </row>
    <row r="11" spans="1:12" ht="30" x14ac:dyDescent="0.2">
      <c r="B11" s="407" t="s">
        <v>1340</v>
      </c>
      <c r="C11" s="407">
        <v>4</v>
      </c>
      <c r="D11" s="407">
        <v>4</v>
      </c>
      <c r="E11" s="407">
        <v>1</v>
      </c>
      <c r="F11" s="407">
        <v>0</v>
      </c>
      <c r="G11" s="197"/>
      <c r="H11" s="197"/>
      <c r="I11" s="197"/>
      <c r="J11" s="197"/>
      <c r="K11" s="120"/>
      <c r="L11" s="120"/>
    </row>
    <row r="12" spans="1:12" x14ac:dyDescent="0.2">
      <c r="B12" s="213"/>
      <c r="C12" s="213"/>
      <c r="D12" s="213"/>
      <c r="E12" s="213"/>
      <c r="F12" s="213"/>
      <c r="G12" s="197"/>
      <c r="H12" s="197"/>
      <c r="I12" s="197"/>
      <c r="J12" s="197"/>
      <c r="K12" s="120"/>
      <c r="L12" s="120"/>
    </row>
    <row r="13" spans="1:12" x14ac:dyDescent="0.2">
      <c r="B13" s="213" t="s">
        <v>1341</v>
      </c>
      <c r="C13" s="213" t="s">
        <v>1342</v>
      </c>
      <c r="D13" s="213" t="s">
        <v>1343</v>
      </c>
      <c r="E13" s="213" t="s">
        <v>1344</v>
      </c>
      <c r="F13" s="213" t="s">
        <v>1345</v>
      </c>
      <c r="G13" s="197"/>
      <c r="H13" s="197"/>
      <c r="I13" s="197"/>
      <c r="J13" s="197"/>
      <c r="K13" s="120"/>
      <c r="L13" s="120"/>
    </row>
    <row r="14" spans="1:12" x14ac:dyDescent="0.2">
      <c r="B14" s="407" t="s">
        <v>1346</v>
      </c>
      <c r="C14" s="407">
        <v>8</v>
      </c>
      <c r="D14" s="407">
        <v>6</v>
      </c>
      <c r="E14" s="407">
        <v>2</v>
      </c>
      <c r="F14" s="407">
        <v>-5</v>
      </c>
      <c r="G14" s="197"/>
      <c r="H14" s="197"/>
      <c r="I14" s="197"/>
      <c r="J14" s="197"/>
      <c r="K14" s="120"/>
      <c r="L14" s="120"/>
    </row>
    <row r="15" spans="1:12" ht="30" x14ac:dyDescent="0.2">
      <c r="B15" s="407" t="s">
        <v>1347</v>
      </c>
      <c r="C15" s="407">
        <v>5</v>
      </c>
      <c r="D15" s="407">
        <v>5</v>
      </c>
      <c r="E15" s="407">
        <v>2</v>
      </c>
      <c r="F15" s="407">
        <v>-5</v>
      </c>
      <c r="G15" s="197"/>
      <c r="H15" s="197"/>
      <c r="I15" s="197"/>
      <c r="J15" s="197"/>
      <c r="K15" s="120"/>
      <c r="L15" s="120"/>
    </row>
    <row r="16" spans="1:12" x14ac:dyDescent="0.2">
      <c r="B16" s="407" t="s">
        <v>1348</v>
      </c>
      <c r="C16" s="407">
        <v>5</v>
      </c>
      <c r="D16" s="407">
        <v>5</v>
      </c>
      <c r="E16" s="407">
        <v>2</v>
      </c>
      <c r="F16" s="407">
        <v>-2</v>
      </c>
      <c r="G16" s="197"/>
      <c r="H16" s="197"/>
      <c r="I16" s="197"/>
      <c r="J16" s="197"/>
      <c r="K16" s="120"/>
      <c r="L16" s="120"/>
    </row>
    <row r="17" spans="2:10" x14ac:dyDescent="0.2">
      <c r="B17" s="213"/>
      <c r="C17" s="213"/>
      <c r="D17" s="213"/>
      <c r="E17" s="213"/>
      <c r="F17" s="213"/>
      <c r="G17" s="197"/>
      <c r="H17" s="197"/>
      <c r="I17" s="197"/>
      <c r="J17" s="197"/>
    </row>
    <row r="18" spans="2:10" ht="30" x14ac:dyDescent="0.2">
      <c r="B18" s="213" t="s">
        <v>1349</v>
      </c>
      <c r="C18" s="213" t="s">
        <v>1350</v>
      </c>
      <c r="D18" s="213" t="s">
        <v>1351</v>
      </c>
      <c r="E18" s="213" t="s">
        <v>1352</v>
      </c>
      <c r="F18" s="213" t="s">
        <v>1353</v>
      </c>
      <c r="G18" s="197"/>
      <c r="H18" s="197"/>
      <c r="I18" s="197"/>
      <c r="J18" s="197"/>
    </row>
    <row r="19" spans="2:10" x14ac:dyDescent="0.2">
      <c r="B19" s="407" t="s">
        <v>1354</v>
      </c>
      <c r="C19" s="407">
        <v>6</v>
      </c>
      <c r="D19" s="407">
        <v>5</v>
      </c>
      <c r="E19" s="407">
        <v>4</v>
      </c>
      <c r="F19" s="407">
        <v>2</v>
      </c>
      <c r="G19" s="197"/>
      <c r="H19" s="197"/>
      <c r="I19" s="197"/>
      <c r="J19" s="197"/>
    </row>
    <row r="20" spans="2:10" x14ac:dyDescent="0.2">
      <c r="B20" s="407" t="s">
        <v>1355</v>
      </c>
      <c r="C20" s="407">
        <v>7</v>
      </c>
      <c r="D20" s="407">
        <v>6</v>
      </c>
      <c r="E20" s="407">
        <v>5</v>
      </c>
      <c r="F20" s="407">
        <v>3</v>
      </c>
      <c r="G20" s="197"/>
      <c r="H20" s="197"/>
      <c r="I20" s="197"/>
      <c r="J20" s="197"/>
    </row>
    <row r="21" spans="2:10" ht="30" x14ac:dyDescent="0.2">
      <c r="B21" s="407" t="s">
        <v>1356</v>
      </c>
      <c r="C21" s="407">
        <v>7</v>
      </c>
      <c r="D21" s="407">
        <v>7</v>
      </c>
      <c r="E21" s="407">
        <v>5</v>
      </c>
      <c r="F21" s="407">
        <v>2</v>
      </c>
      <c r="G21" s="197"/>
      <c r="H21" s="197"/>
      <c r="I21" s="197"/>
      <c r="J21" s="197"/>
    </row>
    <row r="22" spans="2:10" x14ac:dyDescent="0.2">
      <c r="B22" s="407"/>
      <c r="C22" s="213"/>
      <c r="D22" s="407"/>
      <c r="E22" s="407"/>
      <c r="F22" s="407"/>
      <c r="G22" s="197"/>
      <c r="H22" s="197"/>
      <c r="I22" s="197"/>
      <c r="J22" s="197"/>
    </row>
    <row r="23" spans="2:10" ht="30" x14ac:dyDescent="0.2">
      <c r="B23" s="213" t="s">
        <v>1357</v>
      </c>
      <c r="C23" s="213" t="s">
        <v>1358</v>
      </c>
      <c r="D23" s="213" t="s">
        <v>1359</v>
      </c>
      <c r="E23" s="213" t="s">
        <v>1360</v>
      </c>
      <c r="F23" s="213" t="s">
        <v>1361</v>
      </c>
      <c r="G23" s="197"/>
      <c r="H23" s="197"/>
      <c r="I23" s="197"/>
      <c r="J23" s="197"/>
    </row>
    <row r="24" spans="2:10" x14ac:dyDescent="0.2">
      <c r="B24" s="407" t="s">
        <v>1362</v>
      </c>
      <c r="C24" s="407">
        <v>9</v>
      </c>
      <c r="D24" s="407">
        <v>6</v>
      </c>
      <c r="E24" s="407">
        <v>3</v>
      </c>
      <c r="F24" s="407">
        <v>-5</v>
      </c>
      <c r="G24" s="197"/>
      <c r="H24" s="197"/>
      <c r="I24" s="197"/>
      <c r="J24" s="197"/>
    </row>
    <row r="25" spans="2:10" ht="30" x14ac:dyDescent="0.2">
      <c r="B25" s="407" t="s">
        <v>1363</v>
      </c>
      <c r="C25" s="407">
        <v>5</v>
      </c>
      <c r="D25" s="407">
        <v>5</v>
      </c>
      <c r="E25" s="407">
        <v>3</v>
      </c>
      <c r="F25" s="407">
        <v>3</v>
      </c>
      <c r="G25" s="197"/>
      <c r="H25" s="197"/>
      <c r="I25" s="197"/>
      <c r="J25" s="197"/>
    </row>
    <row r="26" spans="2:10" x14ac:dyDescent="0.2">
      <c r="B26" s="407" t="s">
        <v>1364</v>
      </c>
      <c r="C26" s="407">
        <v>4</v>
      </c>
      <c r="D26" s="407">
        <v>3</v>
      </c>
      <c r="E26" s="407">
        <v>2</v>
      </c>
      <c r="F26" s="407">
        <v>2</v>
      </c>
      <c r="G26" s="197"/>
      <c r="H26" s="197"/>
      <c r="I26" s="197"/>
      <c r="J26" s="197"/>
    </row>
    <row r="27" spans="2:10" x14ac:dyDescent="0.2">
      <c r="B27" s="407" t="s">
        <v>1365</v>
      </c>
      <c r="C27" s="407">
        <v>4</v>
      </c>
      <c r="D27" s="407">
        <v>4</v>
      </c>
      <c r="E27" s="407">
        <v>2</v>
      </c>
      <c r="F27" s="407">
        <v>0</v>
      </c>
      <c r="G27" s="197"/>
      <c r="H27" s="197"/>
      <c r="I27" s="197"/>
      <c r="J27" s="197"/>
    </row>
    <row r="28" spans="2:10" x14ac:dyDescent="0.2">
      <c r="B28" s="213" t="s">
        <v>1366</v>
      </c>
      <c r="C28" s="213">
        <v>100</v>
      </c>
      <c r="D28" s="407"/>
      <c r="E28" s="407"/>
      <c r="F28" s="407"/>
      <c r="G28" s="197"/>
      <c r="H28" s="197"/>
      <c r="I28" s="197"/>
      <c r="J28" s="197"/>
    </row>
    <row r="29" spans="2:10" x14ac:dyDescent="0.2">
      <c r="B29" s="521"/>
      <c r="C29" s="521"/>
      <c r="D29" s="521"/>
      <c r="E29" s="521"/>
      <c r="F29" s="521"/>
      <c r="G29" s="197"/>
      <c r="H29" s="197"/>
      <c r="I29" s="197"/>
      <c r="J29" s="197"/>
    </row>
    <row r="30" spans="2:10" x14ac:dyDescent="0.2">
      <c r="B30" s="197"/>
      <c r="C30" s="197"/>
      <c r="D30" s="197"/>
      <c r="E30" s="197"/>
      <c r="F30" s="197"/>
      <c r="G30" s="197"/>
      <c r="H30" s="197"/>
      <c r="I30" s="197"/>
      <c r="J30" s="197"/>
    </row>
    <row r="31" spans="2:10" x14ac:dyDescent="0.2">
      <c r="B31" s="197"/>
      <c r="C31" s="197"/>
      <c r="D31" s="197"/>
      <c r="E31" s="197"/>
      <c r="F31" s="197"/>
      <c r="G31" s="197"/>
      <c r="H31" s="197"/>
      <c r="I31" s="197"/>
      <c r="J31" s="197"/>
    </row>
    <row r="32" spans="2:10" x14ac:dyDescent="0.2">
      <c r="B32" s="197"/>
      <c r="C32" s="197"/>
      <c r="D32" s="197"/>
      <c r="E32" s="197"/>
      <c r="F32" s="197"/>
      <c r="G32" s="197"/>
      <c r="H32" s="197"/>
      <c r="I32" s="197"/>
      <c r="J32" s="197"/>
    </row>
    <row r="33" spans="2:10" x14ac:dyDescent="0.2">
      <c r="B33" s="197"/>
      <c r="C33" s="197"/>
      <c r="D33" s="197"/>
      <c r="E33" s="197"/>
      <c r="F33" s="197"/>
      <c r="G33" s="197"/>
      <c r="H33" s="197"/>
      <c r="I33" s="197"/>
      <c r="J33" s="197"/>
    </row>
    <row r="34" spans="2:10" x14ac:dyDescent="0.2">
      <c r="B34" s="197"/>
      <c r="C34" s="197"/>
      <c r="D34" s="197"/>
      <c r="E34" s="197"/>
      <c r="F34" s="197"/>
      <c r="G34" s="197"/>
      <c r="H34" s="197"/>
      <c r="I34" s="197"/>
      <c r="J34" s="197"/>
    </row>
    <row r="35" spans="2:10" x14ac:dyDescent="0.2">
      <c r="B35" s="197"/>
      <c r="C35" s="197"/>
      <c r="D35" s="197"/>
      <c r="E35" s="197"/>
      <c r="F35" s="197"/>
      <c r="G35" s="197"/>
      <c r="H35" s="197"/>
      <c r="I35" s="197"/>
      <c r="J35" s="197"/>
    </row>
    <row r="36" spans="2:10" x14ac:dyDescent="0.2">
      <c r="B36" s="197"/>
      <c r="C36" s="197"/>
      <c r="D36" s="197"/>
      <c r="E36" s="197"/>
      <c r="F36" s="197"/>
      <c r="G36" s="197"/>
      <c r="H36" s="197"/>
      <c r="I36" s="197"/>
      <c r="J36" s="197"/>
    </row>
    <row r="37" spans="2:10" x14ac:dyDescent="0.2">
      <c r="B37" s="197"/>
      <c r="C37" s="197"/>
      <c r="D37" s="197"/>
      <c r="E37" s="197"/>
      <c r="F37" s="197"/>
      <c r="G37" s="197"/>
      <c r="H37" s="197"/>
      <c r="I37" s="197"/>
      <c r="J37" s="197"/>
    </row>
    <row r="38" spans="2:10" x14ac:dyDescent="0.2">
      <c r="B38" s="197"/>
      <c r="C38" s="197"/>
      <c r="D38" s="197"/>
      <c r="E38" s="197"/>
      <c r="F38" s="197"/>
      <c r="G38" s="197"/>
      <c r="H38" s="197"/>
      <c r="I38" s="197"/>
      <c r="J38" s="197"/>
    </row>
    <row r="39" spans="2:10" x14ac:dyDescent="0.2">
      <c r="B39" s="197"/>
      <c r="C39" s="197"/>
      <c r="D39" s="197"/>
      <c r="E39" s="197"/>
      <c r="F39" s="197"/>
      <c r="G39" s="197"/>
      <c r="H39" s="197"/>
      <c r="I39" s="197"/>
      <c r="J39" s="197"/>
    </row>
    <row r="40" spans="2:10" x14ac:dyDescent="0.2">
      <c r="B40" s="197"/>
      <c r="C40" s="197"/>
      <c r="D40" s="197"/>
      <c r="E40" s="197"/>
      <c r="F40" s="197"/>
      <c r="G40" s="197"/>
      <c r="H40" s="197"/>
      <c r="I40" s="197"/>
      <c r="J40" s="197"/>
    </row>
    <row r="41" spans="2:10" x14ac:dyDescent="0.2">
      <c r="B41" s="197"/>
      <c r="C41" s="197"/>
      <c r="D41" s="197"/>
      <c r="E41" s="197"/>
      <c r="F41" s="197"/>
      <c r="G41" s="197"/>
      <c r="H41" s="197"/>
      <c r="I41" s="197"/>
      <c r="J41" s="197"/>
    </row>
    <row r="42" spans="2:10" x14ac:dyDescent="0.2">
      <c r="B42" s="197"/>
      <c r="C42" s="197"/>
      <c r="D42" s="197"/>
      <c r="E42" s="197"/>
      <c r="F42" s="197"/>
      <c r="G42" s="197"/>
      <c r="H42" s="197"/>
      <c r="I42" s="197"/>
      <c r="J42" s="197"/>
    </row>
    <row r="43" spans="2:10" x14ac:dyDescent="0.2">
      <c r="B43" s="197"/>
      <c r="C43" s="197"/>
      <c r="D43" s="197"/>
      <c r="E43" s="197"/>
      <c r="F43" s="197"/>
      <c r="G43" s="197"/>
      <c r="H43" s="197"/>
      <c r="I43" s="197"/>
      <c r="J43" s="197"/>
    </row>
    <row r="44" spans="2:10" x14ac:dyDescent="0.2">
      <c r="B44" s="197"/>
      <c r="C44" s="197"/>
      <c r="D44" s="197"/>
      <c r="E44" s="197"/>
      <c r="F44" s="197"/>
      <c r="G44" s="197"/>
      <c r="H44" s="197"/>
      <c r="I44" s="197"/>
      <c r="J44" s="197"/>
    </row>
    <row r="45" spans="2:10" x14ac:dyDescent="0.2">
      <c r="B45" s="197"/>
      <c r="C45" s="197"/>
      <c r="D45" s="197"/>
      <c r="E45" s="197"/>
      <c r="F45" s="197"/>
      <c r="G45" s="197"/>
      <c r="H45" s="197"/>
      <c r="I45" s="197"/>
      <c r="J45" s="197"/>
    </row>
    <row r="46" spans="2:10" x14ac:dyDescent="0.2">
      <c r="B46" s="197"/>
      <c r="C46" s="197"/>
      <c r="D46" s="197"/>
      <c r="E46" s="197"/>
      <c r="F46" s="197"/>
      <c r="G46" s="197"/>
      <c r="H46" s="197"/>
      <c r="I46" s="197"/>
      <c r="J46" s="197"/>
    </row>
    <row r="47" spans="2:10" x14ac:dyDescent="0.2">
      <c r="B47" s="197"/>
      <c r="C47" s="197"/>
      <c r="D47" s="197"/>
      <c r="E47" s="197"/>
      <c r="F47" s="197"/>
      <c r="G47" s="197"/>
      <c r="H47" s="197"/>
      <c r="I47" s="197"/>
      <c r="J47" s="197"/>
    </row>
    <row r="48" spans="2:10" x14ac:dyDescent="0.2">
      <c r="B48" s="197"/>
      <c r="C48" s="197"/>
      <c r="D48" s="197"/>
      <c r="E48" s="197"/>
      <c r="F48" s="197"/>
      <c r="G48" s="197"/>
      <c r="H48" s="197"/>
      <c r="I48" s="197"/>
      <c r="J48" s="197"/>
    </row>
    <row r="49" spans="2:10" x14ac:dyDescent="0.2">
      <c r="B49" s="197"/>
      <c r="C49" s="197"/>
      <c r="D49" s="197"/>
      <c r="E49" s="197"/>
      <c r="F49" s="197"/>
      <c r="G49" s="197"/>
      <c r="H49" s="197"/>
      <c r="I49" s="197"/>
      <c r="J49" s="197"/>
    </row>
    <row r="50" spans="2:10" x14ac:dyDescent="0.2">
      <c r="B50" s="197"/>
      <c r="C50" s="197"/>
      <c r="D50" s="197"/>
      <c r="E50" s="197"/>
      <c r="F50" s="197"/>
      <c r="G50" s="197"/>
      <c r="H50" s="197"/>
      <c r="I50" s="197"/>
      <c r="J50" s="197"/>
    </row>
    <row r="51" spans="2:10" x14ac:dyDescent="0.2">
      <c r="B51" s="197"/>
      <c r="C51" s="197"/>
      <c r="D51" s="197"/>
      <c r="E51" s="197"/>
      <c r="F51" s="197"/>
      <c r="G51" s="197"/>
      <c r="H51" s="197"/>
      <c r="I51" s="197"/>
      <c r="J51" s="197"/>
    </row>
    <row r="52" spans="2:10" x14ac:dyDescent="0.2">
      <c r="B52" s="197"/>
      <c r="C52" s="197"/>
      <c r="D52" s="197"/>
      <c r="E52" s="197"/>
      <c r="F52" s="197"/>
      <c r="G52" s="197"/>
      <c r="H52" s="197"/>
      <c r="I52" s="197"/>
      <c r="J52" s="197"/>
    </row>
    <row r="53" spans="2:10" x14ac:dyDescent="0.2">
      <c r="B53" s="197"/>
      <c r="C53" s="197"/>
      <c r="D53" s="197"/>
      <c r="E53" s="197"/>
      <c r="F53" s="197"/>
      <c r="G53" s="197"/>
      <c r="H53" s="197"/>
      <c r="I53" s="197"/>
      <c r="J53" s="197"/>
    </row>
    <row r="54" spans="2:10" x14ac:dyDescent="0.2">
      <c r="B54" s="197"/>
      <c r="C54" s="197"/>
      <c r="D54" s="197"/>
      <c r="E54" s="197"/>
      <c r="F54" s="197"/>
      <c r="G54" s="197"/>
      <c r="H54" s="197"/>
      <c r="I54" s="197"/>
      <c r="J54" s="197"/>
    </row>
    <row r="55" spans="2:10" x14ac:dyDescent="0.2">
      <c r="B55" s="197"/>
      <c r="C55" s="197"/>
      <c r="D55" s="197"/>
      <c r="E55" s="197"/>
      <c r="F55" s="197"/>
      <c r="G55" s="197"/>
      <c r="H55" s="197"/>
      <c r="I55" s="197"/>
      <c r="J55" s="197"/>
    </row>
    <row r="56" spans="2:10" x14ac:dyDescent="0.2">
      <c r="B56" s="197"/>
      <c r="C56" s="197"/>
      <c r="D56" s="197"/>
      <c r="E56" s="197"/>
      <c r="F56" s="197"/>
      <c r="G56" s="197"/>
      <c r="H56" s="197"/>
      <c r="I56" s="197"/>
      <c r="J56" s="197"/>
    </row>
    <row r="57" spans="2:10" x14ac:dyDescent="0.2">
      <c r="B57" s="197"/>
      <c r="C57" s="197"/>
      <c r="D57" s="197"/>
      <c r="E57" s="197"/>
      <c r="F57" s="197"/>
      <c r="G57" s="197"/>
      <c r="H57" s="197"/>
      <c r="I57" s="197"/>
      <c r="J57" s="197"/>
    </row>
    <row r="58" spans="2:10" x14ac:dyDescent="0.2">
      <c r="B58" s="197"/>
      <c r="C58" s="197"/>
      <c r="D58" s="197"/>
      <c r="E58" s="197"/>
      <c r="F58" s="197"/>
      <c r="G58" s="197"/>
      <c r="H58" s="197"/>
      <c r="I58" s="197"/>
      <c r="J58" s="197"/>
    </row>
    <row r="59" spans="2:10" x14ac:dyDescent="0.2">
      <c r="B59" s="197"/>
      <c r="C59" s="197"/>
      <c r="D59" s="197"/>
      <c r="E59" s="197"/>
      <c r="F59" s="197"/>
      <c r="G59" s="197"/>
      <c r="H59" s="197"/>
      <c r="I59" s="197"/>
      <c r="J59" s="197"/>
    </row>
    <row r="60" spans="2:10" x14ac:dyDescent="0.2">
      <c r="B60" s="197"/>
      <c r="C60" s="197"/>
      <c r="D60" s="197"/>
      <c r="E60" s="197"/>
      <c r="F60" s="197"/>
      <c r="G60" s="197"/>
      <c r="H60" s="197"/>
      <c r="I60" s="197"/>
      <c r="J60" s="197"/>
    </row>
    <row r="61" spans="2:10" x14ac:dyDescent="0.2">
      <c r="B61" s="197"/>
      <c r="C61" s="197"/>
      <c r="D61" s="197"/>
      <c r="E61" s="197"/>
      <c r="F61" s="197"/>
      <c r="G61" s="197"/>
      <c r="H61" s="197"/>
      <c r="I61" s="197"/>
      <c r="J61" s="197"/>
    </row>
    <row r="62" spans="2:10" x14ac:dyDescent="0.2">
      <c r="B62" s="197"/>
      <c r="C62" s="197"/>
      <c r="D62" s="197"/>
      <c r="E62" s="197"/>
      <c r="F62" s="197"/>
      <c r="G62" s="197"/>
      <c r="H62" s="197"/>
      <c r="I62" s="197"/>
      <c r="J62" s="197"/>
    </row>
    <row r="63" spans="2:10" x14ac:dyDescent="0.2">
      <c r="B63" s="197"/>
      <c r="C63" s="197"/>
      <c r="D63" s="197"/>
      <c r="E63" s="197"/>
      <c r="F63" s="197"/>
      <c r="G63" s="197"/>
      <c r="H63" s="197"/>
      <c r="I63" s="197"/>
      <c r="J63" s="197"/>
    </row>
    <row r="64" spans="2:10" x14ac:dyDescent="0.2">
      <c r="B64" s="197"/>
      <c r="C64" s="197"/>
      <c r="D64" s="197"/>
      <c r="E64" s="197"/>
      <c r="F64" s="197"/>
      <c r="G64" s="197"/>
      <c r="H64" s="197"/>
      <c r="I64" s="197"/>
      <c r="J64" s="197"/>
    </row>
    <row r="65" spans="2:10" x14ac:dyDescent="0.2">
      <c r="B65" s="197"/>
      <c r="C65" s="197"/>
      <c r="D65" s="197"/>
      <c r="E65" s="197"/>
      <c r="F65" s="197"/>
      <c r="G65" s="197"/>
      <c r="H65" s="197"/>
      <c r="I65" s="197"/>
      <c r="J65" s="197"/>
    </row>
    <row r="66" spans="2:10" x14ac:dyDescent="0.2">
      <c r="B66" s="197"/>
      <c r="C66" s="197"/>
      <c r="D66" s="197"/>
      <c r="E66" s="197"/>
      <c r="F66" s="197"/>
      <c r="G66" s="197"/>
      <c r="H66" s="197"/>
      <c r="I66" s="197"/>
      <c r="J66" s="197"/>
    </row>
    <row r="67" spans="2:10" x14ac:dyDescent="0.2">
      <c r="B67" s="197"/>
      <c r="C67" s="197"/>
      <c r="D67" s="197"/>
      <c r="E67" s="197"/>
      <c r="F67" s="197"/>
      <c r="G67" s="197"/>
      <c r="H67" s="197"/>
      <c r="I67" s="197"/>
      <c r="J67" s="197"/>
    </row>
  </sheetData>
  <mergeCells count="1">
    <mergeCell ref="B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pageSetUpPr fitToPage="1"/>
  </sheetPr>
  <dimension ref="A1:AB241"/>
  <sheetViews>
    <sheetView showGridLines="0" tabSelected="1" topLeftCell="B1" zoomScale="70" zoomScaleNormal="70" zoomScalePageLayoutView="70" workbookViewId="0">
      <pane ySplit="4" topLeftCell="A14" activePane="bottomLeft" state="frozen"/>
      <selection pane="bottomLeft" activeCell="F4" sqref="F4"/>
    </sheetView>
  </sheetViews>
  <sheetFormatPr baseColWidth="10" defaultColWidth="8.83203125" defaultRowHeight="18" x14ac:dyDescent="0.2"/>
  <cols>
    <col min="1" max="1" width="4.33203125" style="244" hidden="1" customWidth="1"/>
    <col min="2" max="3" width="15.5" style="258" customWidth="1"/>
    <col min="4" max="4" width="28.1640625" style="259" customWidth="1"/>
    <col min="5" max="5" width="31.6640625" style="260" customWidth="1"/>
    <col min="6" max="6" width="35.83203125" style="260" customWidth="1"/>
    <col min="7" max="7" width="33.5" style="260" customWidth="1"/>
    <col min="8" max="8" width="32.5" style="261" customWidth="1"/>
    <col min="9" max="10" width="29.33203125" style="262" customWidth="1"/>
    <col min="11" max="11" width="15.1640625" style="263" bestFit="1" customWidth="1"/>
    <col min="12" max="12" width="13.83203125" style="262" customWidth="1"/>
    <col min="13" max="13" width="24.83203125" style="262" bestFit="1" customWidth="1"/>
    <col min="14" max="14" width="24.1640625" style="262" customWidth="1"/>
    <col min="15" max="15" width="15.1640625" style="263" bestFit="1" customWidth="1"/>
    <col min="16" max="16" width="11.33203125" style="262" customWidth="1"/>
    <col min="17" max="16384" width="8.83203125" style="244"/>
  </cols>
  <sheetData>
    <row r="1" spans="1:28" ht="28" x14ac:dyDescent="0.3">
      <c r="B1" s="239"/>
      <c r="C1" s="239"/>
      <c r="D1" s="240" t="s">
        <v>1410</v>
      </c>
      <c r="E1" s="241"/>
      <c r="F1" s="241"/>
      <c r="G1" s="242"/>
      <c r="H1" s="243"/>
      <c r="I1" s="244"/>
      <c r="J1" s="244"/>
      <c r="K1" s="244"/>
      <c r="L1" s="244"/>
      <c r="M1" s="244"/>
      <c r="N1" s="244"/>
      <c r="O1" s="244"/>
      <c r="P1" s="244"/>
    </row>
    <row r="2" spans="1:28" s="247" customFormat="1" ht="64" customHeight="1" x14ac:dyDescent="0.2">
      <c r="B2" s="245"/>
      <c r="C2" s="245"/>
      <c r="D2" s="246"/>
      <c r="F2" s="430" t="s">
        <v>40</v>
      </c>
      <c r="G2" s="430"/>
      <c r="H2" s="248"/>
      <c r="I2" s="404"/>
      <c r="J2" s="409"/>
      <c r="K2" s="404"/>
      <c r="L2" s="404"/>
      <c r="M2" s="404"/>
      <c r="N2" s="404"/>
      <c r="O2" s="404"/>
      <c r="P2" s="404"/>
    </row>
    <row r="3" spans="1:28" s="247" customFormat="1" ht="48" x14ac:dyDescent="0.2">
      <c r="B3" s="535" t="s">
        <v>41</v>
      </c>
      <c r="C3" s="536" t="s">
        <v>1409</v>
      </c>
      <c r="D3" s="426" t="s">
        <v>42</v>
      </c>
      <c r="E3" s="427"/>
      <c r="F3" s="427"/>
      <c r="G3" s="427"/>
      <c r="H3" s="428"/>
      <c r="I3" s="249" t="s">
        <v>1392</v>
      </c>
      <c r="J3" s="249" t="s">
        <v>43</v>
      </c>
      <c r="K3" s="250" t="s">
        <v>44</v>
      </c>
      <c r="L3" s="249" t="s">
        <v>45</v>
      </c>
      <c r="M3" s="250" t="s">
        <v>1404</v>
      </c>
      <c r="N3" s="250" t="s">
        <v>1405</v>
      </c>
      <c r="O3" s="250" t="s">
        <v>46</v>
      </c>
      <c r="P3" s="249" t="s">
        <v>47</v>
      </c>
    </row>
    <row r="4" spans="1:28" s="247" customFormat="1" ht="64" x14ac:dyDescent="0.2">
      <c r="B4" s="537"/>
      <c r="C4" s="538"/>
      <c r="D4" s="425" t="s">
        <v>48</v>
      </c>
      <c r="E4" s="425" t="s">
        <v>49</v>
      </c>
      <c r="F4" s="425" t="s">
        <v>50</v>
      </c>
      <c r="G4" s="425" t="s">
        <v>51</v>
      </c>
      <c r="H4" s="425" t="s">
        <v>52</v>
      </c>
      <c r="I4" s="249" t="s">
        <v>1393</v>
      </c>
      <c r="J4" s="249" t="s">
        <v>1394</v>
      </c>
      <c r="K4" s="249" t="s">
        <v>1407</v>
      </c>
      <c r="L4" s="249" t="s">
        <v>1403</v>
      </c>
      <c r="M4" s="249" t="s">
        <v>1406</v>
      </c>
      <c r="N4" s="249"/>
      <c r="O4" s="249" t="s">
        <v>1408</v>
      </c>
      <c r="P4" s="249"/>
    </row>
    <row r="5" spans="1:28" s="247" customFormat="1" ht="64" hidden="1" x14ac:dyDescent="0.2">
      <c r="B5" s="251" t="s">
        <v>146</v>
      </c>
      <c r="C5" s="251" t="s">
        <v>225</v>
      </c>
      <c r="D5" s="251" t="s">
        <v>226</v>
      </c>
      <c r="E5" s="420" t="s">
        <v>227</v>
      </c>
      <c r="F5" s="420" t="s">
        <v>228</v>
      </c>
      <c r="G5" s="420" t="s">
        <v>229</v>
      </c>
      <c r="H5" s="421" t="s">
        <v>230</v>
      </c>
      <c r="I5" s="415"/>
      <c r="J5" s="415"/>
      <c r="K5" s="415"/>
      <c r="L5" s="322">
        <f>K5</f>
        <v>0</v>
      </c>
      <c r="M5" s="415"/>
      <c r="N5" s="415"/>
      <c r="O5" s="415"/>
      <c r="P5" s="322">
        <f>O5</f>
        <v>0</v>
      </c>
      <c r="Z5" s="416">
        <v>1</v>
      </c>
      <c r="AA5" s="431" t="s">
        <v>1399</v>
      </c>
      <c r="AB5" s="431"/>
    </row>
    <row r="6" spans="1:28" s="253" customFormat="1" ht="32" hidden="1" x14ac:dyDescent="0.2">
      <c r="A6" s="335"/>
      <c r="B6" s="251" t="s">
        <v>146</v>
      </c>
      <c r="C6" s="251" t="s">
        <v>181</v>
      </c>
      <c r="D6" s="251" t="s">
        <v>182</v>
      </c>
      <c r="E6" s="420" t="s">
        <v>183</v>
      </c>
      <c r="F6" s="420" t="s">
        <v>184</v>
      </c>
      <c r="G6" s="420" t="s">
        <v>185</v>
      </c>
      <c r="H6" s="421" t="s">
        <v>186</v>
      </c>
      <c r="I6" s="415"/>
      <c r="J6" s="415"/>
      <c r="K6" s="415"/>
      <c r="L6" s="322">
        <f>K6</f>
        <v>0</v>
      </c>
      <c r="M6" s="415"/>
      <c r="N6" s="415"/>
      <c r="O6" s="415"/>
      <c r="P6" s="322">
        <f>O6</f>
        <v>0</v>
      </c>
      <c r="Z6" s="417">
        <v>2</v>
      </c>
      <c r="AA6" s="419" t="s">
        <v>1400</v>
      </c>
      <c r="AB6" s="419"/>
    </row>
    <row r="7" spans="1:28" s="247" customFormat="1" ht="32" hidden="1" x14ac:dyDescent="0.2">
      <c r="B7" s="251" t="s">
        <v>231</v>
      </c>
      <c r="C7" s="251" t="s">
        <v>269</v>
      </c>
      <c r="D7" s="251" t="s">
        <v>270</v>
      </c>
      <c r="E7" s="420" t="s">
        <v>271</v>
      </c>
      <c r="F7" s="420" t="s">
        <v>272</v>
      </c>
      <c r="G7" s="420" t="s">
        <v>273</v>
      </c>
      <c r="H7" s="421" t="s">
        <v>274</v>
      </c>
      <c r="I7" s="415"/>
      <c r="J7" s="415"/>
      <c r="K7" s="415"/>
      <c r="L7" s="322">
        <f t="shared" ref="L7:L70" si="0">K7</f>
        <v>0</v>
      </c>
      <c r="M7" s="415"/>
      <c r="N7" s="415"/>
      <c r="O7" s="415"/>
      <c r="P7" s="322">
        <f t="shared" ref="P7:P70" si="1">O7</f>
        <v>0</v>
      </c>
      <c r="Z7" s="417">
        <v>3</v>
      </c>
      <c r="AA7" s="419" t="s">
        <v>1401</v>
      </c>
      <c r="AB7" s="419"/>
    </row>
    <row r="8" spans="1:28" s="253" customFormat="1" ht="64" hidden="1" x14ac:dyDescent="0.2">
      <c r="A8" s="335"/>
      <c r="B8" s="251" t="s">
        <v>275</v>
      </c>
      <c r="C8" s="251" t="s">
        <v>293</v>
      </c>
      <c r="D8" s="251" t="s">
        <v>294</v>
      </c>
      <c r="E8" s="420" t="s">
        <v>295</v>
      </c>
      <c r="F8" s="420" t="s">
        <v>296</v>
      </c>
      <c r="G8" s="420" t="s">
        <v>297</v>
      </c>
      <c r="H8" s="421" t="s">
        <v>298</v>
      </c>
      <c r="I8" s="415"/>
      <c r="J8" s="415"/>
      <c r="K8" s="415"/>
      <c r="L8" s="322">
        <f t="shared" si="0"/>
        <v>0</v>
      </c>
      <c r="M8" s="415"/>
      <c r="N8" s="415"/>
      <c r="O8" s="415"/>
      <c r="P8" s="322">
        <f t="shared" si="1"/>
        <v>0</v>
      </c>
      <c r="Z8" s="418">
        <v>4</v>
      </c>
      <c r="AA8" s="419" t="s">
        <v>1402</v>
      </c>
      <c r="AB8" s="419"/>
    </row>
    <row r="9" spans="1:28" s="253" customFormat="1" ht="64" hidden="1" x14ac:dyDescent="0.2">
      <c r="A9" s="335"/>
      <c r="B9" s="251" t="s">
        <v>126</v>
      </c>
      <c r="C9" s="251" t="s">
        <v>140</v>
      </c>
      <c r="D9" s="251" t="s">
        <v>141</v>
      </c>
      <c r="E9" s="420" t="s">
        <v>142</v>
      </c>
      <c r="F9" s="420" t="s">
        <v>143</v>
      </c>
      <c r="G9" s="420" t="s">
        <v>144</v>
      </c>
      <c r="H9" s="421" t="s">
        <v>145</v>
      </c>
      <c r="I9" s="415"/>
      <c r="J9" s="415"/>
      <c r="K9" s="415"/>
      <c r="L9" s="322">
        <f t="shared" si="0"/>
        <v>0</v>
      </c>
      <c r="M9" s="415"/>
      <c r="N9" s="415"/>
      <c r="O9" s="415"/>
      <c r="P9" s="322">
        <f t="shared" si="1"/>
        <v>0</v>
      </c>
    </row>
    <row r="10" spans="1:28" s="247" customFormat="1" ht="32" hidden="1" x14ac:dyDescent="0.2">
      <c r="B10" s="251" t="s">
        <v>53</v>
      </c>
      <c r="C10" s="251" t="s">
        <v>84</v>
      </c>
      <c r="D10" s="251" t="s">
        <v>85</v>
      </c>
      <c r="E10" s="420" t="s">
        <v>86</v>
      </c>
      <c r="F10" s="420" t="s">
        <v>87</v>
      </c>
      <c r="G10" s="420" t="s">
        <v>88</v>
      </c>
      <c r="H10" s="421" t="s">
        <v>89</v>
      </c>
      <c r="I10" s="415"/>
      <c r="J10" s="415"/>
      <c r="K10" s="415"/>
      <c r="L10" s="322">
        <f t="shared" si="0"/>
        <v>0</v>
      </c>
      <c r="M10" s="415"/>
      <c r="N10" s="415"/>
      <c r="O10" s="415"/>
      <c r="P10" s="322">
        <f t="shared" si="1"/>
        <v>0</v>
      </c>
    </row>
    <row r="11" spans="1:28" s="254" customFormat="1" ht="64" hidden="1" x14ac:dyDescent="0.2">
      <c r="A11" s="336"/>
      <c r="B11" s="251" t="s">
        <v>146</v>
      </c>
      <c r="C11" s="251" t="s">
        <v>201</v>
      </c>
      <c r="D11" s="251" t="s">
        <v>202</v>
      </c>
      <c r="E11" s="420" t="s">
        <v>203</v>
      </c>
      <c r="F11" s="420" t="s">
        <v>204</v>
      </c>
      <c r="G11" s="420" t="s">
        <v>205</v>
      </c>
      <c r="H11" s="421" t="s">
        <v>206</v>
      </c>
      <c r="I11" s="415"/>
      <c r="J11" s="415"/>
      <c r="K11" s="415"/>
      <c r="L11" s="322">
        <f t="shared" si="0"/>
        <v>0</v>
      </c>
      <c r="M11" s="415"/>
      <c r="N11" s="415"/>
      <c r="O11" s="415"/>
      <c r="P11" s="322">
        <f t="shared" si="1"/>
        <v>0</v>
      </c>
    </row>
    <row r="12" spans="1:28" s="254" customFormat="1" ht="64" hidden="1" x14ac:dyDescent="0.2">
      <c r="B12" s="251" t="s">
        <v>53</v>
      </c>
      <c r="C12" s="251" t="s">
        <v>96</v>
      </c>
      <c r="D12" s="251" t="s">
        <v>97</v>
      </c>
      <c r="E12" s="420" t="s">
        <v>98</v>
      </c>
      <c r="F12" s="420" t="s">
        <v>99</v>
      </c>
      <c r="G12" s="420" t="s">
        <v>100</v>
      </c>
      <c r="H12" s="421" t="s">
        <v>101</v>
      </c>
      <c r="I12" s="415"/>
      <c r="J12" s="415"/>
      <c r="K12" s="415"/>
      <c r="L12" s="322">
        <f t="shared" si="0"/>
        <v>0</v>
      </c>
      <c r="M12" s="415"/>
      <c r="N12" s="415"/>
      <c r="O12" s="415"/>
      <c r="P12" s="322">
        <f t="shared" si="1"/>
        <v>0</v>
      </c>
    </row>
    <row r="13" spans="1:28" s="254" customFormat="1" ht="64" hidden="1" x14ac:dyDescent="0.2">
      <c r="A13" s="336"/>
      <c r="B13" s="251" t="s">
        <v>53</v>
      </c>
      <c r="C13" s="251" t="s">
        <v>90</v>
      </c>
      <c r="D13" s="251" t="s">
        <v>91</v>
      </c>
      <c r="E13" s="420" t="s">
        <v>92</v>
      </c>
      <c r="F13" s="420" t="s">
        <v>93</v>
      </c>
      <c r="G13" s="420" t="s">
        <v>94</v>
      </c>
      <c r="H13" s="421" t="s">
        <v>95</v>
      </c>
      <c r="I13" s="415"/>
      <c r="J13" s="415"/>
      <c r="K13" s="415"/>
      <c r="L13" s="322">
        <f t="shared" si="0"/>
        <v>0</v>
      </c>
      <c r="M13" s="415"/>
      <c r="N13" s="415"/>
      <c r="O13" s="415"/>
      <c r="P13" s="322">
        <f t="shared" si="1"/>
        <v>0</v>
      </c>
    </row>
    <row r="14" spans="1:28" s="254" customFormat="1" ht="64" x14ac:dyDescent="0.2">
      <c r="A14" s="337"/>
      <c r="B14" s="251" t="s">
        <v>595</v>
      </c>
      <c r="C14" s="251" t="s">
        <v>609</v>
      </c>
      <c r="D14" s="251" t="s">
        <v>610</v>
      </c>
      <c r="E14" s="420" t="s">
        <v>611</v>
      </c>
      <c r="F14" s="420" t="s">
        <v>612</v>
      </c>
      <c r="G14" s="420" t="s">
        <v>613</v>
      </c>
      <c r="H14" s="421" t="s">
        <v>614</v>
      </c>
      <c r="I14" s="415"/>
      <c r="J14" s="415"/>
      <c r="K14" s="415"/>
      <c r="L14" s="322">
        <f t="shared" si="0"/>
        <v>0</v>
      </c>
      <c r="M14" s="415"/>
      <c r="N14" s="415"/>
      <c r="O14" s="415"/>
      <c r="P14" s="322">
        <f t="shared" si="1"/>
        <v>0</v>
      </c>
    </row>
    <row r="15" spans="1:28" s="253" customFormat="1" ht="64" hidden="1" x14ac:dyDescent="0.2">
      <c r="A15" s="335"/>
      <c r="B15" s="251" t="s">
        <v>231</v>
      </c>
      <c r="C15" s="251" t="s">
        <v>232</v>
      </c>
      <c r="D15" s="251" t="s">
        <v>233</v>
      </c>
      <c r="E15" s="420" t="s">
        <v>234</v>
      </c>
      <c r="F15" s="420" t="s">
        <v>235</v>
      </c>
      <c r="G15" s="420" t="s">
        <v>236</v>
      </c>
      <c r="H15" s="421" t="s">
        <v>237</v>
      </c>
      <c r="I15" s="415"/>
      <c r="J15" s="415"/>
      <c r="K15" s="415"/>
      <c r="L15" s="322">
        <f t="shared" si="0"/>
        <v>0</v>
      </c>
      <c r="M15" s="415"/>
      <c r="N15" s="415"/>
      <c r="O15" s="415"/>
      <c r="P15" s="322">
        <f t="shared" si="1"/>
        <v>0</v>
      </c>
    </row>
    <row r="16" spans="1:28" s="254" customFormat="1" ht="48" hidden="1" x14ac:dyDescent="0.2">
      <c r="A16" s="337"/>
      <c r="B16" s="251" t="s">
        <v>412</v>
      </c>
      <c r="C16" s="251" t="s">
        <v>450</v>
      </c>
      <c r="D16" s="251" t="s">
        <v>451</v>
      </c>
      <c r="E16" s="420" t="s">
        <v>452</v>
      </c>
      <c r="F16" s="420" t="s">
        <v>453</v>
      </c>
      <c r="G16" s="420" t="s">
        <v>454</v>
      </c>
      <c r="H16" s="421" t="s">
        <v>455</v>
      </c>
      <c r="I16" s="415"/>
      <c r="J16" s="415"/>
      <c r="K16" s="415"/>
      <c r="L16" s="322">
        <f t="shared" si="0"/>
        <v>0</v>
      </c>
      <c r="M16" s="415"/>
      <c r="N16" s="415"/>
      <c r="O16" s="415"/>
      <c r="P16" s="322">
        <f t="shared" si="1"/>
        <v>0</v>
      </c>
    </row>
    <row r="17" spans="1:16" s="254" customFormat="1" ht="80" hidden="1" x14ac:dyDescent="0.2">
      <c r="A17" s="336"/>
      <c r="B17" s="251" t="s">
        <v>412</v>
      </c>
      <c r="C17" s="251" t="s">
        <v>462</v>
      </c>
      <c r="D17" s="251" t="s">
        <v>463</v>
      </c>
      <c r="E17" s="420" t="s">
        <v>464</v>
      </c>
      <c r="F17" s="420" t="s">
        <v>465</v>
      </c>
      <c r="G17" s="420" t="s">
        <v>466</v>
      </c>
      <c r="H17" s="421" t="s">
        <v>467</v>
      </c>
      <c r="I17" s="415"/>
      <c r="J17" s="415"/>
      <c r="K17" s="415"/>
      <c r="L17" s="322">
        <f t="shared" si="0"/>
        <v>0</v>
      </c>
      <c r="M17" s="415"/>
      <c r="N17" s="415"/>
      <c r="O17" s="415"/>
      <c r="P17" s="322">
        <f t="shared" si="1"/>
        <v>0</v>
      </c>
    </row>
    <row r="18" spans="1:16" s="254" customFormat="1" ht="32" hidden="1" x14ac:dyDescent="0.2">
      <c r="A18" s="337"/>
      <c r="B18" s="251" t="s">
        <v>412</v>
      </c>
      <c r="C18" s="251" t="s">
        <v>456</v>
      </c>
      <c r="D18" s="251" t="s">
        <v>457</v>
      </c>
      <c r="E18" s="420" t="s">
        <v>458</v>
      </c>
      <c r="F18" s="420" t="s">
        <v>459</v>
      </c>
      <c r="G18" s="420" t="s">
        <v>460</v>
      </c>
      <c r="H18" s="421" t="s">
        <v>461</v>
      </c>
      <c r="I18" s="415"/>
      <c r="J18" s="415"/>
      <c r="K18" s="415"/>
      <c r="L18" s="322">
        <f t="shared" si="0"/>
        <v>0</v>
      </c>
      <c r="M18" s="415"/>
      <c r="N18" s="415"/>
      <c r="O18" s="415"/>
      <c r="P18" s="322">
        <f t="shared" si="1"/>
        <v>0</v>
      </c>
    </row>
    <row r="19" spans="1:16" s="254" customFormat="1" ht="64" hidden="1" x14ac:dyDescent="0.2">
      <c r="B19" s="251" t="s">
        <v>549</v>
      </c>
      <c r="C19" s="251" t="s">
        <v>565</v>
      </c>
      <c r="D19" s="251" t="s">
        <v>566</v>
      </c>
      <c r="E19" s="420" t="s">
        <v>567</v>
      </c>
      <c r="F19" s="420" t="s">
        <v>568</v>
      </c>
      <c r="G19" s="420" t="s">
        <v>569</v>
      </c>
      <c r="H19" s="421" t="s">
        <v>570</v>
      </c>
      <c r="I19" s="415"/>
      <c r="J19" s="415"/>
      <c r="K19" s="415"/>
      <c r="L19" s="322">
        <f t="shared" si="0"/>
        <v>0</v>
      </c>
      <c r="M19" s="415"/>
      <c r="N19" s="415"/>
      <c r="O19" s="415"/>
      <c r="P19" s="322">
        <f t="shared" si="1"/>
        <v>0</v>
      </c>
    </row>
    <row r="20" spans="1:16" s="253" customFormat="1" ht="64" hidden="1" x14ac:dyDescent="0.2">
      <c r="A20" s="338"/>
      <c r="B20" s="251" t="s">
        <v>126</v>
      </c>
      <c r="C20" s="251" t="s">
        <v>127</v>
      </c>
      <c r="D20" s="251" t="s">
        <v>128</v>
      </c>
      <c r="E20" s="420" t="s">
        <v>129</v>
      </c>
      <c r="F20" s="420" t="s">
        <v>130</v>
      </c>
      <c r="G20" s="420" t="s">
        <v>131</v>
      </c>
      <c r="H20" s="421" t="s">
        <v>132</v>
      </c>
      <c r="I20" s="415"/>
      <c r="J20" s="415"/>
      <c r="K20" s="415"/>
      <c r="L20" s="322">
        <f t="shared" si="0"/>
        <v>0</v>
      </c>
      <c r="M20" s="415"/>
      <c r="N20" s="415"/>
      <c r="O20" s="415"/>
      <c r="P20" s="322">
        <f t="shared" si="1"/>
        <v>0</v>
      </c>
    </row>
    <row r="21" spans="1:16" s="254" customFormat="1" ht="32" hidden="1" x14ac:dyDescent="0.2">
      <c r="A21" s="336"/>
      <c r="B21" s="251" t="s">
        <v>341</v>
      </c>
      <c r="C21" s="251" t="s">
        <v>360</v>
      </c>
      <c r="D21" s="251" t="s">
        <v>361</v>
      </c>
      <c r="E21" s="420" t="s">
        <v>129</v>
      </c>
      <c r="F21" s="420" t="s">
        <v>362</v>
      </c>
      <c r="G21" s="420" t="s">
        <v>363</v>
      </c>
      <c r="H21" s="421" t="s">
        <v>364</v>
      </c>
      <c r="I21" s="415"/>
      <c r="J21" s="415"/>
      <c r="K21" s="415"/>
      <c r="L21" s="322">
        <f t="shared" si="0"/>
        <v>0</v>
      </c>
      <c r="M21" s="415"/>
      <c r="N21" s="415"/>
      <c r="O21" s="415"/>
      <c r="P21" s="322">
        <f t="shared" si="1"/>
        <v>0</v>
      </c>
    </row>
    <row r="22" spans="1:16" s="254" customFormat="1" ht="80" hidden="1" x14ac:dyDescent="0.2">
      <c r="B22" s="251" t="s">
        <v>275</v>
      </c>
      <c r="C22" s="251" t="s">
        <v>299</v>
      </c>
      <c r="D22" s="251" t="s">
        <v>300</v>
      </c>
      <c r="E22" s="420" t="s">
        <v>301</v>
      </c>
      <c r="F22" s="420" t="s">
        <v>302</v>
      </c>
      <c r="G22" s="420" t="s">
        <v>303</v>
      </c>
      <c r="H22" s="421" t="s">
        <v>304</v>
      </c>
      <c r="I22" s="415"/>
      <c r="J22" s="415"/>
      <c r="K22" s="415"/>
      <c r="L22" s="322">
        <f t="shared" si="0"/>
        <v>0</v>
      </c>
      <c r="M22" s="415"/>
      <c r="N22" s="415"/>
      <c r="O22" s="415"/>
      <c r="P22" s="322">
        <f t="shared" si="1"/>
        <v>0</v>
      </c>
    </row>
    <row r="23" spans="1:16" s="254" customFormat="1" ht="96" hidden="1" x14ac:dyDescent="0.2">
      <c r="A23" s="336"/>
      <c r="B23" s="251" t="s">
        <v>275</v>
      </c>
      <c r="C23" s="251" t="s">
        <v>305</v>
      </c>
      <c r="D23" s="251" t="s">
        <v>306</v>
      </c>
      <c r="E23" s="420" t="s">
        <v>307</v>
      </c>
      <c r="F23" s="420" t="s">
        <v>308</v>
      </c>
      <c r="G23" s="420" t="s">
        <v>309</v>
      </c>
      <c r="H23" s="421" t="s">
        <v>310</v>
      </c>
      <c r="I23" s="415"/>
      <c r="J23" s="415"/>
      <c r="K23" s="415"/>
      <c r="L23" s="322">
        <f t="shared" si="0"/>
        <v>0</v>
      </c>
      <c r="M23" s="415"/>
      <c r="N23" s="415"/>
      <c r="O23" s="415"/>
      <c r="P23" s="322">
        <f t="shared" si="1"/>
        <v>0</v>
      </c>
    </row>
    <row r="24" spans="1:16" s="254" customFormat="1" ht="96" hidden="1" x14ac:dyDescent="0.2">
      <c r="B24" s="251" t="s">
        <v>146</v>
      </c>
      <c r="C24" s="251" t="s">
        <v>153</v>
      </c>
      <c r="D24" s="251" t="s">
        <v>154</v>
      </c>
      <c r="E24" s="420" t="s">
        <v>155</v>
      </c>
      <c r="F24" s="420" t="s">
        <v>156</v>
      </c>
      <c r="G24" s="420" t="s">
        <v>157</v>
      </c>
      <c r="H24" s="421" t="s">
        <v>158</v>
      </c>
      <c r="I24" s="415"/>
      <c r="J24" s="415"/>
      <c r="K24" s="415"/>
      <c r="L24" s="322">
        <f t="shared" si="0"/>
        <v>0</v>
      </c>
      <c r="M24" s="415"/>
      <c r="N24" s="415"/>
      <c r="O24" s="415"/>
      <c r="P24" s="322">
        <f t="shared" si="1"/>
        <v>0</v>
      </c>
    </row>
    <row r="25" spans="1:16" s="254" customFormat="1" ht="96" hidden="1" x14ac:dyDescent="0.2">
      <c r="A25" s="336"/>
      <c r="B25" s="251" t="s">
        <v>146</v>
      </c>
      <c r="C25" s="251" t="s">
        <v>159</v>
      </c>
      <c r="D25" s="251" t="s">
        <v>160</v>
      </c>
      <c r="E25" s="420" t="s">
        <v>155</v>
      </c>
      <c r="F25" s="420" t="s">
        <v>156</v>
      </c>
      <c r="G25" s="420" t="s">
        <v>157</v>
      </c>
      <c r="H25" s="421" t="s">
        <v>158</v>
      </c>
      <c r="I25" s="415"/>
      <c r="J25" s="415"/>
      <c r="K25" s="415"/>
      <c r="L25" s="322">
        <f t="shared" si="0"/>
        <v>0</v>
      </c>
      <c r="M25" s="415"/>
      <c r="N25" s="415"/>
      <c r="O25" s="415"/>
      <c r="P25" s="322">
        <f t="shared" si="1"/>
        <v>0</v>
      </c>
    </row>
    <row r="26" spans="1:16" s="254" customFormat="1" ht="80" hidden="1" x14ac:dyDescent="0.2">
      <c r="A26" s="337"/>
      <c r="B26" s="251" t="s">
        <v>146</v>
      </c>
      <c r="C26" s="251" t="s">
        <v>161</v>
      </c>
      <c r="D26" s="251" t="s">
        <v>162</v>
      </c>
      <c r="E26" s="420" t="s">
        <v>155</v>
      </c>
      <c r="F26" s="420" t="s">
        <v>156</v>
      </c>
      <c r="G26" s="420" t="s">
        <v>157</v>
      </c>
      <c r="H26" s="421" t="s">
        <v>158</v>
      </c>
      <c r="I26" s="415"/>
      <c r="J26" s="415"/>
      <c r="K26" s="415"/>
      <c r="L26" s="322">
        <f t="shared" si="0"/>
        <v>0</v>
      </c>
      <c r="M26" s="415"/>
      <c r="N26" s="415"/>
      <c r="O26" s="415"/>
      <c r="P26" s="322">
        <f t="shared" si="1"/>
        <v>0</v>
      </c>
    </row>
    <row r="27" spans="1:16" s="254" customFormat="1" ht="64" hidden="1" x14ac:dyDescent="0.2">
      <c r="A27" s="336"/>
      <c r="B27" s="251" t="s">
        <v>146</v>
      </c>
      <c r="C27" s="251" t="s">
        <v>163</v>
      </c>
      <c r="D27" s="251" t="s">
        <v>164</v>
      </c>
      <c r="E27" s="420" t="s">
        <v>155</v>
      </c>
      <c r="F27" s="420" t="s">
        <v>156</v>
      </c>
      <c r="G27" s="420" t="s">
        <v>157</v>
      </c>
      <c r="H27" s="421" t="s">
        <v>158</v>
      </c>
      <c r="I27" s="415"/>
      <c r="J27" s="415"/>
      <c r="K27" s="415"/>
      <c r="L27" s="322">
        <f t="shared" si="0"/>
        <v>0</v>
      </c>
      <c r="M27" s="415"/>
      <c r="N27" s="415"/>
      <c r="O27" s="415"/>
      <c r="P27" s="322">
        <f t="shared" si="1"/>
        <v>0</v>
      </c>
    </row>
    <row r="28" spans="1:16" s="247" customFormat="1" ht="64" hidden="1" x14ac:dyDescent="0.2">
      <c r="A28" s="340"/>
      <c r="B28" s="251" t="s">
        <v>146</v>
      </c>
      <c r="C28" s="251" t="s">
        <v>165</v>
      </c>
      <c r="D28" s="251" t="s">
        <v>166</v>
      </c>
      <c r="E28" s="420" t="s">
        <v>155</v>
      </c>
      <c r="F28" s="420" t="s">
        <v>156</v>
      </c>
      <c r="G28" s="420" t="s">
        <v>157</v>
      </c>
      <c r="H28" s="421" t="s">
        <v>158</v>
      </c>
      <c r="I28" s="415"/>
      <c r="J28" s="415"/>
      <c r="K28" s="415"/>
      <c r="L28" s="322">
        <f t="shared" si="0"/>
        <v>0</v>
      </c>
      <c r="M28" s="415"/>
      <c r="N28" s="415"/>
      <c r="O28" s="415"/>
      <c r="P28" s="322">
        <f t="shared" si="1"/>
        <v>0</v>
      </c>
    </row>
    <row r="29" spans="1:16" s="247" customFormat="1" ht="96" hidden="1" x14ac:dyDescent="0.2">
      <c r="A29" s="339"/>
      <c r="B29" s="251" t="s">
        <v>146</v>
      </c>
      <c r="C29" s="251" t="s">
        <v>167</v>
      </c>
      <c r="D29" s="251" t="s">
        <v>168</v>
      </c>
      <c r="E29" s="420" t="s">
        <v>155</v>
      </c>
      <c r="F29" s="420" t="s">
        <v>156</v>
      </c>
      <c r="G29" s="420" t="s">
        <v>157</v>
      </c>
      <c r="H29" s="421" t="s">
        <v>158</v>
      </c>
      <c r="I29" s="415"/>
      <c r="J29" s="415"/>
      <c r="K29" s="415"/>
      <c r="L29" s="322">
        <f t="shared" si="0"/>
        <v>0</v>
      </c>
      <c r="M29" s="415"/>
      <c r="N29" s="415"/>
      <c r="O29" s="415"/>
      <c r="P29" s="322">
        <f t="shared" si="1"/>
        <v>0</v>
      </c>
    </row>
    <row r="30" spans="1:16" s="254" customFormat="1" ht="30.75" hidden="1" customHeight="1" x14ac:dyDescent="0.2">
      <c r="A30" s="336"/>
      <c r="B30" s="251" t="s">
        <v>146</v>
      </c>
      <c r="C30" s="251" t="s">
        <v>169</v>
      </c>
      <c r="D30" s="251" t="s">
        <v>170</v>
      </c>
      <c r="E30" s="420" t="s">
        <v>155</v>
      </c>
      <c r="F30" s="420" t="s">
        <v>156</v>
      </c>
      <c r="G30" s="420" t="s">
        <v>157</v>
      </c>
      <c r="H30" s="421" t="s">
        <v>158</v>
      </c>
      <c r="I30" s="415"/>
      <c r="J30" s="415"/>
      <c r="K30" s="415"/>
      <c r="L30" s="322">
        <f t="shared" si="0"/>
        <v>0</v>
      </c>
      <c r="M30" s="415"/>
      <c r="N30" s="415"/>
      <c r="O30" s="415"/>
      <c r="P30" s="322">
        <f t="shared" si="1"/>
        <v>0</v>
      </c>
    </row>
    <row r="31" spans="1:16" s="254" customFormat="1" ht="64" hidden="1" x14ac:dyDescent="0.2">
      <c r="A31" s="336"/>
      <c r="B31" s="251" t="s">
        <v>468</v>
      </c>
      <c r="C31" s="251" t="s">
        <v>481</v>
      </c>
      <c r="D31" s="251" t="s">
        <v>482</v>
      </c>
      <c r="E31" s="420" t="s">
        <v>483</v>
      </c>
      <c r="F31" s="420" t="s">
        <v>484</v>
      </c>
      <c r="G31" s="420" t="s">
        <v>485</v>
      </c>
      <c r="H31" s="421" t="s">
        <v>486</v>
      </c>
      <c r="I31" s="415"/>
      <c r="J31" s="415"/>
      <c r="K31" s="415"/>
      <c r="L31" s="322">
        <f t="shared" si="0"/>
        <v>0</v>
      </c>
      <c r="M31" s="415"/>
      <c r="N31" s="415"/>
      <c r="O31" s="415"/>
      <c r="P31" s="322">
        <f t="shared" si="1"/>
        <v>0</v>
      </c>
    </row>
    <row r="32" spans="1:16" s="247" customFormat="1" ht="48" hidden="1" x14ac:dyDescent="0.2">
      <c r="B32" s="251" t="s">
        <v>53</v>
      </c>
      <c r="C32" s="251" t="s">
        <v>54</v>
      </c>
      <c r="D32" s="251" t="s">
        <v>55</v>
      </c>
      <c r="E32" s="420" t="s">
        <v>56</v>
      </c>
      <c r="F32" s="420" t="s">
        <v>57</v>
      </c>
      <c r="G32" s="420" t="s">
        <v>58</v>
      </c>
      <c r="H32" s="421" t="s">
        <v>59</v>
      </c>
      <c r="I32" s="415"/>
      <c r="J32" s="415"/>
      <c r="K32" s="415"/>
      <c r="L32" s="322">
        <f t="shared" si="0"/>
        <v>0</v>
      </c>
      <c r="M32" s="415"/>
      <c r="N32" s="415"/>
      <c r="O32" s="415"/>
      <c r="P32" s="322">
        <f t="shared" si="1"/>
        <v>0</v>
      </c>
    </row>
    <row r="33" spans="1:16" s="254" customFormat="1" ht="48" hidden="1" x14ac:dyDescent="0.2">
      <c r="B33" s="251" t="s">
        <v>146</v>
      </c>
      <c r="C33" s="251" t="s">
        <v>195</v>
      </c>
      <c r="D33" s="251" t="s">
        <v>196</v>
      </c>
      <c r="E33" s="420" t="s">
        <v>197</v>
      </c>
      <c r="F33" s="420" t="s">
        <v>198</v>
      </c>
      <c r="G33" s="420" t="s">
        <v>199</v>
      </c>
      <c r="H33" s="421" t="s">
        <v>200</v>
      </c>
      <c r="I33" s="415"/>
      <c r="J33" s="415"/>
      <c r="K33" s="415"/>
      <c r="L33" s="322">
        <f t="shared" si="0"/>
        <v>0</v>
      </c>
      <c r="M33" s="415"/>
      <c r="N33" s="415"/>
      <c r="O33" s="415"/>
      <c r="P33" s="322">
        <f t="shared" si="1"/>
        <v>0</v>
      </c>
    </row>
    <row r="34" spans="1:16" s="254" customFormat="1" ht="48" hidden="1" x14ac:dyDescent="0.2">
      <c r="B34" s="251" t="s">
        <v>146</v>
      </c>
      <c r="C34" s="251" t="s">
        <v>207</v>
      </c>
      <c r="D34" s="251" t="s">
        <v>208</v>
      </c>
      <c r="E34" s="420" t="s">
        <v>209</v>
      </c>
      <c r="F34" s="420" t="s">
        <v>210</v>
      </c>
      <c r="G34" s="420" t="s">
        <v>211</v>
      </c>
      <c r="H34" s="421" t="s">
        <v>212</v>
      </c>
      <c r="I34" s="415"/>
      <c r="J34" s="415"/>
      <c r="K34" s="415"/>
      <c r="L34" s="322">
        <f t="shared" si="0"/>
        <v>0</v>
      </c>
      <c r="M34" s="415"/>
      <c r="N34" s="415"/>
      <c r="O34" s="415"/>
      <c r="P34" s="322">
        <f t="shared" si="1"/>
        <v>0</v>
      </c>
    </row>
    <row r="35" spans="1:16" s="254" customFormat="1" ht="192" hidden="1" x14ac:dyDescent="0.2">
      <c r="B35" s="251" t="s">
        <v>529</v>
      </c>
      <c r="C35" s="251" t="s">
        <v>542</v>
      </c>
      <c r="D35" s="539" t="s">
        <v>543</v>
      </c>
      <c r="E35" s="544" t="s">
        <v>544</v>
      </c>
      <c r="F35" s="539" t="s">
        <v>533</v>
      </c>
      <c r="G35" s="539" t="s">
        <v>534</v>
      </c>
      <c r="H35" s="552" t="s">
        <v>535</v>
      </c>
      <c r="I35" s="415"/>
      <c r="J35" s="415"/>
      <c r="K35" s="415"/>
      <c r="L35" s="322">
        <f t="shared" si="0"/>
        <v>0</v>
      </c>
      <c r="M35" s="415"/>
      <c r="N35" s="415"/>
      <c r="O35" s="415"/>
      <c r="P35" s="322">
        <f t="shared" si="1"/>
        <v>0</v>
      </c>
    </row>
    <row r="36" spans="1:16" s="254" customFormat="1" ht="112" hidden="1" x14ac:dyDescent="0.2">
      <c r="B36" s="251" t="s">
        <v>529</v>
      </c>
      <c r="C36" s="251" t="s">
        <v>530</v>
      </c>
      <c r="D36" s="539" t="s">
        <v>531</v>
      </c>
      <c r="E36" s="544" t="s">
        <v>532</v>
      </c>
      <c r="F36" s="539" t="s">
        <v>533</v>
      </c>
      <c r="G36" s="539" t="s">
        <v>534</v>
      </c>
      <c r="H36" s="552" t="s">
        <v>535</v>
      </c>
      <c r="I36" s="415"/>
      <c r="J36" s="415"/>
      <c r="K36" s="415"/>
      <c r="L36" s="322">
        <f t="shared" si="0"/>
        <v>0</v>
      </c>
      <c r="M36" s="415"/>
      <c r="N36" s="415"/>
      <c r="O36" s="415"/>
      <c r="P36" s="322">
        <f t="shared" si="1"/>
        <v>0</v>
      </c>
    </row>
    <row r="37" spans="1:16" s="254" customFormat="1" ht="112" hidden="1" x14ac:dyDescent="0.2">
      <c r="A37" s="336"/>
      <c r="B37" s="251" t="s">
        <v>529</v>
      </c>
      <c r="C37" s="251" t="s">
        <v>545</v>
      </c>
      <c r="D37" s="539" t="s">
        <v>546</v>
      </c>
      <c r="E37" s="545" t="s">
        <v>538</v>
      </c>
      <c r="F37" s="545" t="s">
        <v>547</v>
      </c>
      <c r="G37" s="545" t="s">
        <v>540</v>
      </c>
      <c r="H37" s="553" t="s">
        <v>548</v>
      </c>
      <c r="I37" s="415"/>
      <c r="J37" s="415"/>
      <c r="K37" s="415"/>
      <c r="L37" s="322">
        <f t="shared" si="0"/>
        <v>0</v>
      </c>
      <c r="M37" s="415"/>
      <c r="N37" s="415"/>
      <c r="O37" s="415"/>
      <c r="P37" s="322">
        <f t="shared" si="1"/>
        <v>0</v>
      </c>
    </row>
    <row r="38" spans="1:16" s="254" customFormat="1" ht="160" hidden="1" x14ac:dyDescent="0.2">
      <c r="B38" s="251" t="s">
        <v>529</v>
      </c>
      <c r="C38" s="251" t="s">
        <v>536</v>
      </c>
      <c r="D38" s="539" t="s">
        <v>537</v>
      </c>
      <c r="E38" s="544" t="s">
        <v>538</v>
      </c>
      <c r="F38" s="545" t="s">
        <v>539</v>
      </c>
      <c r="G38" s="539" t="s">
        <v>540</v>
      </c>
      <c r="H38" s="552" t="s">
        <v>541</v>
      </c>
      <c r="I38" s="415"/>
      <c r="J38" s="415"/>
      <c r="K38" s="415"/>
      <c r="L38" s="322">
        <f t="shared" si="0"/>
        <v>0</v>
      </c>
      <c r="M38" s="415"/>
      <c r="N38" s="415"/>
      <c r="O38" s="415"/>
      <c r="P38" s="322">
        <f t="shared" si="1"/>
        <v>0</v>
      </c>
    </row>
    <row r="39" spans="1:16" s="254" customFormat="1" ht="112" hidden="1" x14ac:dyDescent="0.2">
      <c r="B39" s="251" t="s">
        <v>341</v>
      </c>
      <c r="C39" s="251" t="s">
        <v>394</v>
      </c>
      <c r="D39" s="543" t="s">
        <v>395</v>
      </c>
      <c r="E39" s="547" t="s">
        <v>396</v>
      </c>
      <c r="F39" s="551" t="s">
        <v>397</v>
      </c>
      <c r="G39" s="551" t="s">
        <v>398</v>
      </c>
      <c r="H39" s="554" t="s">
        <v>399</v>
      </c>
      <c r="I39" s="415"/>
      <c r="J39" s="415"/>
      <c r="K39" s="415"/>
      <c r="L39" s="322">
        <f t="shared" si="0"/>
        <v>0</v>
      </c>
      <c r="M39" s="415"/>
      <c r="N39" s="415"/>
      <c r="O39" s="415"/>
      <c r="P39" s="322">
        <f t="shared" si="1"/>
        <v>0</v>
      </c>
    </row>
    <row r="40" spans="1:16" s="254" customFormat="1" ht="48" hidden="1" x14ac:dyDescent="0.2">
      <c r="A40" s="336"/>
      <c r="B40" s="251" t="s">
        <v>549</v>
      </c>
      <c r="C40" s="251" t="s">
        <v>561</v>
      </c>
      <c r="D40" s="251" t="s">
        <v>562</v>
      </c>
      <c r="E40" s="420" t="s">
        <v>173</v>
      </c>
      <c r="F40" s="420" t="s">
        <v>563</v>
      </c>
      <c r="G40" s="420" t="s">
        <v>564</v>
      </c>
      <c r="H40" s="421" t="s">
        <v>174</v>
      </c>
      <c r="I40" s="415"/>
      <c r="J40" s="415"/>
      <c r="K40" s="415"/>
      <c r="L40" s="322">
        <f t="shared" si="0"/>
        <v>0</v>
      </c>
      <c r="M40" s="415"/>
      <c r="N40" s="415"/>
      <c r="O40" s="415"/>
      <c r="P40" s="322">
        <f t="shared" si="1"/>
        <v>0</v>
      </c>
    </row>
    <row r="41" spans="1:16" s="254" customFormat="1" ht="48" hidden="1" x14ac:dyDescent="0.2">
      <c r="A41" s="337"/>
      <c r="B41" s="251" t="s">
        <v>275</v>
      </c>
      <c r="C41" s="251" t="s">
        <v>311</v>
      </c>
      <c r="D41" s="251" t="s">
        <v>312</v>
      </c>
      <c r="E41" s="420" t="s">
        <v>313</v>
      </c>
      <c r="F41" s="420" t="s">
        <v>314</v>
      </c>
      <c r="G41" s="420" t="s">
        <v>315</v>
      </c>
      <c r="H41" s="421" t="s">
        <v>316</v>
      </c>
      <c r="I41" s="415"/>
      <c r="J41" s="415"/>
      <c r="K41" s="415"/>
      <c r="L41" s="322">
        <f t="shared" si="0"/>
        <v>0</v>
      </c>
      <c r="M41" s="415"/>
      <c r="N41" s="415"/>
      <c r="O41" s="415"/>
      <c r="P41" s="322">
        <f t="shared" si="1"/>
        <v>0</v>
      </c>
    </row>
    <row r="42" spans="1:16" s="254" customFormat="1" ht="64" hidden="1" x14ac:dyDescent="0.2">
      <c r="B42" s="251" t="s">
        <v>468</v>
      </c>
      <c r="C42" s="251" t="s">
        <v>503</v>
      </c>
      <c r="D42" s="251" t="s">
        <v>504</v>
      </c>
      <c r="E42" s="420" t="s">
        <v>505</v>
      </c>
      <c r="F42" s="420" t="s">
        <v>506</v>
      </c>
      <c r="G42" s="420" t="s">
        <v>507</v>
      </c>
      <c r="H42" s="421" t="s">
        <v>508</v>
      </c>
      <c r="I42" s="415"/>
      <c r="J42" s="415"/>
      <c r="K42" s="415"/>
      <c r="L42" s="322">
        <f t="shared" si="0"/>
        <v>0</v>
      </c>
      <c r="M42" s="415"/>
      <c r="N42" s="415"/>
      <c r="O42" s="415"/>
      <c r="P42" s="322">
        <f t="shared" si="1"/>
        <v>0</v>
      </c>
    </row>
    <row r="43" spans="1:16" s="253" customFormat="1" ht="210" hidden="1" customHeight="1" x14ac:dyDescent="0.2">
      <c r="A43" s="335"/>
      <c r="B43" s="251" t="s">
        <v>412</v>
      </c>
      <c r="C43" s="251" t="s">
        <v>438</v>
      </c>
      <c r="D43" s="251" t="s">
        <v>439</v>
      </c>
      <c r="E43" s="420" t="s">
        <v>173</v>
      </c>
      <c r="F43" s="420"/>
      <c r="G43" s="420"/>
      <c r="H43" s="421" t="s">
        <v>174</v>
      </c>
      <c r="I43" s="415"/>
      <c r="J43" s="415"/>
      <c r="K43" s="415"/>
      <c r="L43" s="322">
        <f t="shared" si="0"/>
        <v>0</v>
      </c>
      <c r="M43" s="415"/>
      <c r="N43" s="415"/>
      <c r="O43" s="415"/>
      <c r="P43" s="322">
        <f t="shared" si="1"/>
        <v>0</v>
      </c>
    </row>
    <row r="44" spans="1:16" s="254" customFormat="1" ht="32" hidden="1" x14ac:dyDescent="0.2">
      <c r="A44" s="337"/>
      <c r="B44" s="251" t="s">
        <v>549</v>
      </c>
      <c r="C44" s="251" t="s">
        <v>550</v>
      </c>
      <c r="D44" s="251" t="s">
        <v>551</v>
      </c>
      <c r="E44" s="420" t="s">
        <v>173</v>
      </c>
      <c r="F44" s="420" t="s">
        <v>552</v>
      </c>
      <c r="G44" s="420" t="s">
        <v>553</v>
      </c>
      <c r="H44" s="421" t="s">
        <v>554</v>
      </c>
      <c r="I44" s="415"/>
      <c r="J44" s="415"/>
      <c r="K44" s="415"/>
      <c r="L44" s="322">
        <f t="shared" si="0"/>
        <v>0</v>
      </c>
      <c r="M44" s="415"/>
      <c r="N44" s="415"/>
      <c r="O44" s="415"/>
      <c r="P44" s="322">
        <f t="shared" si="1"/>
        <v>0</v>
      </c>
    </row>
    <row r="45" spans="1:16" s="254" customFormat="1" ht="64" hidden="1" x14ac:dyDescent="0.2">
      <c r="A45" s="337"/>
      <c r="B45" s="251" t="s">
        <v>549</v>
      </c>
      <c r="C45" s="251" t="s">
        <v>589</v>
      </c>
      <c r="D45" s="251" t="s">
        <v>590</v>
      </c>
      <c r="E45" s="420" t="s">
        <v>591</v>
      </c>
      <c r="F45" s="420" t="s">
        <v>592</v>
      </c>
      <c r="G45" s="420" t="s">
        <v>593</v>
      </c>
      <c r="H45" s="421" t="s">
        <v>594</v>
      </c>
      <c r="I45" s="415"/>
      <c r="J45" s="415"/>
      <c r="K45" s="415"/>
      <c r="L45" s="322">
        <f t="shared" si="0"/>
        <v>0</v>
      </c>
      <c r="M45" s="415"/>
      <c r="N45" s="415"/>
      <c r="O45" s="415"/>
      <c r="P45" s="322">
        <f t="shared" si="1"/>
        <v>0</v>
      </c>
    </row>
    <row r="46" spans="1:16" s="254" customFormat="1" ht="64" hidden="1" x14ac:dyDescent="0.2">
      <c r="B46" s="251" t="s">
        <v>549</v>
      </c>
      <c r="C46" s="251" t="s">
        <v>583</v>
      </c>
      <c r="D46" s="251" t="s">
        <v>584</v>
      </c>
      <c r="E46" s="420" t="s">
        <v>585</v>
      </c>
      <c r="F46" s="420" t="s">
        <v>586</v>
      </c>
      <c r="G46" s="420" t="s">
        <v>587</v>
      </c>
      <c r="H46" s="421" t="s">
        <v>588</v>
      </c>
      <c r="I46" s="415"/>
      <c r="J46" s="415"/>
      <c r="K46" s="415"/>
      <c r="L46" s="322">
        <f t="shared" si="0"/>
        <v>0</v>
      </c>
      <c r="M46" s="415"/>
      <c r="N46" s="415"/>
      <c r="O46" s="415"/>
      <c r="P46" s="322">
        <f t="shared" si="1"/>
        <v>0</v>
      </c>
    </row>
    <row r="47" spans="1:16" s="254" customFormat="1" ht="48" hidden="1" x14ac:dyDescent="0.2">
      <c r="B47" s="251" t="s">
        <v>341</v>
      </c>
      <c r="C47" s="251" t="s">
        <v>365</v>
      </c>
      <c r="D47" s="251" t="s">
        <v>366</v>
      </c>
      <c r="E47" s="420" t="s">
        <v>367</v>
      </c>
      <c r="F47" s="420" t="s">
        <v>368</v>
      </c>
      <c r="G47" s="420" t="s">
        <v>369</v>
      </c>
      <c r="H47" s="421" t="s">
        <v>370</v>
      </c>
      <c r="I47" s="415"/>
      <c r="J47" s="415"/>
      <c r="K47" s="415"/>
      <c r="L47" s="322">
        <f t="shared" si="0"/>
        <v>0</v>
      </c>
      <c r="M47" s="415"/>
      <c r="N47" s="415"/>
      <c r="O47" s="415"/>
      <c r="P47" s="322">
        <f t="shared" si="1"/>
        <v>0</v>
      </c>
    </row>
    <row r="48" spans="1:16" s="254" customFormat="1" ht="64" hidden="1" x14ac:dyDescent="0.2">
      <c r="B48" s="251" t="s">
        <v>53</v>
      </c>
      <c r="C48" s="251" t="s">
        <v>120</v>
      </c>
      <c r="D48" s="251" t="s">
        <v>121</v>
      </c>
      <c r="E48" s="420" t="s">
        <v>122</v>
      </c>
      <c r="F48" s="420" t="s">
        <v>123</v>
      </c>
      <c r="G48" s="420" t="s">
        <v>124</v>
      </c>
      <c r="H48" s="421" t="s">
        <v>125</v>
      </c>
      <c r="I48" s="415"/>
      <c r="J48" s="415"/>
      <c r="K48" s="415"/>
      <c r="L48" s="322">
        <f t="shared" si="0"/>
        <v>0</v>
      </c>
      <c r="M48" s="415"/>
      <c r="N48" s="415"/>
      <c r="O48" s="415"/>
      <c r="P48" s="322">
        <f t="shared" si="1"/>
        <v>0</v>
      </c>
    </row>
    <row r="49" spans="1:16" s="254" customFormat="1" ht="64" hidden="1" x14ac:dyDescent="0.2">
      <c r="B49" s="251" t="s">
        <v>549</v>
      </c>
      <c r="C49" s="251" t="s">
        <v>555</v>
      </c>
      <c r="D49" s="251" t="s">
        <v>556</v>
      </c>
      <c r="E49" s="420" t="s">
        <v>557</v>
      </c>
      <c r="F49" s="420" t="s">
        <v>558</v>
      </c>
      <c r="G49" s="420" t="s">
        <v>559</v>
      </c>
      <c r="H49" s="421" t="s">
        <v>560</v>
      </c>
      <c r="I49" s="415"/>
      <c r="J49" s="415"/>
      <c r="K49" s="415"/>
      <c r="L49" s="322">
        <f t="shared" si="0"/>
        <v>0</v>
      </c>
      <c r="M49" s="415"/>
      <c r="N49" s="415"/>
      <c r="O49" s="415"/>
      <c r="P49" s="322">
        <f t="shared" si="1"/>
        <v>0</v>
      </c>
    </row>
    <row r="50" spans="1:16" s="254" customFormat="1" ht="48" hidden="1" x14ac:dyDescent="0.2">
      <c r="B50" s="251" t="s">
        <v>146</v>
      </c>
      <c r="C50" s="251" t="s">
        <v>175</v>
      </c>
      <c r="D50" s="251" t="s">
        <v>176</v>
      </c>
      <c r="E50" s="420" t="s">
        <v>177</v>
      </c>
      <c r="F50" s="420" t="s">
        <v>178</v>
      </c>
      <c r="G50" s="420" t="s">
        <v>179</v>
      </c>
      <c r="H50" s="421" t="s">
        <v>180</v>
      </c>
      <c r="I50" s="415"/>
      <c r="J50" s="415"/>
      <c r="K50" s="415"/>
      <c r="L50" s="322">
        <f t="shared" si="0"/>
        <v>0</v>
      </c>
      <c r="M50" s="415"/>
      <c r="N50" s="415"/>
      <c r="O50" s="415"/>
      <c r="P50" s="322">
        <f t="shared" si="1"/>
        <v>0</v>
      </c>
    </row>
    <row r="51" spans="1:16" s="254" customFormat="1" ht="48" hidden="1" x14ac:dyDescent="0.2">
      <c r="B51" s="251" t="s">
        <v>146</v>
      </c>
      <c r="C51" s="251" t="s">
        <v>147</v>
      </c>
      <c r="D51" s="251" t="s">
        <v>148</v>
      </c>
      <c r="E51" s="420" t="s">
        <v>149</v>
      </c>
      <c r="F51" s="420" t="s">
        <v>150</v>
      </c>
      <c r="G51" s="420" t="s">
        <v>151</v>
      </c>
      <c r="H51" s="421" t="s">
        <v>152</v>
      </c>
      <c r="I51" s="415"/>
      <c r="J51" s="415"/>
      <c r="K51" s="415"/>
      <c r="L51" s="322">
        <f t="shared" si="0"/>
        <v>0</v>
      </c>
      <c r="M51" s="415"/>
      <c r="N51" s="415"/>
      <c r="O51" s="415"/>
      <c r="P51" s="322">
        <f t="shared" si="1"/>
        <v>0</v>
      </c>
    </row>
    <row r="52" spans="1:16" s="254" customFormat="1" ht="32" hidden="1" x14ac:dyDescent="0.2">
      <c r="A52" s="336"/>
      <c r="B52" s="251" t="s">
        <v>231</v>
      </c>
      <c r="C52" s="251" t="s">
        <v>238</v>
      </c>
      <c r="D52" s="251" t="s">
        <v>239</v>
      </c>
      <c r="E52" s="420" t="s">
        <v>189</v>
      </c>
      <c r="F52" s="420" t="s">
        <v>138</v>
      </c>
      <c r="G52" s="420" t="s">
        <v>137</v>
      </c>
      <c r="H52" s="421" t="s">
        <v>190</v>
      </c>
      <c r="I52" s="415"/>
      <c r="J52" s="415"/>
      <c r="K52" s="415"/>
      <c r="L52" s="322">
        <f t="shared" si="0"/>
        <v>0</v>
      </c>
      <c r="M52" s="415"/>
      <c r="N52" s="415"/>
      <c r="O52" s="415"/>
      <c r="P52" s="322">
        <f t="shared" si="1"/>
        <v>0</v>
      </c>
    </row>
    <row r="53" spans="1:16" s="254" customFormat="1" ht="32" hidden="1" x14ac:dyDescent="0.2">
      <c r="B53" s="251" t="s">
        <v>53</v>
      </c>
      <c r="C53" s="251" t="s">
        <v>134</v>
      </c>
      <c r="D53" s="251" t="s">
        <v>135</v>
      </c>
      <c r="E53" s="420" t="s">
        <v>136</v>
      </c>
      <c r="F53" s="420" t="s">
        <v>137</v>
      </c>
      <c r="G53" s="420" t="s">
        <v>138</v>
      </c>
      <c r="H53" s="421" t="s">
        <v>139</v>
      </c>
      <c r="I53" s="415"/>
      <c r="J53" s="415"/>
      <c r="K53" s="415"/>
      <c r="L53" s="322">
        <f t="shared" si="0"/>
        <v>0</v>
      </c>
      <c r="M53" s="415"/>
      <c r="N53" s="415"/>
      <c r="O53" s="415"/>
      <c r="P53" s="322">
        <f t="shared" si="1"/>
        <v>0</v>
      </c>
    </row>
    <row r="54" spans="1:16" s="254" customFormat="1" ht="32" hidden="1" x14ac:dyDescent="0.2">
      <c r="A54" s="336"/>
      <c r="B54" s="251" t="s">
        <v>341</v>
      </c>
      <c r="C54" s="251" t="s">
        <v>371</v>
      </c>
      <c r="D54" s="251" t="s">
        <v>372</v>
      </c>
      <c r="E54" s="420" t="s">
        <v>104</v>
      </c>
      <c r="F54" s="420" t="s">
        <v>373</v>
      </c>
      <c r="G54" s="420" t="s">
        <v>374</v>
      </c>
      <c r="H54" s="421" t="s">
        <v>375</v>
      </c>
      <c r="I54" s="415"/>
      <c r="J54" s="415"/>
      <c r="K54" s="415"/>
      <c r="L54" s="322">
        <f t="shared" si="0"/>
        <v>0</v>
      </c>
      <c r="M54" s="415"/>
      <c r="N54" s="415"/>
      <c r="O54" s="415"/>
      <c r="P54" s="322">
        <f t="shared" si="1"/>
        <v>0</v>
      </c>
    </row>
    <row r="55" spans="1:16" s="254" customFormat="1" ht="94" hidden="1" customHeight="1" x14ac:dyDescent="0.2">
      <c r="A55" s="336"/>
      <c r="B55" s="251" t="s">
        <v>231</v>
      </c>
      <c r="C55" s="251" t="s">
        <v>263</v>
      </c>
      <c r="D55" s="251" t="s">
        <v>264</v>
      </c>
      <c r="E55" s="420" t="s">
        <v>265</v>
      </c>
      <c r="F55" s="420" t="s">
        <v>266</v>
      </c>
      <c r="G55" s="420" t="s">
        <v>267</v>
      </c>
      <c r="H55" s="421" t="s">
        <v>268</v>
      </c>
      <c r="I55" s="415"/>
      <c r="J55" s="415"/>
      <c r="K55" s="415"/>
      <c r="L55" s="322">
        <f t="shared" si="0"/>
        <v>0</v>
      </c>
      <c r="M55" s="415"/>
      <c r="N55" s="415"/>
      <c r="O55" s="415"/>
      <c r="P55" s="322">
        <f t="shared" si="1"/>
        <v>0</v>
      </c>
    </row>
    <row r="56" spans="1:16" s="254" customFormat="1" ht="64" hidden="1" x14ac:dyDescent="0.2">
      <c r="A56" s="336"/>
      <c r="B56" s="251" t="s">
        <v>53</v>
      </c>
      <c r="C56" s="251" t="s">
        <v>102</v>
      </c>
      <c r="D56" s="251" t="s">
        <v>103</v>
      </c>
      <c r="E56" s="420" t="s">
        <v>104</v>
      </c>
      <c r="F56" s="420" t="s">
        <v>105</v>
      </c>
      <c r="G56" s="420" t="s">
        <v>106</v>
      </c>
      <c r="H56" s="421" t="s">
        <v>107</v>
      </c>
      <c r="I56" s="415"/>
      <c r="J56" s="415"/>
      <c r="K56" s="415"/>
      <c r="L56" s="322">
        <f t="shared" si="0"/>
        <v>0</v>
      </c>
      <c r="M56" s="415"/>
      <c r="N56" s="415"/>
      <c r="O56" s="415"/>
      <c r="P56" s="322">
        <f t="shared" si="1"/>
        <v>0</v>
      </c>
    </row>
    <row r="57" spans="1:16" s="254" customFormat="1" ht="30" hidden="1" customHeight="1" x14ac:dyDescent="0.2">
      <c r="B57" s="251" t="s">
        <v>341</v>
      </c>
      <c r="C57" s="251" t="s">
        <v>355</v>
      </c>
      <c r="D57" s="251" t="s">
        <v>356</v>
      </c>
      <c r="E57" s="420" t="s">
        <v>104</v>
      </c>
      <c r="F57" s="420" t="s">
        <v>357</v>
      </c>
      <c r="G57" s="420" t="s">
        <v>358</v>
      </c>
      <c r="H57" s="421" t="s">
        <v>359</v>
      </c>
      <c r="I57" s="415"/>
      <c r="J57" s="415"/>
      <c r="K57" s="415"/>
      <c r="L57" s="322">
        <f t="shared" si="0"/>
        <v>0</v>
      </c>
      <c r="M57" s="415"/>
      <c r="N57" s="415"/>
      <c r="O57" s="415"/>
      <c r="P57" s="322">
        <f t="shared" si="1"/>
        <v>0</v>
      </c>
    </row>
    <row r="58" spans="1:16" s="254" customFormat="1" ht="32" hidden="1" x14ac:dyDescent="0.2">
      <c r="B58" s="251" t="s">
        <v>317</v>
      </c>
      <c r="C58" s="251" t="s">
        <v>335</v>
      </c>
      <c r="D58" s="251" t="s">
        <v>336</v>
      </c>
      <c r="E58" s="420" t="s">
        <v>337</v>
      </c>
      <c r="F58" s="420" t="s">
        <v>338</v>
      </c>
      <c r="G58" s="420" t="s">
        <v>339</v>
      </c>
      <c r="H58" s="421" t="s">
        <v>340</v>
      </c>
      <c r="I58" s="415"/>
      <c r="J58" s="415"/>
      <c r="K58" s="415"/>
      <c r="L58" s="322">
        <f t="shared" si="0"/>
        <v>0</v>
      </c>
      <c r="M58" s="415"/>
      <c r="N58" s="415"/>
      <c r="O58" s="415"/>
      <c r="P58" s="322">
        <f t="shared" si="1"/>
        <v>0</v>
      </c>
    </row>
    <row r="59" spans="1:16" s="254" customFormat="1" ht="96" hidden="1" x14ac:dyDescent="0.2">
      <c r="A59" s="336"/>
      <c r="B59" s="251" t="s">
        <v>317</v>
      </c>
      <c r="C59" s="251" t="s">
        <v>324</v>
      </c>
      <c r="D59" s="251" t="s">
        <v>325</v>
      </c>
      <c r="E59" s="420" t="s">
        <v>320</v>
      </c>
      <c r="F59" s="420" t="s">
        <v>326</v>
      </c>
      <c r="G59" s="420" t="s">
        <v>327</v>
      </c>
      <c r="H59" s="421" t="s">
        <v>328</v>
      </c>
      <c r="I59" s="415"/>
      <c r="J59" s="415"/>
      <c r="K59" s="415"/>
      <c r="L59" s="322">
        <f t="shared" si="0"/>
        <v>0</v>
      </c>
      <c r="M59" s="415"/>
      <c r="N59" s="415"/>
      <c r="O59" s="415"/>
      <c r="P59" s="322">
        <f t="shared" si="1"/>
        <v>0</v>
      </c>
    </row>
    <row r="60" spans="1:16" s="254" customFormat="1" ht="96" hidden="1" x14ac:dyDescent="0.2">
      <c r="A60" s="336"/>
      <c r="B60" s="251" t="s">
        <v>412</v>
      </c>
      <c r="C60" s="251" t="s">
        <v>417</v>
      </c>
      <c r="D60" s="251" t="s">
        <v>418</v>
      </c>
      <c r="E60" s="420" t="s">
        <v>419</v>
      </c>
      <c r="F60" s="420" t="s">
        <v>326</v>
      </c>
      <c r="G60" s="420" t="s">
        <v>327</v>
      </c>
      <c r="H60" s="421" t="s">
        <v>328</v>
      </c>
      <c r="I60" s="415"/>
      <c r="J60" s="415"/>
      <c r="K60" s="415"/>
      <c r="L60" s="322">
        <f t="shared" si="0"/>
        <v>0</v>
      </c>
      <c r="M60" s="415"/>
      <c r="N60" s="415"/>
      <c r="O60" s="415"/>
      <c r="P60" s="322">
        <f t="shared" si="1"/>
        <v>0</v>
      </c>
    </row>
    <row r="61" spans="1:16" s="254" customFormat="1" ht="96" hidden="1" x14ac:dyDescent="0.2">
      <c r="A61" s="336"/>
      <c r="B61" s="251" t="s">
        <v>146</v>
      </c>
      <c r="C61" s="251" t="s">
        <v>219</v>
      </c>
      <c r="D61" s="251" t="s">
        <v>220</v>
      </c>
      <c r="E61" s="420" t="s">
        <v>221</v>
      </c>
      <c r="F61" s="420" t="s">
        <v>222</v>
      </c>
      <c r="G61" s="420" t="s">
        <v>223</v>
      </c>
      <c r="H61" s="421" t="s">
        <v>224</v>
      </c>
      <c r="I61" s="415"/>
      <c r="J61" s="415"/>
      <c r="K61" s="415"/>
      <c r="L61" s="322">
        <f t="shared" si="0"/>
        <v>0</v>
      </c>
      <c r="M61" s="415"/>
      <c r="N61" s="415"/>
      <c r="O61" s="415"/>
      <c r="P61" s="322">
        <f t="shared" si="1"/>
        <v>0</v>
      </c>
    </row>
    <row r="62" spans="1:16" s="254" customFormat="1" ht="64" hidden="1" x14ac:dyDescent="0.2">
      <c r="B62" s="251" t="s">
        <v>231</v>
      </c>
      <c r="C62" s="251" t="s">
        <v>257</v>
      </c>
      <c r="D62" s="251" t="s">
        <v>258</v>
      </c>
      <c r="E62" s="420" t="s">
        <v>259</v>
      </c>
      <c r="F62" s="420" t="s">
        <v>260</v>
      </c>
      <c r="G62" s="420" t="s">
        <v>261</v>
      </c>
      <c r="H62" s="421" t="s">
        <v>262</v>
      </c>
      <c r="I62" s="415"/>
      <c r="J62" s="415"/>
      <c r="K62" s="415"/>
      <c r="L62" s="322">
        <f t="shared" si="0"/>
        <v>0</v>
      </c>
      <c r="M62" s="415"/>
      <c r="N62" s="415"/>
      <c r="O62" s="415"/>
      <c r="P62" s="322">
        <f t="shared" si="1"/>
        <v>0</v>
      </c>
    </row>
    <row r="63" spans="1:16" s="254" customFormat="1" ht="48" hidden="1" x14ac:dyDescent="0.2">
      <c r="B63" s="251" t="s">
        <v>53</v>
      </c>
      <c r="C63" s="251" t="s">
        <v>78</v>
      </c>
      <c r="D63" s="251" t="s">
        <v>79</v>
      </c>
      <c r="E63" s="420" t="s">
        <v>80</v>
      </c>
      <c r="F63" s="420" t="s">
        <v>81</v>
      </c>
      <c r="G63" s="420" t="s">
        <v>82</v>
      </c>
      <c r="H63" s="421" t="s">
        <v>83</v>
      </c>
      <c r="I63" s="415"/>
      <c r="J63" s="415"/>
      <c r="K63" s="415"/>
      <c r="L63" s="322">
        <f t="shared" si="0"/>
        <v>0</v>
      </c>
      <c r="M63" s="415"/>
      <c r="N63" s="415"/>
      <c r="O63" s="415"/>
      <c r="P63" s="322">
        <f t="shared" si="1"/>
        <v>0</v>
      </c>
    </row>
    <row r="64" spans="1:16" s="254" customFormat="1" ht="96" hidden="1" x14ac:dyDescent="0.2">
      <c r="B64" s="251" t="s">
        <v>468</v>
      </c>
      <c r="C64" s="251" t="s">
        <v>475</v>
      </c>
      <c r="D64" s="251" t="s">
        <v>476</v>
      </c>
      <c r="E64" s="420" t="s">
        <v>477</v>
      </c>
      <c r="F64" s="420" t="s">
        <v>478</v>
      </c>
      <c r="G64" s="420" t="s">
        <v>479</v>
      </c>
      <c r="H64" s="421" t="s">
        <v>480</v>
      </c>
      <c r="I64" s="415"/>
      <c r="J64" s="415"/>
      <c r="K64" s="415"/>
      <c r="L64" s="322">
        <f t="shared" si="0"/>
        <v>0</v>
      </c>
      <c r="M64" s="415"/>
      <c r="N64" s="415"/>
      <c r="O64" s="415"/>
      <c r="P64" s="322">
        <f t="shared" si="1"/>
        <v>0</v>
      </c>
    </row>
    <row r="65" spans="1:16" s="254" customFormat="1" ht="96" hidden="1" x14ac:dyDescent="0.2">
      <c r="A65" s="336"/>
      <c r="B65" s="251" t="s">
        <v>275</v>
      </c>
      <c r="C65" s="251" t="s">
        <v>287</v>
      </c>
      <c r="D65" s="540" t="s">
        <v>288</v>
      </c>
      <c r="E65" s="321" t="s">
        <v>289</v>
      </c>
      <c r="F65" s="321" t="s">
        <v>290</v>
      </c>
      <c r="G65" s="321" t="s">
        <v>291</v>
      </c>
      <c r="H65" s="424" t="s">
        <v>292</v>
      </c>
      <c r="I65" s="415"/>
      <c r="J65" s="415"/>
      <c r="K65" s="415"/>
      <c r="L65" s="322">
        <f t="shared" si="0"/>
        <v>0</v>
      </c>
      <c r="M65" s="415"/>
      <c r="N65" s="415"/>
      <c r="O65" s="415"/>
      <c r="P65" s="322">
        <f t="shared" si="1"/>
        <v>0</v>
      </c>
    </row>
    <row r="66" spans="1:16" s="254" customFormat="1" ht="48" hidden="1" x14ac:dyDescent="0.2">
      <c r="A66" s="337"/>
      <c r="B66" s="251" t="s">
        <v>341</v>
      </c>
      <c r="C66" s="251" t="s">
        <v>342</v>
      </c>
      <c r="D66" s="540" t="s">
        <v>343</v>
      </c>
      <c r="E66" s="321" t="s">
        <v>173</v>
      </c>
      <c r="F66" s="321" t="s">
        <v>344</v>
      </c>
      <c r="G66" s="321" t="s">
        <v>345</v>
      </c>
      <c r="H66" s="424" t="s">
        <v>346</v>
      </c>
      <c r="I66" s="415"/>
      <c r="J66" s="415"/>
      <c r="K66" s="415"/>
      <c r="L66" s="322">
        <f t="shared" si="0"/>
        <v>0</v>
      </c>
      <c r="M66" s="415"/>
      <c r="N66" s="415"/>
      <c r="O66" s="415"/>
      <c r="P66" s="322">
        <f t="shared" si="1"/>
        <v>0</v>
      </c>
    </row>
    <row r="67" spans="1:16" s="254" customFormat="1" ht="64" hidden="1" x14ac:dyDescent="0.2">
      <c r="A67" s="336"/>
      <c r="B67" s="251" t="s">
        <v>275</v>
      </c>
      <c r="C67" s="251" t="s">
        <v>276</v>
      </c>
      <c r="D67" s="540" t="s">
        <v>277</v>
      </c>
      <c r="E67" s="321" t="s">
        <v>278</v>
      </c>
      <c r="F67" s="321" t="s">
        <v>279</v>
      </c>
      <c r="G67" s="321" t="s">
        <v>280</v>
      </c>
      <c r="H67" s="424" t="s">
        <v>281</v>
      </c>
      <c r="I67" s="415"/>
      <c r="J67" s="415"/>
      <c r="K67" s="415"/>
      <c r="L67" s="322">
        <f t="shared" si="0"/>
        <v>0</v>
      </c>
      <c r="M67" s="415"/>
      <c r="N67" s="415"/>
      <c r="O67" s="415"/>
      <c r="P67" s="322">
        <f t="shared" si="1"/>
        <v>0</v>
      </c>
    </row>
    <row r="68" spans="1:16" s="254" customFormat="1" ht="48" hidden="1" x14ac:dyDescent="0.2">
      <c r="A68" s="336"/>
      <c r="B68" s="251" t="s">
        <v>412</v>
      </c>
      <c r="C68" s="251" t="s">
        <v>413</v>
      </c>
      <c r="D68" s="542" t="s">
        <v>414</v>
      </c>
      <c r="E68" s="546" t="s">
        <v>415</v>
      </c>
      <c r="F68" s="546"/>
      <c r="G68" s="546"/>
      <c r="H68" s="555" t="s">
        <v>416</v>
      </c>
      <c r="I68" s="415"/>
      <c r="J68" s="415"/>
      <c r="K68" s="415"/>
      <c r="L68" s="322">
        <f t="shared" si="0"/>
        <v>0</v>
      </c>
      <c r="M68" s="415"/>
      <c r="N68" s="415"/>
      <c r="O68" s="415"/>
      <c r="P68" s="322">
        <f t="shared" si="1"/>
        <v>0</v>
      </c>
    </row>
    <row r="69" spans="1:16" s="254" customFormat="1" ht="48" hidden="1" x14ac:dyDescent="0.2">
      <c r="A69" s="337"/>
      <c r="B69" s="251" t="s">
        <v>412</v>
      </c>
      <c r="C69" s="251" t="s">
        <v>446</v>
      </c>
      <c r="D69" s="251" t="s">
        <v>447</v>
      </c>
      <c r="E69" s="420" t="s">
        <v>278</v>
      </c>
      <c r="F69" s="420" t="s">
        <v>448</v>
      </c>
      <c r="G69" s="420" t="s">
        <v>449</v>
      </c>
      <c r="H69" s="421" t="s">
        <v>416</v>
      </c>
      <c r="I69" s="415"/>
      <c r="J69" s="415"/>
      <c r="K69" s="415"/>
      <c r="L69" s="322">
        <f t="shared" si="0"/>
        <v>0</v>
      </c>
      <c r="M69" s="415"/>
      <c r="N69" s="415"/>
      <c r="O69" s="415"/>
      <c r="P69" s="322">
        <f t="shared" si="1"/>
        <v>0</v>
      </c>
    </row>
    <row r="70" spans="1:16" s="254" customFormat="1" ht="64" hidden="1" x14ac:dyDescent="0.2">
      <c r="A70" s="337"/>
      <c r="B70" s="251" t="s">
        <v>146</v>
      </c>
      <c r="C70" s="251" t="s">
        <v>171</v>
      </c>
      <c r="D70" s="251" t="s">
        <v>172</v>
      </c>
      <c r="E70" s="420" t="s">
        <v>173</v>
      </c>
      <c r="F70" s="420"/>
      <c r="G70" s="420"/>
      <c r="H70" s="421" t="s">
        <v>174</v>
      </c>
      <c r="I70" s="415"/>
      <c r="J70" s="415"/>
      <c r="K70" s="415"/>
      <c r="L70" s="322">
        <f t="shared" si="0"/>
        <v>0</v>
      </c>
      <c r="M70" s="415"/>
      <c r="N70" s="415"/>
      <c r="O70" s="415"/>
      <c r="P70" s="322">
        <f t="shared" si="1"/>
        <v>0</v>
      </c>
    </row>
    <row r="71" spans="1:16" s="254" customFormat="1" ht="96" hidden="1" x14ac:dyDescent="0.2">
      <c r="B71" s="251" t="s">
        <v>53</v>
      </c>
      <c r="C71" s="251" t="s">
        <v>66</v>
      </c>
      <c r="D71" s="251" t="s">
        <v>67</v>
      </c>
      <c r="E71" s="420" t="s">
        <v>68</v>
      </c>
      <c r="F71" s="420" t="s">
        <v>69</v>
      </c>
      <c r="G71" s="420" t="s">
        <v>70</v>
      </c>
      <c r="H71" s="421" t="s">
        <v>71</v>
      </c>
      <c r="I71" s="415"/>
      <c r="J71" s="415"/>
      <c r="K71" s="415"/>
      <c r="L71" s="322">
        <f t="shared" ref="L71:L112" si="2">K71</f>
        <v>0</v>
      </c>
      <c r="M71" s="415"/>
      <c r="N71" s="415"/>
      <c r="O71" s="415"/>
      <c r="P71" s="322">
        <f t="shared" ref="P71:P112" si="3">O71</f>
        <v>0</v>
      </c>
    </row>
    <row r="72" spans="1:16" s="254" customFormat="1" ht="93" hidden="1" customHeight="1" x14ac:dyDescent="0.2">
      <c r="A72" s="336"/>
      <c r="B72" s="251" t="s">
        <v>412</v>
      </c>
      <c r="C72" s="251" t="s">
        <v>440</v>
      </c>
      <c r="D72" s="251" t="s">
        <v>441</v>
      </c>
      <c r="E72" s="420" t="s">
        <v>442</v>
      </c>
      <c r="F72" s="420" t="s">
        <v>443</v>
      </c>
      <c r="G72" s="420" t="s">
        <v>444</v>
      </c>
      <c r="H72" s="421" t="s">
        <v>445</v>
      </c>
      <c r="I72" s="415"/>
      <c r="J72" s="415"/>
      <c r="K72" s="415"/>
      <c r="L72" s="322">
        <f t="shared" si="2"/>
        <v>0</v>
      </c>
      <c r="M72" s="415"/>
      <c r="N72" s="415"/>
      <c r="O72" s="415"/>
      <c r="P72" s="322">
        <f t="shared" si="3"/>
        <v>0</v>
      </c>
    </row>
    <row r="73" spans="1:16" s="254" customFormat="1" ht="93" hidden="1" customHeight="1" x14ac:dyDescent="0.2">
      <c r="A73" s="336"/>
      <c r="B73" s="251" t="s">
        <v>468</v>
      </c>
      <c r="C73" s="251" t="s">
        <v>493</v>
      </c>
      <c r="D73" s="251" t="s">
        <v>494</v>
      </c>
      <c r="E73" s="420" t="s">
        <v>442</v>
      </c>
      <c r="F73" s="420" t="s">
        <v>443</v>
      </c>
      <c r="G73" s="420" t="s">
        <v>444</v>
      </c>
      <c r="H73" s="421" t="s">
        <v>445</v>
      </c>
      <c r="I73" s="415"/>
      <c r="J73" s="415"/>
      <c r="K73" s="415"/>
      <c r="L73" s="322">
        <f t="shared" si="2"/>
        <v>0</v>
      </c>
      <c r="M73" s="415"/>
      <c r="N73" s="415"/>
      <c r="O73" s="415"/>
      <c r="P73" s="322">
        <f t="shared" si="3"/>
        <v>0</v>
      </c>
    </row>
    <row r="74" spans="1:16" s="254" customFormat="1" ht="93" customHeight="1" x14ac:dyDescent="0.2">
      <c r="A74" s="337"/>
      <c r="B74" s="251" t="s">
        <v>595</v>
      </c>
      <c r="C74" s="251" t="s">
        <v>596</v>
      </c>
      <c r="D74" s="251" t="s">
        <v>597</v>
      </c>
      <c r="E74" s="420" t="s">
        <v>483</v>
      </c>
      <c r="F74" s="420" t="s">
        <v>598</v>
      </c>
      <c r="G74" s="420" t="s">
        <v>599</v>
      </c>
      <c r="H74" s="421" t="s">
        <v>600</v>
      </c>
      <c r="I74" s="415"/>
      <c r="J74" s="415"/>
      <c r="K74" s="415"/>
      <c r="L74" s="322">
        <f t="shared" si="2"/>
        <v>0</v>
      </c>
      <c r="M74" s="415"/>
      <c r="N74" s="415"/>
      <c r="O74" s="415"/>
      <c r="P74" s="322">
        <f t="shared" si="3"/>
        <v>0</v>
      </c>
    </row>
    <row r="75" spans="1:16" s="254" customFormat="1" ht="93" hidden="1" customHeight="1" x14ac:dyDescent="0.2">
      <c r="A75" s="337"/>
      <c r="B75" s="251" t="s">
        <v>341</v>
      </c>
      <c r="C75" s="251" t="s">
        <v>347</v>
      </c>
      <c r="D75" s="251" t="s">
        <v>348</v>
      </c>
      <c r="E75" s="420" t="s">
        <v>349</v>
      </c>
      <c r="F75" s="420" t="s">
        <v>350</v>
      </c>
      <c r="G75" s="420" t="s">
        <v>351</v>
      </c>
      <c r="H75" s="421" t="s">
        <v>352</v>
      </c>
      <c r="I75" s="415"/>
      <c r="J75" s="415"/>
      <c r="K75" s="415"/>
      <c r="L75" s="322">
        <f t="shared" si="2"/>
        <v>0</v>
      </c>
      <c r="M75" s="415"/>
      <c r="N75" s="415"/>
      <c r="O75" s="415"/>
      <c r="P75" s="322">
        <f t="shared" si="3"/>
        <v>0</v>
      </c>
    </row>
    <row r="76" spans="1:16" s="253" customFormat="1" ht="80" hidden="1" x14ac:dyDescent="0.2">
      <c r="B76" s="251" t="s">
        <v>341</v>
      </c>
      <c r="C76" s="251" t="s">
        <v>353</v>
      </c>
      <c r="D76" s="251" t="s">
        <v>354</v>
      </c>
      <c r="E76" s="420" t="s">
        <v>349</v>
      </c>
      <c r="F76" s="420" t="s">
        <v>350</v>
      </c>
      <c r="G76" s="420" t="s">
        <v>351</v>
      </c>
      <c r="H76" s="421" t="s">
        <v>352</v>
      </c>
      <c r="I76" s="415"/>
      <c r="J76" s="415"/>
      <c r="K76" s="415"/>
      <c r="L76" s="322">
        <f t="shared" si="2"/>
        <v>0</v>
      </c>
      <c r="M76" s="415"/>
      <c r="N76" s="415"/>
      <c r="O76" s="415"/>
      <c r="P76" s="322">
        <f t="shared" si="3"/>
        <v>0</v>
      </c>
    </row>
    <row r="77" spans="1:16" s="253" customFormat="1" ht="32" x14ac:dyDescent="0.2">
      <c r="A77" s="338"/>
      <c r="B77" s="251" t="s">
        <v>595</v>
      </c>
      <c r="C77" s="251" t="s">
        <v>607</v>
      </c>
      <c r="D77" s="251" t="s">
        <v>608</v>
      </c>
      <c r="E77" s="420" t="s">
        <v>603</v>
      </c>
      <c r="F77" s="420" t="s">
        <v>604</v>
      </c>
      <c r="G77" s="420" t="s">
        <v>605</v>
      </c>
      <c r="H77" s="421" t="s">
        <v>606</v>
      </c>
      <c r="I77" s="415"/>
      <c r="J77" s="415"/>
      <c r="K77" s="415"/>
      <c r="L77" s="322">
        <f t="shared" si="2"/>
        <v>0</v>
      </c>
      <c r="M77" s="415"/>
      <c r="N77" s="415"/>
      <c r="O77" s="415"/>
      <c r="P77" s="322">
        <f t="shared" si="3"/>
        <v>0</v>
      </c>
    </row>
    <row r="78" spans="1:16" s="254" customFormat="1" ht="32" hidden="1" x14ac:dyDescent="0.2">
      <c r="B78" s="251" t="s">
        <v>412</v>
      </c>
      <c r="C78" s="251" t="s">
        <v>432</v>
      </c>
      <c r="D78" s="251" t="s">
        <v>433</v>
      </c>
      <c r="E78" s="420" t="s">
        <v>434</v>
      </c>
      <c r="F78" s="420" t="s">
        <v>435</v>
      </c>
      <c r="G78" s="420" t="s">
        <v>436</v>
      </c>
      <c r="H78" s="421" t="s">
        <v>437</v>
      </c>
      <c r="I78" s="415"/>
      <c r="J78" s="415"/>
      <c r="K78" s="415"/>
      <c r="L78" s="322">
        <f t="shared" si="2"/>
        <v>0</v>
      </c>
      <c r="M78" s="415"/>
      <c r="N78" s="415"/>
      <c r="O78" s="415"/>
      <c r="P78" s="322">
        <f t="shared" si="3"/>
        <v>0</v>
      </c>
    </row>
    <row r="79" spans="1:16" s="254" customFormat="1" ht="64" hidden="1" x14ac:dyDescent="0.2">
      <c r="A79" s="336"/>
      <c r="B79" s="251" t="s">
        <v>412</v>
      </c>
      <c r="C79" s="251" t="s">
        <v>420</v>
      </c>
      <c r="D79" s="251" t="s">
        <v>421</v>
      </c>
      <c r="E79" s="420" t="s">
        <v>422</v>
      </c>
      <c r="F79" s="420" t="s">
        <v>423</v>
      </c>
      <c r="G79" s="420" t="s">
        <v>424</v>
      </c>
      <c r="H79" s="421" t="s">
        <v>425</v>
      </c>
      <c r="I79" s="415"/>
      <c r="J79" s="415"/>
      <c r="K79" s="415"/>
      <c r="L79" s="322">
        <f t="shared" si="2"/>
        <v>0</v>
      </c>
      <c r="M79" s="415"/>
      <c r="N79" s="415"/>
      <c r="O79" s="415"/>
      <c r="P79" s="322">
        <f t="shared" si="3"/>
        <v>0</v>
      </c>
    </row>
    <row r="80" spans="1:16" s="254" customFormat="1" ht="32" hidden="1" x14ac:dyDescent="0.2">
      <c r="A80" s="336"/>
      <c r="B80" s="251" t="s">
        <v>341</v>
      </c>
      <c r="C80" s="251" t="s">
        <v>376</v>
      </c>
      <c r="D80" s="543" t="s">
        <v>377</v>
      </c>
      <c r="E80" s="547" t="s">
        <v>378</v>
      </c>
      <c r="F80" s="551" t="s">
        <v>379</v>
      </c>
      <c r="G80" s="551" t="s">
        <v>380</v>
      </c>
      <c r="H80" s="554" t="s">
        <v>381</v>
      </c>
      <c r="I80" s="415"/>
      <c r="J80" s="415"/>
      <c r="K80" s="415"/>
      <c r="L80" s="322">
        <f t="shared" si="2"/>
        <v>0</v>
      </c>
      <c r="M80" s="415"/>
      <c r="N80" s="415"/>
      <c r="O80" s="415"/>
      <c r="P80" s="322">
        <f t="shared" si="3"/>
        <v>0</v>
      </c>
    </row>
    <row r="81" spans="1:16" s="254" customFormat="1" ht="48" x14ac:dyDescent="0.2">
      <c r="A81" s="336"/>
      <c r="B81" s="251" t="s">
        <v>595</v>
      </c>
      <c r="C81" s="251" t="s">
        <v>601</v>
      </c>
      <c r="D81" s="251" t="s">
        <v>602</v>
      </c>
      <c r="E81" s="420" t="s">
        <v>603</v>
      </c>
      <c r="F81" s="420" t="s">
        <v>604</v>
      </c>
      <c r="G81" s="420" t="s">
        <v>605</v>
      </c>
      <c r="H81" s="421" t="s">
        <v>606</v>
      </c>
      <c r="I81" s="415"/>
      <c r="J81" s="415"/>
      <c r="K81" s="415"/>
      <c r="L81" s="322">
        <f t="shared" si="2"/>
        <v>0</v>
      </c>
      <c r="M81" s="415"/>
      <c r="N81" s="415"/>
      <c r="O81" s="415"/>
      <c r="P81" s="322">
        <f t="shared" si="3"/>
        <v>0</v>
      </c>
    </row>
    <row r="82" spans="1:16" s="254" customFormat="1" ht="48" hidden="1" x14ac:dyDescent="0.2">
      <c r="B82" s="251" t="s">
        <v>549</v>
      </c>
      <c r="C82" s="251" t="s">
        <v>577</v>
      </c>
      <c r="D82" s="251" t="s">
        <v>578</v>
      </c>
      <c r="E82" s="420" t="s">
        <v>579</v>
      </c>
      <c r="F82" s="420" t="s">
        <v>580</v>
      </c>
      <c r="G82" s="420" t="s">
        <v>581</v>
      </c>
      <c r="H82" s="421" t="s">
        <v>582</v>
      </c>
      <c r="I82" s="415"/>
      <c r="J82" s="415"/>
      <c r="K82" s="415"/>
      <c r="L82" s="322">
        <f t="shared" si="2"/>
        <v>0</v>
      </c>
      <c r="M82" s="415"/>
      <c r="N82" s="415"/>
      <c r="O82" s="415"/>
      <c r="P82" s="322">
        <f t="shared" si="3"/>
        <v>0</v>
      </c>
    </row>
    <row r="83" spans="1:16" s="254" customFormat="1" ht="48" hidden="1" x14ac:dyDescent="0.2">
      <c r="A83" s="337"/>
      <c r="B83" s="251" t="s">
        <v>549</v>
      </c>
      <c r="C83" s="251" t="s">
        <v>571</v>
      </c>
      <c r="D83" s="251" t="s">
        <v>572</v>
      </c>
      <c r="E83" s="420" t="s">
        <v>573</v>
      </c>
      <c r="F83" s="420" t="s">
        <v>574</v>
      </c>
      <c r="G83" s="420" t="s">
        <v>575</v>
      </c>
      <c r="H83" s="421" t="s">
        <v>576</v>
      </c>
      <c r="I83" s="415"/>
      <c r="J83" s="415"/>
      <c r="K83" s="415"/>
      <c r="L83" s="322">
        <f t="shared" si="2"/>
        <v>0</v>
      </c>
      <c r="M83" s="415"/>
      <c r="N83" s="415"/>
      <c r="O83" s="415"/>
      <c r="P83" s="322">
        <f t="shared" si="3"/>
        <v>0</v>
      </c>
    </row>
    <row r="84" spans="1:16" s="254" customFormat="1" ht="48" hidden="1" x14ac:dyDescent="0.2">
      <c r="A84" s="336"/>
      <c r="B84" s="251" t="s">
        <v>317</v>
      </c>
      <c r="C84" s="251" t="s">
        <v>329</v>
      </c>
      <c r="D84" s="251" t="s">
        <v>330</v>
      </c>
      <c r="E84" s="420" t="s">
        <v>331</v>
      </c>
      <c r="F84" s="420" t="s">
        <v>332</v>
      </c>
      <c r="G84" s="420" t="s">
        <v>333</v>
      </c>
      <c r="H84" s="421" t="s">
        <v>334</v>
      </c>
      <c r="I84" s="415"/>
      <c r="J84" s="415"/>
      <c r="K84" s="415"/>
      <c r="L84" s="322">
        <f t="shared" si="2"/>
        <v>0</v>
      </c>
      <c r="M84" s="415"/>
      <c r="N84" s="415"/>
      <c r="O84" s="415"/>
      <c r="P84" s="322">
        <f t="shared" si="3"/>
        <v>0</v>
      </c>
    </row>
    <row r="85" spans="1:16" s="253" customFormat="1" ht="32" hidden="1" x14ac:dyDescent="0.2">
      <c r="B85" s="251" t="s">
        <v>146</v>
      </c>
      <c r="C85" s="251" t="s">
        <v>191</v>
      </c>
      <c r="D85" s="251" t="s">
        <v>192</v>
      </c>
      <c r="E85" s="420" t="s">
        <v>193</v>
      </c>
      <c r="F85" s="420" t="s">
        <v>105</v>
      </c>
      <c r="G85" s="420" t="s">
        <v>194</v>
      </c>
      <c r="H85" s="421" t="s">
        <v>107</v>
      </c>
      <c r="I85" s="415"/>
      <c r="J85" s="415"/>
      <c r="K85" s="415"/>
      <c r="L85" s="322">
        <f t="shared" si="2"/>
        <v>0</v>
      </c>
      <c r="M85" s="415"/>
      <c r="N85" s="415"/>
      <c r="O85" s="415"/>
      <c r="P85" s="322">
        <f t="shared" si="3"/>
        <v>0</v>
      </c>
    </row>
    <row r="86" spans="1:16" s="254" customFormat="1" ht="48" x14ac:dyDescent="0.2">
      <c r="A86" s="337"/>
      <c r="B86" s="251" t="s">
        <v>595</v>
      </c>
      <c r="C86" s="420" t="s">
        <v>623</v>
      </c>
      <c r="D86" s="251" t="s">
        <v>624</v>
      </c>
      <c r="E86" s="420" t="s">
        <v>617</v>
      </c>
      <c r="F86" s="420" t="s">
        <v>618</v>
      </c>
      <c r="G86" s="420" t="s">
        <v>625</v>
      </c>
      <c r="H86" s="421" t="s">
        <v>626</v>
      </c>
      <c r="I86" s="415"/>
      <c r="J86" s="415"/>
      <c r="K86" s="415"/>
      <c r="L86" s="322">
        <f t="shared" si="2"/>
        <v>0</v>
      </c>
      <c r="M86" s="415"/>
      <c r="N86" s="415"/>
      <c r="O86" s="415"/>
      <c r="P86" s="322">
        <f t="shared" si="3"/>
        <v>0</v>
      </c>
    </row>
    <row r="87" spans="1:16" s="253" customFormat="1" ht="48" x14ac:dyDescent="0.2">
      <c r="A87" s="335"/>
      <c r="B87" s="251" t="s">
        <v>595</v>
      </c>
      <c r="C87" s="420" t="s">
        <v>615</v>
      </c>
      <c r="D87" s="251" t="s">
        <v>616</v>
      </c>
      <c r="E87" s="420" t="s">
        <v>617</v>
      </c>
      <c r="F87" s="420" t="s">
        <v>618</v>
      </c>
      <c r="G87" s="420" t="s">
        <v>619</v>
      </c>
      <c r="H87" s="421" t="s">
        <v>620</v>
      </c>
      <c r="I87" s="415"/>
      <c r="J87" s="415"/>
      <c r="K87" s="415"/>
      <c r="L87" s="322">
        <f t="shared" si="2"/>
        <v>0</v>
      </c>
      <c r="M87" s="415"/>
      <c r="N87" s="415"/>
      <c r="O87" s="415"/>
      <c r="P87" s="322">
        <f t="shared" si="3"/>
        <v>0</v>
      </c>
    </row>
    <row r="88" spans="1:16" s="253" customFormat="1" ht="32" x14ac:dyDescent="0.2">
      <c r="A88" s="335"/>
      <c r="B88" s="251" t="s">
        <v>595</v>
      </c>
      <c r="C88" s="420" t="s">
        <v>621</v>
      </c>
      <c r="D88" s="251" t="s">
        <v>622</v>
      </c>
      <c r="E88" s="420" t="s">
        <v>617</v>
      </c>
      <c r="F88" s="420" t="s">
        <v>618</v>
      </c>
      <c r="G88" s="420" t="s">
        <v>619</v>
      </c>
      <c r="H88" s="421" t="s">
        <v>620</v>
      </c>
      <c r="I88" s="415"/>
      <c r="J88" s="415"/>
      <c r="K88" s="415"/>
      <c r="L88" s="322">
        <f t="shared" si="2"/>
        <v>0</v>
      </c>
      <c r="M88" s="415"/>
      <c r="N88" s="415"/>
      <c r="O88" s="415"/>
      <c r="P88" s="322">
        <f t="shared" si="3"/>
        <v>0</v>
      </c>
    </row>
    <row r="89" spans="1:16" s="254" customFormat="1" ht="80" hidden="1" x14ac:dyDescent="0.2">
      <c r="A89" s="336"/>
      <c r="B89" s="251" t="s">
        <v>468</v>
      </c>
      <c r="C89" s="251" t="s">
        <v>517</v>
      </c>
      <c r="D89" s="251" t="s">
        <v>518</v>
      </c>
      <c r="E89" s="420" t="s">
        <v>519</v>
      </c>
      <c r="F89" s="420" t="s">
        <v>520</v>
      </c>
      <c r="G89" s="420" t="s">
        <v>521</v>
      </c>
      <c r="H89" s="421" t="s">
        <v>522</v>
      </c>
      <c r="I89" s="415"/>
      <c r="J89" s="415"/>
      <c r="K89" s="415"/>
      <c r="L89" s="322">
        <f t="shared" si="2"/>
        <v>0</v>
      </c>
      <c r="M89" s="415"/>
      <c r="N89" s="415"/>
      <c r="O89" s="415"/>
      <c r="P89" s="322">
        <f t="shared" si="3"/>
        <v>0</v>
      </c>
    </row>
    <row r="90" spans="1:16" s="254" customFormat="1" ht="64" hidden="1" x14ac:dyDescent="0.2">
      <c r="A90" s="337"/>
      <c r="B90" s="251" t="s">
        <v>468</v>
      </c>
      <c r="C90" s="251" t="s">
        <v>511</v>
      </c>
      <c r="D90" s="251" t="s">
        <v>512</v>
      </c>
      <c r="E90" s="420" t="s">
        <v>513</v>
      </c>
      <c r="F90" s="420" t="s">
        <v>514</v>
      </c>
      <c r="G90" s="420" t="s">
        <v>515</v>
      </c>
      <c r="H90" s="421" t="s">
        <v>516</v>
      </c>
      <c r="I90" s="415"/>
      <c r="J90" s="415"/>
      <c r="K90" s="415"/>
      <c r="L90" s="322">
        <f t="shared" si="2"/>
        <v>0</v>
      </c>
      <c r="M90" s="415"/>
      <c r="N90" s="415"/>
      <c r="O90" s="415"/>
      <c r="P90" s="322">
        <f t="shared" si="3"/>
        <v>0</v>
      </c>
    </row>
    <row r="91" spans="1:16" s="254" customFormat="1" ht="64" hidden="1" x14ac:dyDescent="0.2">
      <c r="A91" s="336"/>
      <c r="B91" s="251" t="s">
        <v>146</v>
      </c>
      <c r="C91" s="251" t="s">
        <v>213</v>
      </c>
      <c r="D91" s="251" t="s">
        <v>214</v>
      </c>
      <c r="E91" s="420" t="s">
        <v>215</v>
      </c>
      <c r="F91" s="420" t="s">
        <v>216</v>
      </c>
      <c r="G91" s="420" t="s">
        <v>217</v>
      </c>
      <c r="H91" s="421" t="s">
        <v>218</v>
      </c>
      <c r="I91" s="415"/>
      <c r="J91" s="415"/>
      <c r="K91" s="415"/>
      <c r="L91" s="322">
        <f t="shared" si="2"/>
        <v>0</v>
      </c>
      <c r="M91" s="415"/>
      <c r="N91" s="415"/>
      <c r="O91" s="415"/>
      <c r="P91" s="322">
        <f t="shared" si="3"/>
        <v>0</v>
      </c>
    </row>
    <row r="92" spans="1:16" s="254" customFormat="1" ht="80" hidden="1" x14ac:dyDescent="0.2">
      <c r="B92" s="251" t="s">
        <v>317</v>
      </c>
      <c r="C92" s="251" t="s">
        <v>318</v>
      </c>
      <c r="D92" s="251" t="s">
        <v>319</v>
      </c>
      <c r="E92" s="420" t="s">
        <v>320</v>
      </c>
      <c r="F92" s="420" t="s">
        <v>321</v>
      </c>
      <c r="G92" s="420" t="s">
        <v>322</v>
      </c>
      <c r="H92" s="421" t="s">
        <v>323</v>
      </c>
      <c r="I92" s="415"/>
      <c r="J92" s="415"/>
      <c r="K92" s="415"/>
      <c r="L92" s="322">
        <f t="shared" si="2"/>
        <v>0</v>
      </c>
      <c r="M92" s="415"/>
      <c r="N92" s="415"/>
      <c r="O92" s="415"/>
      <c r="P92" s="322">
        <f t="shared" si="3"/>
        <v>0</v>
      </c>
    </row>
    <row r="93" spans="1:16" s="253" customFormat="1" ht="32" hidden="1" x14ac:dyDescent="0.2">
      <c r="A93" s="335"/>
      <c r="B93" s="251" t="s">
        <v>412</v>
      </c>
      <c r="C93" s="251" t="s">
        <v>426</v>
      </c>
      <c r="D93" s="251" t="s">
        <v>427</v>
      </c>
      <c r="E93" s="420" t="s">
        <v>428</v>
      </c>
      <c r="F93" s="420" t="s">
        <v>429</v>
      </c>
      <c r="G93" s="420" t="s">
        <v>430</v>
      </c>
      <c r="H93" s="421" t="s">
        <v>431</v>
      </c>
      <c r="I93" s="415"/>
      <c r="J93" s="415"/>
      <c r="K93" s="415"/>
      <c r="L93" s="322">
        <f t="shared" si="2"/>
        <v>0</v>
      </c>
      <c r="M93" s="415"/>
      <c r="N93" s="415"/>
      <c r="O93" s="415"/>
      <c r="P93" s="322">
        <f t="shared" si="3"/>
        <v>0</v>
      </c>
    </row>
    <row r="94" spans="1:16" s="253" customFormat="1" ht="96" hidden="1" x14ac:dyDescent="0.2">
      <c r="A94" s="335"/>
      <c r="B94" s="251" t="s">
        <v>341</v>
      </c>
      <c r="C94" s="251" t="s">
        <v>406</v>
      </c>
      <c r="D94" s="540" t="s">
        <v>407</v>
      </c>
      <c r="E94" s="321" t="s">
        <v>408</v>
      </c>
      <c r="F94" s="550" t="s">
        <v>409</v>
      </c>
      <c r="G94" s="321" t="s">
        <v>410</v>
      </c>
      <c r="H94" s="424" t="s">
        <v>411</v>
      </c>
      <c r="I94" s="415"/>
      <c r="J94" s="415"/>
      <c r="K94" s="415"/>
      <c r="L94" s="322">
        <f t="shared" si="2"/>
        <v>0</v>
      </c>
      <c r="M94" s="415"/>
      <c r="N94" s="415"/>
      <c r="O94" s="415"/>
      <c r="P94" s="322">
        <f t="shared" si="3"/>
        <v>0</v>
      </c>
    </row>
    <row r="95" spans="1:16" s="253" customFormat="1" ht="64" hidden="1" x14ac:dyDescent="0.2">
      <c r="A95" s="335"/>
      <c r="B95" s="251" t="s">
        <v>468</v>
      </c>
      <c r="C95" s="251" t="s">
        <v>501</v>
      </c>
      <c r="D95" s="540" t="s">
        <v>502</v>
      </c>
      <c r="E95" s="321" t="s">
        <v>442</v>
      </c>
      <c r="F95" s="548" t="s">
        <v>443</v>
      </c>
      <c r="G95" s="321" t="s">
        <v>444</v>
      </c>
      <c r="H95" s="424" t="s">
        <v>445</v>
      </c>
      <c r="I95" s="415"/>
      <c r="J95" s="415"/>
      <c r="K95" s="415"/>
      <c r="L95" s="322">
        <f t="shared" si="2"/>
        <v>0</v>
      </c>
      <c r="M95" s="415"/>
      <c r="N95" s="415"/>
      <c r="O95" s="415"/>
      <c r="P95" s="322">
        <f t="shared" si="3"/>
        <v>0</v>
      </c>
    </row>
    <row r="96" spans="1:16" s="253" customFormat="1" ht="64" hidden="1" x14ac:dyDescent="0.2">
      <c r="A96" s="335"/>
      <c r="B96" s="251" t="s">
        <v>53</v>
      </c>
      <c r="C96" s="251" t="s">
        <v>108</v>
      </c>
      <c r="D96" s="540" t="s">
        <v>109</v>
      </c>
      <c r="E96" s="321" t="s">
        <v>110</v>
      </c>
      <c r="F96" s="550" t="s">
        <v>111</v>
      </c>
      <c r="G96" s="321" t="s">
        <v>112</v>
      </c>
      <c r="H96" s="424" t="s">
        <v>113</v>
      </c>
      <c r="I96" s="415"/>
      <c r="J96" s="415"/>
      <c r="K96" s="415"/>
      <c r="L96" s="322">
        <f t="shared" si="2"/>
        <v>0</v>
      </c>
      <c r="M96" s="415"/>
      <c r="N96" s="415"/>
      <c r="O96" s="415"/>
      <c r="P96" s="322">
        <f t="shared" si="3"/>
        <v>0</v>
      </c>
    </row>
    <row r="97" spans="1:16" s="253" customFormat="1" ht="64" hidden="1" x14ac:dyDescent="0.2">
      <c r="A97" s="335"/>
      <c r="B97" s="251" t="s">
        <v>146</v>
      </c>
      <c r="C97" s="251" t="s">
        <v>187</v>
      </c>
      <c r="D97" s="542" t="s">
        <v>188</v>
      </c>
      <c r="E97" s="546" t="s">
        <v>189</v>
      </c>
      <c r="F97" s="549" t="s">
        <v>138</v>
      </c>
      <c r="G97" s="549" t="s">
        <v>137</v>
      </c>
      <c r="H97" s="549" t="s">
        <v>190</v>
      </c>
      <c r="I97" s="415"/>
      <c r="J97" s="415"/>
      <c r="K97" s="415"/>
      <c r="L97" s="322">
        <f t="shared" si="2"/>
        <v>0</v>
      </c>
      <c r="M97" s="415"/>
      <c r="N97" s="415"/>
      <c r="O97" s="415"/>
      <c r="P97" s="322">
        <f t="shared" si="3"/>
        <v>0</v>
      </c>
    </row>
    <row r="98" spans="1:16" s="254" customFormat="1" ht="64" hidden="1" x14ac:dyDescent="0.2">
      <c r="B98" s="251" t="s">
        <v>468</v>
      </c>
      <c r="C98" s="251" t="s">
        <v>509</v>
      </c>
      <c r="D98" s="251" t="s">
        <v>510</v>
      </c>
      <c r="E98" s="420" t="s">
        <v>190</v>
      </c>
      <c r="F98" s="420" t="s">
        <v>137</v>
      </c>
      <c r="G98" s="420" t="s">
        <v>138</v>
      </c>
      <c r="H98" s="421" t="s">
        <v>189</v>
      </c>
      <c r="I98" s="415"/>
      <c r="J98" s="415"/>
      <c r="K98" s="415"/>
      <c r="L98" s="322">
        <f t="shared" si="2"/>
        <v>0</v>
      </c>
      <c r="M98" s="415"/>
      <c r="N98" s="415"/>
      <c r="O98" s="415"/>
      <c r="P98" s="322">
        <f t="shared" si="3"/>
        <v>0</v>
      </c>
    </row>
    <row r="99" spans="1:16" s="254" customFormat="1" ht="48" hidden="1" x14ac:dyDescent="0.2">
      <c r="A99" s="336"/>
      <c r="B99" s="251" t="s">
        <v>231</v>
      </c>
      <c r="C99" s="251" t="s">
        <v>246</v>
      </c>
      <c r="D99" s="251" t="s">
        <v>247</v>
      </c>
      <c r="E99" s="420" t="s">
        <v>248</v>
      </c>
      <c r="F99" s="420" t="s">
        <v>249</v>
      </c>
      <c r="G99" s="420" t="s">
        <v>250</v>
      </c>
      <c r="H99" s="421" t="s">
        <v>245</v>
      </c>
      <c r="I99" s="415"/>
      <c r="J99" s="415"/>
      <c r="K99" s="415"/>
      <c r="L99" s="322">
        <f t="shared" si="2"/>
        <v>0</v>
      </c>
      <c r="M99" s="415"/>
      <c r="N99" s="415"/>
      <c r="O99" s="415"/>
      <c r="P99" s="322">
        <f t="shared" si="3"/>
        <v>0</v>
      </c>
    </row>
    <row r="100" spans="1:16" s="254" customFormat="1" ht="64" hidden="1" x14ac:dyDescent="0.2">
      <c r="B100" s="251" t="s">
        <v>468</v>
      </c>
      <c r="C100" s="251" t="s">
        <v>495</v>
      </c>
      <c r="D100" s="251" t="s">
        <v>496</v>
      </c>
      <c r="E100" s="420" t="s">
        <v>497</v>
      </c>
      <c r="F100" s="420" t="s">
        <v>498</v>
      </c>
      <c r="G100" s="420" t="s">
        <v>499</v>
      </c>
      <c r="H100" s="421" t="s">
        <v>500</v>
      </c>
      <c r="I100" s="415"/>
      <c r="J100" s="415"/>
      <c r="K100" s="415"/>
      <c r="L100" s="322">
        <f t="shared" si="2"/>
        <v>0</v>
      </c>
      <c r="M100" s="415"/>
      <c r="N100" s="415"/>
      <c r="O100" s="415"/>
      <c r="P100" s="322">
        <f t="shared" si="3"/>
        <v>0</v>
      </c>
    </row>
    <row r="101" spans="1:16" s="254" customFormat="1" ht="48" hidden="1" x14ac:dyDescent="0.2">
      <c r="A101" s="336"/>
      <c r="B101" s="251" t="s">
        <v>275</v>
      </c>
      <c r="C101" s="251" t="s">
        <v>282</v>
      </c>
      <c r="D101" s="251" t="s">
        <v>283</v>
      </c>
      <c r="E101" s="420" t="s">
        <v>133</v>
      </c>
      <c r="F101" s="420" t="s">
        <v>284</v>
      </c>
      <c r="G101" s="420" t="s">
        <v>285</v>
      </c>
      <c r="H101" s="421" t="s">
        <v>286</v>
      </c>
      <c r="I101" s="415"/>
      <c r="J101" s="415"/>
      <c r="K101" s="415"/>
      <c r="L101" s="322">
        <f t="shared" si="2"/>
        <v>0</v>
      </c>
      <c r="M101" s="415"/>
      <c r="N101" s="415"/>
      <c r="O101" s="415"/>
      <c r="P101" s="322">
        <f t="shared" si="3"/>
        <v>0</v>
      </c>
    </row>
    <row r="102" spans="1:16" s="254" customFormat="1" ht="64" hidden="1" x14ac:dyDescent="0.2">
      <c r="B102" s="251" t="s">
        <v>231</v>
      </c>
      <c r="C102" s="251" t="s">
        <v>240</v>
      </c>
      <c r="D102" s="251" t="s">
        <v>241</v>
      </c>
      <c r="E102" s="420" t="s">
        <v>242</v>
      </c>
      <c r="F102" s="420" t="s">
        <v>243</v>
      </c>
      <c r="G102" s="420" t="s">
        <v>244</v>
      </c>
      <c r="H102" s="421" t="s">
        <v>245</v>
      </c>
      <c r="I102" s="415"/>
      <c r="J102" s="415"/>
      <c r="K102" s="415"/>
      <c r="L102" s="322">
        <f t="shared" si="2"/>
        <v>0</v>
      </c>
      <c r="M102" s="415"/>
      <c r="N102" s="415"/>
      <c r="O102" s="415"/>
      <c r="P102" s="322">
        <f t="shared" si="3"/>
        <v>0</v>
      </c>
    </row>
    <row r="103" spans="1:16" s="254" customFormat="1" ht="32" hidden="1" x14ac:dyDescent="0.2">
      <c r="B103" s="251" t="s">
        <v>341</v>
      </c>
      <c r="C103" s="251" t="s">
        <v>400</v>
      </c>
      <c r="D103" s="251" t="s">
        <v>401</v>
      </c>
      <c r="E103" s="420" t="s">
        <v>402</v>
      </c>
      <c r="F103" s="420" t="s">
        <v>403</v>
      </c>
      <c r="G103" s="420" t="s">
        <v>404</v>
      </c>
      <c r="H103" s="421" t="s">
        <v>405</v>
      </c>
      <c r="I103" s="415"/>
      <c r="J103" s="415"/>
      <c r="K103" s="415"/>
      <c r="L103" s="322">
        <f t="shared" si="2"/>
        <v>0</v>
      </c>
      <c r="M103" s="415"/>
      <c r="N103" s="415"/>
      <c r="O103" s="415"/>
      <c r="P103" s="322">
        <f t="shared" si="3"/>
        <v>0</v>
      </c>
    </row>
    <row r="104" spans="1:16" s="254" customFormat="1" ht="192" hidden="1" x14ac:dyDescent="0.2">
      <c r="A104" s="336"/>
      <c r="B104" s="251" t="s">
        <v>53</v>
      </c>
      <c r="C104" s="251" t="s">
        <v>114</v>
      </c>
      <c r="D104" s="319" t="s">
        <v>115</v>
      </c>
      <c r="E104" s="420" t="s">
        <v>116</v>
      </c>
      <c r="F104" s="420" t="s">
        <v>117</v>
      </c>
      <c r="G104" s="420" t="s">
        <v>118</v>
      </c>
      <c r="H104" s="421" t="s">
        <v>119</v>
      </c>
      <c r="I104" s="415"/>
      <c r="J104" s="415"/>
      <c r="K104" s="415"/>
      <c r="L104" s="322">
        <f t="shared" si="2"/>
        <v>0</v>
      </c>
      <c r="M104" s="415"/>
      <c r="N104" s="415"/>
      <c r="O104" s="415"/>
      <c r="P104" s="322">
        <f t="shared" si="3"/>
        <v>0</v>
      </c>
    </row>
    <row r="105" spans="1:16" s="254" customFormat="1" ht="208" hidden="1" x14ac:dyDescent="0.2">
      <c r="A105" s="336"/>
      <c r="B105" s="251" t="s">
        <v>231</v>
      </c>
      <c r="C105" s="251" t="s">
        <v>251</v>
      </c>
      <c r="D105" s="251" t="s">
        <v>252</v>
      </c>
      <c r="E105" s="420" t="s">
        <v>253</v>
      </c>
      <c r="F105" s="420" t="s">
        <v>254</v>
      </c>
      <c r="G105" s="420" t="s">
        <v>255</v>
      </c>
      <c r="H105" s="421" t="s">
        <v>256</v>
      </c>
      <c r="I105" s="415"/>
      <c r="J105" s="415"/>
      <c r="K105" s="415"/>
      <c r="L105" s="322">
        <f t="shared" si="2"/>
        <v>0</v>
      </c>
      <c r="M105" s="415"/>
      <c r="N105" s="415"/>
      <c r="O105" s="415"/>
      <c r="P105" s="322">
        <f t="shared" si="3"/>
        <v>0</v>
      </c>
    </row>
    <row r="106" spans="1:16" s="254" customFormat="1" ht="96" hidden="1" x14ac:dyDescent="0.2">
      <c r="B106" s="251" t="s">
        <v>53</v>
      </c>
      <c r="C106" s="251" t="s">
        <v>60</v>
      </c>
      <c r="D106" s="251" t="s">
        <v>61</v>
      </c>
      <c r="E106" s="420" t="s">
        <v>62</v>
      </c>
      <c r="F106" s="420" t="s">
        <v>63</v>
      </c>
      <c r="G106" s="420" t="s">
        <v>64</v>
      </c>
      <c r="H106" s="421" t="s">
        <v>65</v>
      </c>
      <c r="I106" s="415"/>
      <c r="J106" s="415"/>
      <c r="K106" s="415"/>
      <c r="L106" s="322">
        <f t="shared" si="2"/>
        <v>0</v>
      </c>
      <c r="M106" s="415"/>
      <c r="N106" s="415"/>
      <c r="O106" s="415"/>
      <c r="P106" s="322">
        <f t="shared" si="3"/>
        <v>0</v>
      </c>
    </row>
    <row r="107" spans="1:16" s="247" customFormat="1" ht="80" hidden="1" x14ac:dyDescent="0.2">
      <c r="A107" s="340"/>
      <c r="B107" s="251" t="s">
        <v>468</v>
      </c>
      <c r="C107" s="251" t="s">
        <v>469</v>
      </c>
      <c r="D107" s="251" t="s">
        <v>470</v>
      </c>
      <c r="E107" s="420" t="s">
        <v>471</v>
      </c>
      <c r="F107" s="420" t="s">
        <v>472</v>
      </c>
      <c r="G107" s="420" t="s">
        <v>473</v>
      </c>
      <c r="H107" s="421" t="s">
        <v>474</v>
      </c>
      <c r="I107" s="415"/>
      <c r="J107" s="415"/>
      <c r="K107" s="415"/>
      <c r="L107" s="322">
        <f t="shared" si="2"/>
        <v>0</v>
      </c>
      <c r="M107" s="415"/>
      <c r="N107" s="415"/>
      <c r="O107" s="415"/>
      <c r="P107" s="322">
        <f t="shared" si="3"/>
        <v>0</v>
      </c>
    </row>
    <row r="108" spans="1:16" s="254" customFormat="1" ht="128" hidden="1" x14ac:dyDescent="0.2">
      <c r="A108" s="336"/>
      <c r="B108" s="251" t="s">
        <v>468</v>
      </c>
      <c r="C108" s="251" t="s">
        <v>487</v>
      </c>
      <c r="D108" s="251" t="s">
        <v>488</v>
      </c>
      <c r="E108" s="420" t="s">
        <v>489</v>
      </c>
      <c r="F108" s="420" t="s">
        <v>490</v>
      </c>
      <c r="G108" s="420" t="s">
        <v>491</v>
      </c>
      <c r="H108" s="421" t="s">
        <v>492</v>
      </c>
      <c r="I108" s="415"/>
      <c r="J108" s="415"/>
      <c r="K108" s="415"/>
      <c r="L108" s="322">
        <f t="shared" si="2"/>
        <v>0</v>
      </c>
      <c r="M108" s="415"/>
      <c r="N108" s="415"/>
      <c r="O108" s="415"/>
      <c r="P108" s="322">
        <f t="shared" si="3"/>
        <v>0</v>
      </c>
    </row>
    <row r="109" spans="1:16" s="254" customFormat="1" ht="128" hidden="1" x14ac:dyDescent="0.2">
      <c r="A109" s="336"/>
      <c r="B109" s="319" t="s">
        <v>468</v>
      </c>
      <c r="C109" s="319" t="s">
        <v>523</v>
      </c>
      <c r="D109" s="319" t="s">
        <v>524</v>
      </c>
      <c r="E109" s="422" t="s">
        <v>525</v>
      </c>
      <c r="F109" s="422" t="s">
        <v>526</v>
      </c>
      <c r="G109" s="422" t="s">
        <v>527</v>
      </c>
      <c r="H109" s="423" t="s">
        <v>528</v>
      </c>
      <c r="I109" s="415"/>
      <c r="J109" s="415"/>
      <c r="K109" s="415"/>
      <c r="L109" s="322">
        <f t="shared" si="2"/>
        <v>0</v>
      </c>
      <c r="M109" s="415"/>
      <c r="N109" s="415"/>
      <c r="O109" s="415"/>
      <c r="P109" s="322">
        <f t="shared" si="3"/>
        <v>0</v>
      </c>
    </row>
    <row r="110" spans="1:16" s="254" customFormat="1" ht="80" hidden="1" x14ac:dyDescent="0.2">
      <c r="A110" s="336"/>
      <c r="B110" s="320" t="s">
        <v>341</v>
      </c>
      <c r="C110" s="320" t="s">
        <v>382</v>
      </c>
      <c r="D110" s="541" t="s">
        <v>383</v>
      </c>
      <c r="E110" s="255" t="s">
        <v>384</v>
      </c>
      <c r="F110" s="256" t="s">
        <v>385</v>
      </c>
      <c r="G110" s="256" t="s">
        <v>386</v>
      </c>
      <c r="H110" s="410" t="s">
        <v>387</v>
      </c>
      <c r="I110" s="415"/>
      <c r="J110" s="415"/>
      <c r="K110" s="415"/>
      <c r="L110" s="322">
        <f t="shared" si="2"/>
        <v>0</v>
      </c>
      <c r="M110" s="415"/>
      <c r="N110" s="415"/>
      <c r="O110" s="415"/>
      <c r="P110" s="322">
        <f t="shared" si="3"/>
        <v>0</v>
      </c>
    </row>
    <row r="111" spans="1:16" s="254" customFormat="1" ht="48" hidden="1" x14ac:dyDescent="0.2">
      <c r="A111" s="336"/>
      <c r="B111" s="320" t="s">
        <v>341</v>
      </c>
      <c r="C111" s="320" t="s">
        <v>388</v>
      </c>
      <c r="D111" s="541" t="s">
        <v>389</v>
      </c>
      <c r="E111" s="255" t="s">
        <v>390</v>
      </c>
      <c r="F111" s="256" t="s">
        <v>391</v>
      </c>
      <c r="G111" s="256" t="s">
        <v>392</v>
      </c>
      <c r="H111" s="410" t="s">
        <v>393</v>
      </c>
      <c r="I111" s="415"/>
      <c r="J111" s="415"/>
      <c r="K111" s="415"/>
      <c r="L111" s="322">
        <f t="shared" si="2"/>
        <v>0</v>
      </c>
      <c r="M111" s="415"/>
      <c r="N111" s="415"/>
      <c r="O111" s="415"/>
      <c r="P111" s="322">
        <f t="shared" si="3"/>
        <v>0</v>
      </c>
    </row>
    <row r="112" spans="1:16" s="254" customFormat="1" ht="128" hidden="1" x14ac:dyDescent="0.2">
      <c r="A112" s="336"/>
      <c r="B112" s="320" t="s">
        <v>53</v>
      </c>
      <c r="C112" s="320" t="s">
        <v>72</v>
      </c>
      <c r="D112" s="320" t="s">
        <v>73</v>
      </c>
      <c r="E112" s="321" t="s">
        <v>74</v>
      </c>
      <c r="F112" s="321" t="s">
        <v>75</v>
      </c>
      <c r="G112" s="321" t="s">
        <v>76</v>
      </c>
      <c r="H112" s="424" t="s">
        <v>77</v>
      </c>
      <c r="I112" s="415"/>
      <c r="J112" s="415"/>
      <c r="K112" s="415"/>
      <c r="L112" s="322">
        <f t="shared" si="2"/>
        <v>0</v>
      </c>
      <c r="M112" s="415"/>
      <c r="N112" s="415"/>
      <c r="O112" s="415"/>
      <c r="P112" s="322">
        <f t="shared" si="3"/>
        <v>0</v>
      </c>
    </row>
    <row r="113" spans="2:16" x14ac:dyDescent="0.2">
      <c r="B113" s="244"/>
      <c r="C113" s="244"/>
      <c r="D113" s="244"/>
      <c r="E113" s="242"/>
      <c r="F113" s="242"/>
      <c r="G113" s="242"/>
      <c r="H113" s="243"/>
      <c r="I113" s="325"/>
      <c r="J113" s="325"/>
      <c r="K113" s="324"/>
      <c r="L113" s="326"/>
      <c r="M113" s="326"/>
      <c r="N113" s="326"/>
      <c r="O113" s="324"/>
      <c r="P113" s="326"/>
    </row>
    <row r="114" spans="2:16" x14ac:dyDescent="0.2">
      <c r="B114" s="244"/>
      <c r="C114" s="244"/>
      <c r="D114" s="244"/>
      <c r="E114" s="242"/>
      <c r="F114" s="242"/>
      <c r="G114" s="242"/>
      <c r="H114" s="243"/>
      <c r="I114" s="257"/>
      <c r="J114" s="257"/>
      <c r="K114" s="257"/>
      <c r="L114" s="257"/>
      <c r="M114" s="257"/>
      <c r="N114" s="257"/>
      <c r="O114" s="257"/>
      <c r="P114" s="257"/>
    </row>
    <row r="115" spans="2:16" x14ac:dyDescent="0.2">
      <c r="B115" s="239"/>
      <c r="C115" s="239"/>
      <c r="D115" s="246"/>
      <c r="E115" s="242"/>
      <c r="F115" s="242"/>
      <c r="G115" s="242"/>
      <c r="H115" s="243"/>
      <c r="I115" s="257"/>
      <c r="J115" s="257"/>
      <c r="K115" s="257"/>
      <c r="L115" s="257"/>
      <c r="M115" s="257"/>
      <c r="N115" s="257"/>
      <c r="O115" s="257"/>
      <c r="P115" s="257"/>
    </row>
    <row r="116" spans="2:16" x14ac:dyDescent="0.2">
      <c r="B116" s="239"/>
      <c r="C116" s="239"/>
      <c r="D116" s="246"/>
      <c r="E116" s="244"/>
      <c r="F116" s="244"/>
      <c r="G116" s="244"/>
      <c r="H116" s="244"/>
      <c r="I116" s="257"/>
      <c r="J116" s="257"/>
      <c r="K116" s="257"/>
      <c r="L116" s="257"/>
      <c r="M116" s="257"/>
      <c r="N116" s="257"/>
      <c r="O116" s="257"/>
      <c r="P116" s="257"/>
    </row>
    <row r="117" spans="2:16" x14ac:dyDescent="0.2">
      <c r="B117" s="239"/>
      <c r="C117" s="239"/>
      <c r="D117" s="246"/>
      <c r="E117" s="244"/>
      <c r="F117" s="244"/>
      <c r="G117" s="244"/>
      <c r="H117" s="244"/>
      <c r="I117" s="257"/>
      <c r="J117" s="257"/>
      <c r="K117" s="257"/>
      <c r="L117" s="257"/>
      <c r="M117" s="257"/>
      <c r="N117" s="257"/>
      <c r="O117" s="257"/>
      <c r="P117" s="257"/>
    </row>
    <row r="118" spans="2:16" x14ac:dyDescent="0.2">
      <c r="B118" s="239"/>
      <c r="C118" s="239"/>
      <c r="D118" s="246"/>
      <c r="E118" s="244"/>
      <c r="F118" s="244"/>
      <c r="G118" s="244"/>
      <c r="H118" s="244"/>
      <c r="I118" s="257"/>
      <c r="J118" s="257"/>
      <c r="K118" s="257"/>
      <c r="L118" s="257"/>
      <c r="M118" s="257"/>
      <c r="N118" s="257"/>
      <c r="O118" s="257"/>
      <c r="P118" s="257"/>
    </row>
    <row r="119" spans="2:16" x14ac:dyDescent="0.2">
      <c r="B119" s="239"/>
      <c r="C119" s="239"/>
      <c r="D119" s="246"/>
      <c r="E119" s="244"/>
      <c r="F119" s="244"/>
      <c r="G119" s="244"/>
      <c r="H119" s="244"/>
      <c r="I119" s="257"/>
      <c r="J119" s="257"/>
      <c r="K119" s="257"/>
      <c r="L119" s="257"/>
      <c r="M119" s="257"/>
      <c r="N119" s="257"/>
      <c r="O119" s="257"/>
      <c r="P119" s="257"/>
    </row>
    <row r="120" spans="2:16" x14ac:dyDescent="0.2">
      <c r="B120" s="239"/>
      <c r="C120" s="239"/>
      <c r="D120" s="246"/>
      <c r="E120" s="242"/>
      <c r="F120" s="242"/>
      <c r="G120" s="242"/>
      <c r="H120" s="243"/>
      <c r="I120" s="257"/>
      <c r="J120" s="257"/>
      <c r="K120" s="257"/>
      <c r="L120" s="257"/>
      <c r="M120" s="257"/>
      <c r="N120" s="257"/>
      <c r="O120" s="257"/>
      <c r="P120" s="257"/>
    </row>
    <row r="121" spans="2:16" x14ac:dyDescent="0.2">
      <c r="B121" s="239"/>
      <c r="C121" s="239"/>
      <c r="D121" s="246"/>
      <c r="E121" s="242"/>
      <c r="F121" s="242"/>
      <c r="G121" s="242"/>
      <c r="H121" s="243"/>
      <c r="I121" s="257"/>
      <c r="J121" s="257"/>
      <c r="K121" s="257"/>
      <c r="L121" s="257"/>
      <c r="M121" s="257"/>
      <c r="N121" s="257"/>
      <c r="O121" s="257"/>
      <c r="P121" s="257"/>
    </row>
    <row r="122" spans="2:16" x14ac:dyDescent="0.2">
      <c r="B122" s="239"/>
      <c r="C122" s="239"/>
      <c r="D122" s="246"/>
      <c r="E122" s="242"/>
      <c r="F122" s="242"/>
      <c r="G122" s="242"/>
      <c r="H122" s="243"/>
      <c r="I122" s="257"/>
      <c r="J122" s="257"/>
      <c r="K122" s="257"/>
      <c r="L122" s="257"/>
      <c r="M122" s="257"/>
      <c r="N122" s="257"/>
      <c r="O122" s="257"/>
      <c r="P122" s="257"/>
    </row>
    <row r="123" spans="2:16" x14ac:dyDescent="0.2">
      <c r="B123" s="239"/>
      <c r="C123" s="239"/>
      <c r="D123" s="246"/>
      <c r="E123" s="242"/>
      <c r="F123" s="242"/>
      <c r="G123" s="242"/>
      <c r="H123" s="243"/>
      <c r="I123" s="257"/>
      <c r="J123" s="257"/>
      <c r="K123" s="257"/>
      <c r="L123" s="257"/>
      <c r="M123" s="257"/>
      <c r="N123" s="257"/>
      <c r="O123" s="257"/>
      <c r="P123" s="257"/>
    </row>
    <row r="124" spans="2:16" x14ac:dyDescent="0.2">
      <c r="B124" s="239"/>
      <c r="C124" s="239"/>
      <c r="D124" s="246"/>
      <c r="E124" s="242"/>
      <c r="F124" s="242"/>
      <c r="G124" s="242"/>
      <c r="H124" s="243"/>
      <c r="I124" s="257"/>
      <c r="J124" s="257"/>
      <c r="K124" s="257"/>
      <c r="L124" s="257"/>
      <c r="M124" s="257"/>
      <c r="N124" s="257"/>
      <c r="O124" s="257"/>
      <c r="P124" s="257"/>
    </row>
    <row r="125" spans="2:16" x14ac:dyDescent="0.2">
      <c r="B125" s="239"/>
      <c r="C125" s="239"/>
      <c r="D125" s="246"/>
      <c r="E125" s="242"/>
      <c r="F125" s="242"/>
      <c r="G125" s="242"/>
      <c r="H125" s="243"/>
      <c r="I125" s="257"/>
      <c r="J125" s="257"/>
      <c r="K125" s="257"/>
      <c r="L125" s="257"/>
      <c r="M125" s="257"/>
      <c r="N125" s="257"/>
      <c r="O125" s="257"/>
      <c r="P125" s="257"/>
    </row>
    <row r="126" spans="2:16" x14ac:dyDescent="0.2">
      <c r="B126" s="239"/>
      <c r="C126" s="239"/>
      <c r="D126" s="246"/>
      <c r="E126" s="242"/>
      <c r="F126" s="242"/>
      <c r="G126" s="242"/>
      <c r="H126" s="243"/>
      <c r="I126" s="257"/>
      <c r="J126" s="257"/>
      <c r="K126" s="257"/>
      <c r="L126" s="257"/>
      <c r="M126" s="257"/>
      <c r="N126" s="257"/>
      <c r="O126" s="257"/>
      <c r="P126" s="257"/>
    </row>
    <row r="127" spans="2:16" x14ac:dyDescent="0.2">
      <c r="B127" s="239"/>
      <c r="C127" s="239"/>
      <c r="D127" s="246"/>
      <c r="E127" s="242"/>
      <c r="F127" s="242"/>
      <c r="G127" s="242"/>
      <c r="H127" s="243"/>
      <c r="I127" s="257"/>
      <c r="J127" s="257"/>
      <c r="K127" s="257"/>
      <c r="L127" s="257"/>
      <c r="M127" s="257"/>
      <c r="N127" s="257"/>
      <c r="O127" s="257"/>
      <c r="P127" s="257"/>
    </row>
    <row r="128" spans="2:16" x14ac:dyDescent="0.2">
      <c r="B128" s="239"/>
      <c r="C128" s="239"/>
      <c r="D128" s="246"/>
      <c r="E128" s="242"/>
      <c r="F128" s="242"/>
      <c r="G128" s="242"/>
      <c r="H128" s="243"/>
      <c r="I128" s="257"/>
      <c r="J128" s="257"/>
      <c r="K128" s="257"/>
      <c r="L128" s="257"/>
      <c r="M128" s="257"/>
      <c r="N128" s="257"/>
      <c r="O128" s="257"/>
      <c r="P128" s="257"/>
    </row>
    <row r="129" spans="2:16" x14ac:dyDescent="0.2">
      <c r="B129" s="239"/>
      <c r="C129" s="239"/>
      <c r="D129" s="246"/>
      <c r="E129" s="242"/>
      <c r="F129" s="242"/>
      <c r="G129" s="242"/>
      <c r="H129" s="243"/>
      <c r="I129" s="257"/>
      <c r="J129" s="257"/>
      <c r="K129" s="257"/>
      <c r="L129" s="257"/>
      <c r="M129" s="257"/>
      <c r="N129" s="257"/>
      <c r="O129" s="257"/>
      <c r="P129" s="257"/>
    </row>
    <row r="130" spans="2:16" x14ac:dyDescent="0.2">
      <c r="B130" s="239"/>
      <c r="C130" s="239"/>
      <c r="D130" s="246"/>
      <c r="E130" s="242"/>
      <c r="F130" s="242"/>
      <c r="G130" s="242"/>
      <c r="H130" s="243"/>
      <c r="I130" s="257"/>
      <c r="J130" s="257"/>
      <c r="K130" s="257"/>
      <c r="L130" s="257"/>
      <c r="M130" s="257"/>
      <c r="N130" s="257"/>
      <c r="O130" s="257"/>
      <c r="P130" s="257"/>
    </row>
    <row r="131" spans="2:16" x14ac:dyDescent="0.2">
      <c r="B131" s="239"/>
      <c r="C131" s="239"/>
      <c r="D131" s="246"/>
      <c r="E131" s="242"/>
      <c r="F131" s="242"/>
      <c r="G131" s="242"/>
      <c r="H131" s="243"/>
      <c r="I131" s="257"/>
      <c r="J131" s="257"/>
      <c r="K131" s="257"/>
      <c r="L131" s="257"/>
      <c r="M131" s="257"/>
      <c r="N131" s="257"/>
      <c r="O131" s="257"/>
      <c r="P131" s="257"/>
    </row>
    <row r="132" spans="2:16" x14ac:dyDescent="0.2">
      <c r="B132" s="239"/>
      <c r="C132" s="239"/>
      <c r="D132" s="246"/>
      <c r="E132" s="242"/>
      <c r="F132" s="242"/>
      <c r="G132" s="242"/>
      <c r="H132" s="243"/>
      <c r="I132" s="257"/>
      <c r="J132" s="257"/>
      <c r="K132" s="257"/>
      <c r="L132" s="257"/>
      <c r="M132" s="257"/>
      <c r="N132" s="257"/>
      <c r="O132" s="257"/>
      <c r="P132" s="257"/>
    </row>
    <row r="133" spans="2:16" x14ac:dyDescent="0.2">
      <c r="B133" s="239"/>
      <c r="C133" s="239"/>
      <c r="D133" s="246"/>
      <c r="E133" s="242"/>
      <c r="F133" s="242"/>
      <c r="G133" s="242"/>
      <c r="H133" s="243"/>
      <c r="I133" s="257"/>
      <c r="J133" s="257"/>
      <c r="K133" s="257"/>
      <c r="L133" s="257"/>
      <c r="M133" s="257"/>
      <c r="N133" s="257"/>
      <c r="O133" s="257"/>
      <c r="P133" s="257"/>
    </row>
    <row r="134" spans="2:16" x14ac:dyDescent="0.2">
      <c r="B134" s="239"/>
      <c r="C134" s="239"/>
      <c r="D134" s="246"/>
      <c r="E134" s="242"/>
      <c r="F134" s="242"/>
      <c r="G134" s="242"/>
      <c r="H134" s="243"/>
      <c r="I134" s="257"/>
      <c r="J134" s="257"/>
      <c r="K134" s="257"/>
      <c r="L134" s="257"/>
      <c r="M134" s="257"/>
      <c r="N134" s="257"/>
      <c r="O134" s="257"/>
      <c r="P134" s="257"/>
    </row>
    <row r="135" spans="2:16" x14ac:dyDescent="0.2">
      <c r="B135" s="239"/>
      <c r="C135" s="239"/>
      <c r="D135" s="246"/>
      <c r="E135" s="242"/>
      <c r="F135" s="242"/>
      <c r="G135" s="242"/>
      <c r="H135" s="243"/>
      <c r="I135" s="257"/>
      <c r="J135" s="257"/>
      <c r="K135" s="257"/>
      <c r="L135" s="257"/>
      <c r="M135" s="257"/>
      <c r="N135" s="257"/>
      <c r="O135" s="257"/>
      <c r="P135" s="257"/>
    </row>
    <row r="136" spans="2:16" x14ac:dyDescent="0.2">
      <c r="B136" s="239"/>
      <c r="C136" s="239"/>
      <c r="D136" s="246"/>
      <c r="E136" s="242"/>
      <c r="F136" s="242"/>
      <c r="G136" s="242"/>
      <c r="H136" s="243"/>
      <c r="I136" s="257"/>
      <c r="J136" s="257"/>
      <c r="K136" s="257"/>
      <c r="L136" s="257"/>
      <c r="M136" s="257"/>
      <c r="N136" s="257"/>
      <c r="O136" s="257"/>
      <c r="P136" s="257"/>
    </row>
    <row r="137" spans="2:16" x14ac:dyDescent="0.2">
      <c r="B137" s="239"/>
      <c r="C137" s="239"/>
      <c r="D137" s="246"/>
      <c r="E137" s="242"/>
      <c r="F137" s="242"/>
      <c r="G137" s="242"/>
      <c r="H137" s="243"/>
      <c r="I137" s="257"/>
      <c r="J137" s="257"/>
      <c r="K137" s="257"/>
      <c r="L137" s="257"/>
      <c r="M137" s="257"/>
      <c r="N137" s="257"/>
      <c r="O137" s="257"/>
      <c r="P137" s="257"/>
    </row>
    <row r="138" spans="2:16" x14ac:dyDescent="0.2">
      <c r="B138" s="239"/>
      <c r="C138" s="239"/>
      <c r="D138" s="246"/>
      <c r="E138" s="242"/>
      <c r="F138" s="242"/>
      <c r="G138" s="242"/>
      <c r="H138" s="243"/>
      <c r="I138" s="257"/>
      <c r="J138" s="257"/>
      <c r="K138" s="257"/>
      <c r="L138" s="257"/>
      <c r="M138" s="257"/>
      <c r="N138" s="257"/>
      <c r="O138" s="257"/>
      <c r="P138" s="257"/>
    </row>
    <row r="139" spans="2:16" x14ac:dyDescent="0.2">
      <c r="B139" s="239"/>
      <c r="C139" s="239"/>
      <c r="D139" s="246"/>
      <c r="E139" s="242"/>
      <c r="F139" s="242"/>
      <c r="G139" s="242"/>
      <c r="H139" s="243"/>
      <c r="I139" s="257"/>
      <c r="J139" s="257"/>
      <c r="K139" s="257"/>
      <c r="L139" s="257"/>
      <c r="M139" s="257"/>
      <c r="N139" s="257"/>
      <c r="O139" s="257"/>
      <c r="P139" s="257"/>
    </row>
    <row r="140" spans="2:16" x14ac:dyDescent="0.2">
      <c r="B140" s="239"/>
      <c r="C140" s="239"/>
      <c r="D140" s="246"/>
      <c r="E140" s="242"/>
      <c r="F140" s="242"/>
      <c r="G140" s="242"/>
      <c r="H140" s="243"/>
      <c r="I140" s="257"/>
      <c r="J140" s="257"/>
      <c r="K140" s="257"/>
      <c r="L140" s="257"/>
      <c r="M140" s="257"/>
      <c r="N140" s="257"/>
      <c r="O140" s="257"/>
      <c r="P140" s="257"/>
    </row>
    <row r="141" spans="2:16" x14ac:dyDescent="0.2">
      <c r="B141" s="239"/>
      <c r="C141" s="239"/>
      <c r="D141" s="246"/>
      <c r="E141" s="242"/>
      <c r="F141" s="242"/>
      <c r="G141" s="242"/>
      <c r="H141" s="243"/>
      <c r="I141" s="257"/>
      <c r="J141" s="257"/>
      <c r="K141" s="257"/>
      <c r="L141" s="257"/>
      <c r="M141" s="257"/>
      <c r="N141" s="257"/>
      <c r="O141" s="257"/>
      <c r="P141" s="257"/>
    </row>
    <row r="142" spans="2:16" x14ac:dyDescent="0.2">
      <c r="B142" s="239"/>
      <c r="C142" s="239"/>
      <c r="D142" s="246"/>
      <c r="E142" s="242"/>
      <c r="F142" s="242"/>
      <c r="G142" s="242"/>
      <c r="H142" s="243"/>
      <c r="I142" s="257"/>
      <c r="J142" s="257"/>
      <c r="K142" s="257"/>
      <c r="L142" s="257"/>
      <c r="M142" s="257"/>
      <c r="N142" s="257"/>
      <c r="O142" s="257"/>
      <c r="P142" s="257"/>
    </row>
    <row r="143" spans="2:16" x14ac:dyDescent="0.2">
      <c r="B143" s="239"/>
      <c r="C143" s="239"/>
      <c r="D143" s="246"/>
      <c r="E143" s="242"/>
      <c r="F143" s="242"/>
      <c r="G143" s="242"/>
      <c r="H143" s="243"/>
      <c r="I143" s="257"/>
      <c r="J143" s="257"/>
      <c r="K143" s="257"/>
      <c r="L143" s="257"/>
      <c r="M143" s="257"/>
      <c r="N143" s="257"/>
      <c r="O143" s="257"/>
      <c r="P143" s="257"/>
    </row>
    <row r="144" spans="2:16" x14ac:dyDescent="0.2">
      <c r="B144" s="239"/>
      <c r="C144" s="239"/>
      <c r="D144" s="246"/>
      <c r="E144" s="242"/>
      <c r="F144" s="242"/>
      <c r="G144" s="242"/>
      <c r="H144" s="243"/>
      <c r="I144" s="257"/>
      <c r="J144" s="257"/>
      <c r="K144" s="257"/>
      <c r="L144" s="257"/>
      <c r="M144" s="257"/>
      <c r="N144" s="257"/>
      <c r="O144" s="257"/>
      <c r="P144" s="257"/>
    </row>
    <row r="145" spans="2:16" x14ac:dyDescent="0.2">
      <c r="B145" s="239"/>
      <c r="C145" s="239"/>
      <c r="D145" s="246"/>
      <c r="E145" s="242"/>
      <c r="F145" s="242"/>
      <c r="G145" s="242"/>
      <c r="H145" s="243"/>
      <c r="I145" s="257"/>
      <c r="J145" s="257"/>
      <c r="K145" s="257"/>
      <c r="L145" s="257"/>
      <c r="M145" s="257"/>
      <c r="N145" s="257"/>
      <c r="O145" s="257"/>
      <c r="P145" s="257"/>
    </row>
    <row r="146" spans="2:16" x14ac:dyDescent="0.2">
      <c r="B146" s="239"/>
      <c r="C146" s="239"/>
      <c r="D146" s="246"/>
      <c r="E146" s="242"/>
      <c r="F146" s="242"/>
      <c r="G146" s="242"/>
      <c r="H146" s="243"/>
      <c r="I146" s="257"/>
      <c r="J146" s="257"/>
      <c r="K146" s="257"/>
      <c r="L146" s="257"/>
      <c r="M146" s="257"/>
      <c r="N146" s="257"/>
      <c r="O146" s="257"/>
      <c r="P146" s="257"/>
    </row>
    <row r="147" spans="2:16" x14ac:dyDescent="0.2">
      <c r="B147" s="239"/>
      <c r="C147" s="239"/>
      <c r="D147" s="246"/>
      <c r="E147" s="242"/>
      <c r="F147" s="242"/>
      <c r="G147" s="242"/>
      <c r="H147" s="243"/>
      <c r="I147" s="257"/>
      <c r="J147" s="257"/>
      <c r="K147" s="257"/>
      <c r="L147" s="257"/>
      <c r="M147" s="257"/>
      <c r="N147" s="257"/>
      <c r="O147" s="257"/>
      <c r="P147" s="257"/>
    </row>
    <row r="148" spans="2:16" x14ac:dyDescent="0.2">
      <c r="B148" s="239"/>
      <c r="C148" s="239"/>
      <c r="D148" s="246"/>
      <c r="E148" s="242"/>
      <c r="F148" s="242"/>
      <c r="G148" s="242"/>
      <c r="H148" s="243"/>
      <c r="I148" s="257"/>
      <c r="J148" s="257"/>
      <c r="K148" s="257"/>
      <c r="L148" s="257"/>
      <c r="M148" s="257"/>
      <c r="N148" s="257"/>
      <c r="O148" s="257"/>
      <c r="P148" s="257"/>
    </row>
    <row r="149" spans="2:16" x14ac:dyDescent="0.2">
      <c r="B149" s="239"/>
      <c r="C149" s="239"/>
      <c r="D149" s="246"/>
      <c r="E149" s="242"/>
      <c r="F149" s="242"/>
      <c r="G149" s="242"/>
      <c r="H149" s="243"/>
      <c r="I149" s="257"/>
      <c r="J149" s="257"/>
      <c r="K149" s="257"/>
      <c r="L149" s="257"/>
      <c r="M149" s="257"/>
      <c r="N149" s="257"/>
      <c r="O149" s="257"/>
      <c r="P149" s="257"/>
    </row>
    <row r="150" spans="2:16" x14ac:dyDescent="0.2">
      <c r="B150" s="239"/>
      <c r="C150" s="239"/>
      <c r="D150" s="246"/>
      <c r="E150" s="242"/>
      <c r="F150" s="242"/>
      <c r="G150" s="242"/>
      <c r="H150" s="243"/>
      <c r="I150" s="257"/>
      <c r="J150" s="257"/>
      <c r="K150" s="257"/>
      <c r="L150" s="257"/>
      <c r="M150" s="257"/>
      <c r="N150" s="257"/>
      <c r="O150" s="257"/>
      <c r="P150" s="257"/>
    </row>
    <row r="151" spans="2:16" x14ac:dyDescent="0.2">
      <c r="B151" s="239"/>
      <c r="C151" s="239"/>
      <c r="D151" s="246"/>
      <c r="E151" s="242"/>
      <c r="F151" s="242"/>
      <c r="G151" s="242"/>
      <c r="H151" s="243"/>
      <c r="I151" s="257"/>
      <c r="J151" s="257"/>
      <c r="K151" s="257"/>
      <c r="L151" s="257"/>
      <c r="M151" s="257"/>
      <c r="N151" s="257"/>
      <c r="O151" s="257"/>
      <c r="P151" s="257"/>
    </row>
    <row r="152" spans="2:16" x14ac:dyDescent="0.2">
      <c r="B152" s="239"/>
      <c r="C152" s="239"/>
      <c r="D152" s="246"/>
      <c r="E152" s="242"/>
      <c r="F152" s="242"/>
      <c r="G152" s="242"/>
      <c r="H152" s="243"/>
      <c r="I152" s="257"/>
      <c r="J152" s="257"/>
      <c r="K152" s="257"/>
      <c r="L152" s="257"/>
      <c r="M152" s="257"/>
      <c r="N152" s="257"/>
      <c r="O152" s="257"/>
      <c r="P152" s="257"/>
    </row>
    <row r="153" spans="2:16" x14ac:dyDescent="0.2">
      <c r="B153" s="239"/>
      <c r="C153" s="239"/>
      <c r="D153" s="246"/>
      <c r="E153" s="242"/>
      <c r="F153" s="242"/>
      <c r="G153" s="242"/>
      <c r="H153" s="243"/>
      <c r="I153" s="257"/>
      <c r="J153" s="257"/>
      <c r="K153" s="257"/>
      <c r="L153" s="257"/>
      <c r="M153" s="257"/>
      <c r="N153" s="257"/>
      <c r="O153" s="257"/>
      <c r="P153" s="257"/>
    </row>
    <row r="154" spans="2:16" x14ac:dyDescent="0.2">
      <c r="B154" s="239"/>
      <c r="C154" s="239"/>
      <c r="D154" s="246"/>
      <c r="E154" s="242"/>
      <c r="F154" s="242"/>
      <c r="G154" s="242"/>
      <c r="H154" s="243"/>
      <c r="I154" s="257"/>
      <c r="J154" s="257"/>
      <c r="K154" s="257"/>
      <c r="L154" s="257"/>
      <c r="M154" s="257"/>
      <c r="N154" s="257"/>
      <c r="O154" s="257"/>
      <c r="P154" s="257"/>
    </row>
    <row r="155" spans="2:16" x14ac:dyDescent="0.2">
      <c r="B155" s="239"/>
      <c r="C155" s="239"/>
      <c r="D155" s="246"/>
      <c r="E155" s="242"/>
      <c r="F155" s="242"/>
      <c r="G155" s="242"/>
      <c r="H155" s="243"/>
      <c r="I155" s="257"/>
      <c r="J155" s="257"/>
      <c r="K155" s="257"/>
      <c r="L155" s="257"/>
      <c r="M155" s="257"/>
      <c r="N155" s="257"/>
      <c r="O155" s="257"/>
      <c r="P155" s="257"/>
    </row>
    <row r="156" spans="2:16" x14ac:dyDescent="0.2">
      <c r="B156" s="239"/>
      <c r="C156" s="239"/>
      <c r="D156" s="246"/>
      <c r="E156" s="242"/>
      <c r="F156" s="242"/>
      <c r="G156" s="242"/>
      <c r="H156" s="243"/>
      <c r="I156" s="257"/>
      <c r="J156" s="257"/>
      <c r="K156" s="257"/>
      <c r="L156" s="257"/>
      <c r="M156" s="257"/>
      <c r="N156" s="257"/>
      <c r="O156" s="257"/>
      <c r="P156" s="257"/>
    </row>
    <row r="157" spans="2:16" x14ac:dyDescent="0.2">
      <c r="B157" s="239"/>
      <c r="C157" s="239"/>
      <c r="D157" s="246"/>
      <c r="E157" s="242"/>
      <c r="F157" s="242"/>
      <c r="G157" s="242"/>
      <c r="H157" s="243"/>
      <c r="I157" s="257"/>
      <c r="J157" s="257"/>
      <c r="K157" s="257"/>
      <c r="L157" s="257"/>
      <c r="M157" s="257"/>
      <c r="N157" s="257"/>
      <c r="O157" s="257"/>
      <c r="P157" s="257"/>
    </row>
    <row r="158" spans="2:16" x14ac:dyDescent="0.2">
      <c r="B158" s="239"/>
      <c r="C158" s="239"/>
      <c r="D158" s="246"/>
      <c r="E158" s="242"/>
      <c r="F158" s="242"/>
      <c r="G158" s="242"/>
      <c r="H158" s="243"/>
      <c r="I158" s="257"/>
      <c r="J158" s="257"/>
      <c r="K158" s="257"/>
      <c r="L158" s="257"/>
      <c r="M158" s="257"/>
      <c r="N158" s="257"/>
      <c r="O158" s="257"/>
      <c r="P158" s="257"/>
    </row>
    <row r="159" spans="2:16" x14ac:dyDescent="0.2">
      <c r="B159" s="239"/>
      <c r="C159" s="239"/>
      <c r="D159" s="246"/>
      <c r="E159" s="242"/>
      <c r="F159" s="242"/>
      <c r="G159" s="242"/>
      <c r="H159" s="243"/>
      <c r="I159" s="257"/>
      <c r="J159" s="257"/>
      <c r="K159" s="257"/>
      <c r="L159" s="257"/>
      <c r="M159" s="257"/>
      <c r="N159" s="257"/>
      <c r="O159" s="257"/>
      <c r="P159" s="257"/>
    </row>
    <row r="160" spans="2:16" x14ac:dyDescent="0.2">
      <c r="B160" s="239"/>
      <c r="C160" s="239"/>
      <c r="D160" s="246"/>
      <c r="E160" s="242"/>
      <c r="F160" s="242"/>
      <c r="G160" s="242"/>
      <c r="H160" s="243"/>
      <c r="I160" s="257"/>
      <c r="J160" s="257"/>
      <c r="K160" s="257"/>
      <c r="L160" s="257"/>
      <c r="M160" s="257"/>
      <c r="N160" s="257"/>
      <c r="O160" s="257"/>
      <c r="P160" s="257"/>
    </row>
    <row r="161" spans="2:16" x14ac:dyDescent="0.2">
      <c r="B161" s="239"/>
      <c r="C161" s="239"/>
      <c r="D161" s="246"/>
      <c r="E161" s="242"/>
      <c r="F161" s="242"/>
      <c r="G161" s="242"/>
      <c r="H161" s="243"/>
      <c r="I161" s="257"/>
      <c r="J161" s="257"/>
      <c r="K161" s="257"/>
      <c r="L161" s="257"/>
      <c r="M161" s="257"/>
      <c r="N161" s="257"/>
      <c r="O161" s="257"/>
      <c r="P161" s="257"/>
    </row>
    <row r="162" spans="2:16" x14ac:dyDescent="0.2">
      <c r="B162" s="239"/>
      <c r="C162" s="239"/>
      <c r="D162" s="246"/>
      <c r="E162" s="242"/>
      <c r="F162" s="242"/>
      <c r="G162" s="242"/>
      <c r="H162" s="243"/>
      <c r="I162" s="257"/>
      <c r="J162" s="257"/>
      <c r="K162" s="257"/>
      <c r="L162" s="257"/>
      <c r="M162" s="257"/>
      <c r="N162" s="257"/>
      <c r="O162" s="257"/>
      <c r="P162" s="257"/>
    </row>
    <row r="163" spans="2:16" x14ac:dyDescent="0.2">
      <c r="B163" s="239"/>
      <c r="C163" s="239"/>
      <c r="D163" s="246"/>
      <c r="E163" s="242"/>
      <c r="F163" s="242"/>
      <c r="G163" s="242"/>
      <c r="H163" s="243"/>
      <c r="I163" s="257"/>
      <c r="J163" s="257"/>
      <c r="K163" s="257"/>
      <c r="L163" s="257"/>
      <c r="M163" s="257"/>
      <c r="N163" s="257"/>
      <c r="O163" s="257"/>
      <c r="P163" s="257"/>
    </row>
    <row r="164" spans="2:16" x14ac:dyDescent="0.2">
      <c r="B164" s="239"/>
      <c r="C164" s="239"/>
      <c r="D164" s="246"/>
      <c r="E164" s="242"/>
      <c r="F164" s="242"/>
      <c r="G164" s="242"/>
      <c r="H164" s="243"/>
      <c r="I164" s="257"/>
      <c r="J164" s="257"/>
      <c r="K164" s="257"/>
      <c r="L164" s="257"/>
      <c r="M164" s="257"/>
      <c r="N164" s="257"/>
      <c r="O164" s="257"/>
      <c r="P164" s="257"/>
    </row>
    <row r="165" spans="2:16" x14ac:dyDescent="0.2">
      <c r="B165" s="239"/>
      <c r="C165" s="239"/>
      <c r="D165" s="246"/>
      <c r="E165" s="242"/>
      <c r="F165" s="242"/>
      <c r="G165" s="242"/>
      <c r="H165" s="243"/>
      <c r="I165" s="257"/>
      <c r="J165" s="257"/>
      <c r="K165" s="257"/>
      <c r="L165" s="257"/>
      <c r="M165" s="257"/>
      <c r="N165" s="257"/>
      <c r="O165" s="257"/>
      <c r="P165" s="257"/>
    </row>
    <row r="166" spans="2:16" x14ac:dyDescent="0.2">
      <c r="B166" s="239"/>
      <c r="C166" s="239"/>
      <c r="D166" s="246"/>
      <c r="E166" s="242"/>
      <c r="F166" s="242"/>
      <c r="G166" s="242"/>
      <c r="H166" s="243"/>
      <c r="I166" s="257"/>
      <c r="J166" s="257"/>
      <c r="K166" s="257"/>
      <c r="L166" s="257"/>
      <c r="M166" s="257"/>
      <c r="N166" s="257"/>
      <c r="O166" s="257"/>
      <c r="P166" s="257"/>
    </row>
    <row r="167" spans="2:16" x14ac:dyDescent="0.2">
      <c r="B167" s="239"/>
      <c r="C167" s="239"/>
      <c r="D167" s="246"/>
      <c r="E167" s="242"/>
      <c r="F167" s="242"/>
      <c r="G167" s="242"/>
      <c r="H167" s="243"/>
      <c r="I167" s="257"/>
      <c r="J167" s="257"/>
      <c r="K167" s="257"/>
      <c r="L167" s="257"/>
      <c r="M167" s="257"/>
      <c r="N167" s="257"/>
      <c r="O167" s="257"/>
      <c r="P167" s="257"/>
    </row>
    <row r="168" spans="2:16" x14ac:dyDescent="0.2">
      <c r="B168" s="239"/>
      <c r="C168" s="239"/>
      <c r="D168" s="246"/>
      <c r="E168" s="242"/>
      <c r="F168" s="242"/>
      <c r="G168" s="242"/>
      <c r="H168" s="243"/>
      <c r="I168" s="257"/>
      <c r="J168" s="257"/>
      <c r="K168" s="257"/>
      <c r="L168" s="257"/>
      <c r="M168" s="257"/>
      <c r="N168" s="257"/>
      <c r="O168" s="257"/>
      <c r="P168" s="257"/>
    </row>
    <row r="169" spans="2:16" x14ac:dyDescent="0.2">
      <c r="B169" s="239"/>
      <c r="C169" s="239"/>
      <c r="D169" s="246"/>
      <c r="E169" s="242"/>
      <c r="F169" s="242"/>
      <c r="G169" s="242"/>
      <c r="H169" s="243"/>
      <c r="I169" s="257"/>
      <c r="J169" s="257"/>
      <c r="K169" s="257"/>
      <c r="L169" s="257"/>
      <c r="M169" s="257"/>
      <c r="N169" s="257"/>
      <c r="O169" s="257"/>
      <c r="P169" s="257"/>
    </row>
    <row r="170" spans="2:16" x14ac:dyDescent="0.2">
      <c r="B170" s="239"/>
      <c r="C170" s="239"/>
      <c r="D170" s="246"/>
      <c r="E170" s="242"/>
      <c r="F170" s="242"/>
      <c r="G170" s="242"/>
      <c r="H170" s="243"/>
      <c r="I170" s="257"/>
      <c r="J170" s="257"/>
      <c r="K170" s="257"/>
      <c r="L170" s="257"/>
      <c r="M170" s="257"/>
      <c r="N170" s="257"/>
      <c r="O170" s="257"/>
      <c r="P170" s="257"/>
    </row>
    <row r="171" spans="2:16" x14ac:dyDescent="0.2">
      <c r="B171" s="239"/>
      <c r="C171" s="239"/>
      <c r="D171" s="246"/>
      <c r="E171" s="242"/>
      <c r="F171" s="242"/>
      <c r="G171" s="242"/>
      <c r="H171" s="243"/>
      <c r="I171" s="257"/>
      <c r="J171" s="257"/>
      <c r="K171" s="257"/>
      <c r="L171" s="257"/>
      <c r="M171" s="257"/>
      <c r="N171" s="257"/>
      <c r="O171" s="257"/>
      <c r="P171" s="257"/>
    </row>
    <row r="172" spans="2:16" x14ac:dyDescent="0.2">
      <c r="B172" s="239"/>
      <c r="C172" s="239"/>
      <c r="D172" s="246"/>
      <c r="E172" s="242"/>
      <c r="F172" s="242"/>
      <c r="G172" s="242"/>
      <c r="H172" s="243"/>
      <c r="I172" s="257"/>
      <c r="J172" s="257"/>
      <c r="K172" s="257"/>
      <c r="L172" s="257"/>
      <c r="M172" s="257"/>
      <c r="N172" s="257"/>
      <c r="O172" s="257"/>
      <c r="P172" s="257"/>
    </row>
    <row r="173" spans="2:16" x14ac:dyDescent="0.2">
      <c r="B173" s="239"/>
      <c r="C173" s="239"/>
      <c r="D173" s="246"/>
      <c r="E173" s="242"/>
      <c r="F173" s="242"/>
      <c r="G173" s="242"/>
      <c r="H173" s="243"/>
      <c r="I173" s="257"/>
      <c r="J173" s="257"/>
      <c r="K173" s="257"/>
      <c r="L173" s="257"/>
      <c r="M173" s="257"/>
      <c r="N173" s="257"/>
      <c r="O173" s="257"/>
      <c r="P173" s="257"/>
    </row>
    <row r="174" spans="2:16" x14ac:dyDescent="0.2">
      <c r="B174" s="239"/>
      <c r="C174" s="239"/>
      <c r="D174" s="246"/>
      <c r="E174" s="242"/>
      <c r="F174" s="242"/>
      <c r="G174" s="242"/>
      <c r="H174" s="243"/>
      <c r="I174" s="257"/>
      <c r="J174" s="257"/>
      <c r="K174" s="257"/>
      <c r="L174" s="257"/>
      <c r="M174" s="257"/>
      <c r="N174" s="257"/>
      <c r="O174" s="257"/>
      <c r="P174" s="257"/>
    </row>
    <row r="175" spans="2:16" x14ac:dyDescent="0.2">
      <c r="B175" s="239"/>
      <c r="C175" s="239"/>
      <c r="D175" s="246"/>
      <c r="E175" s="242"/>
      <c r="F175" s="242"/>
      <c r="G175" s="242"/>
      <c r="H175" s="243"/>
      <c r="I175" s="257"/>
      <c r="J175" s="257"/>
      <c r="K175" s="257"/>
      <c r="L175" s="257"/>
      <c r="M175" s="257"/>
      <c r="N175" s="257"/>
      <c r="O175" s="257"/>
      <c r="P175" s="257"/>
    </row>
    <row r="176" spans="2:16" x14ac:dyDescent="0.2">
      <c r="B176" s="239"/>
      <c r="C176" s="239"/>
      <c r="D176" s="246"/>
      <c r="E176" s="242"/>
      <c r="F176" s="242"/>
      <c r="G176" s="242"/>
      <c r="H176" s="243"/>
      <c r="I176" s="257"/>
      <c r="J176" s="257"/>
      <c r="K176" s="257"/>
      <c r="L176" s="257"/>
      <c r="M176" s="257"/>
      <c r="N176" s="257"/>
      <c r="O176" s="257"/>
      <c r="P176" s="257"/>
    </row>
    <row r="177" spans="2:16" x14ac:dyDescent="0.2">
      <c r="B177" s="239"/>
      <c r="C177" s="239"/>
      <c r="D177" s="246"/>
      <c r="E177" s="242"/>
      <c r="F177" s="242"/>
      <c r="G177" s="242"/>
      <c r="H177" s="243"/>
      <c r="I177" s="257"/>
      <c r="J177" s="257"/>
      <c r="K177" s="257"/>
      <c r="L177" s="257"/>
      <c r="M177" s="257"/>
      <c r="N177" s="257"/>
      <c r="O177" s="257"/>
      <c r="P177" s="257"/>
    </row>
    <row r="178" spans="2:16" x14ac:dyDescent="0.2">
      <c r="B178" s="239"/>
      <c r="C178" s="239"/>
      <c r="D178" s="246"/>
      <c r="E178" s="242"/>
      <c r="F178" s="242"/>
      <c r="G178" s="242"/>
      <c r="H178" s="243"/>
      <c r="I178" s="257"/>
      <c r="J178" s="257"/>
      <c r="K178" s="257"/>
      <c r="L178" s="257"/>
      <c r="M178" s="257"/>
      <c r="N178" s="257"/>
      <c r="O178" s="257"/>
      <c r="P178" s="257"/>
    </row>
    <row r="179" spans="2:16" x14ac:dyDescent="0.2">
      <c r="B179" s="239"/>
      <c r="C179" s="239"/>
      <c r="D179" s="246"/>
      <c r="E179" s="242"/>
      <c r="F179" s="242"/>
      <c r="G179" s="242"/>
      <c r="H179" s="243"/>
      <c r="I179" s="257"/>
      <c r="J179" s="257"/>
      <c r="K179" s="257"/>
      <c r="L179" s="257"/>
      <c r="M179" s="257"/>
      <c r="N179" s="257"/>
      <c r="O179" s="257"/>
      <c r="P179" s="257"/>
    </row>
    <row r="180" spans="2:16" x14ac:dyDescent="0.2">
      <c r="B180" s="239"/>
      <c r="C180" s="239"/>
      <c r="D180" s="246"/>
      <c r="E180" s="242"/>
      <c r="F180" s="242"/>
      <c r="G180" s="242"/>
      <c r="H180" s="243"/>
      <c r="I180" s="257"/>
      <c r="J180" s="257"/>
      <c r="K180" s="257"/>
      <c r="L180" s="257"/>
      <c r="M180" s="257"/>
      <c r="N180" s="257"/>
      <c r="O180" s="257"/>
      <c r="P180" s="257"/>
    </row>
    <row r="181" spans="2:16" x14ac:dyDescent="0.2">
      <c r="B181" s="239"/>
      <c r="C181" s="239"/>
      <c r="D181" s="246"/>
      <c r="E181" s="242"/>
      <c r="F181" s="242"/>
      <c r="G181" s="242"/>
      <c r="H181" s="243"/>
      <c r="I181" s="257"/>
      <c r="J181" s="257"/>
      <c r="K181" s="257"/>
      <c r="L181" s="257"/>
      <c r="M181" s="257"/>
      <c r="N181" s="257"/>
      <c r="O181" s="257"/>
      <c r="P181" s="257"/>
    </row>
    <row r="182" spans="2:16" x14ac:dyDescent="0.2">
      <c r="B182" s="239"/>
      <c r="C182" s="239"/>
      <c r="D182" s="246"/>
      <c r="E182" s="242"/>
      <c r="F182" s="242"/>
      <c r="G182" s="242"/>
      <c r="H182" s="243"/>
      <c r="I182" s="257"/>
      <c r="J182" s="257"/>
      <c r="K182" s="257"/>
      <c r="L182" s="257"/>
      <c r="M182" s="257"/>
      <c r="N182" s="257"/>
      <c r="O182" s="257"/>
      <c r="P182" s="257"/>
    </row>
    <row r="183" spans="2:16" x14ac:dyDescent="0.2">
      <c r="B183" s="239"/>
      <c r="C183" s="239"/>
      <c r="D183" s="246"/>
      <c r="E183" s="242"/>
      <c r="F183" s="242"/>
      <c r="G183" s="242"/>
      <c r="H183" s="243"/>
      <c r="I183" s="257"/>
      <c r="J183" s="257"/>
      <c r="K183" s="257"/>
      <c r="L183" s="257"/>
      <c r="M183" s="257"/>
      <c r="N183" s="257"/>
      <c r="O183" s="257"/>
      <c r="P183" s="257"/>
    </row>
    <row r="184" spans="2:16" x14ac:dyDescent="0.2">
      <c r="B184" s="239"/>
      <c r="C184" s="239"/>
      <c r="D184" s="246"/>
      <c r="E184" s="242"/>
      <c r="F184" s="242"/>
      <c r="G184" s="242"/>
      <c r="H184" s="243"/>
      <c r="I184" s="257"/>
      <c r="J184" s="257"/>
      <c r="K184" s="257"/>
      <c r="L184" s="257"/>
      <c r="M184" s="257"/>
      <c r="N184" s="257"/>
      <c r="O184" s="257"/>
      <c r="P184" s="257"/>
    </row>
    <row r="185" spans="2:16" x14ac:dyDescent="0.2">
      <c r="B185" s="239"/>
      <c r="C185" s="239"/>
      <c r="D185" s="246"/>
      <c r="E185" s="242"/>
      <c r="F185" s="242"/>
      <c r="G185" s="242"/>
      <c r="H185" s="243"/>
      <c r="I185" s="257"/>
      <c r="J185" s="257"/>
      <c r="K185" s="257"/>
      <c r="L185" s="257"/>
      <c r="M185" s="257"/>
      <c r="N185" s="257"/>
      <c r="O185" s="257"/>
      <c r="P185" s="257"/>
    </row>
    <row r="186" spans="2:16" x14ac:dyDescent="0.2">
      <c r="B186" s="239"/>
      <c r="C186" s="239"/>
      <c r="D186" s="246"/>
      <c r="E186" s="242"/>
      <c r="F186" s="242"/>
      <c r="G186" s="242"/>
      <c r="H186" s="243"/>
      <c r="I186" s="257"/>
      <c r="J186" s="257"/>
      <c r="K186" s="257"/>
      <c r="L186" s="257"/>
      <c r="M186" s="257"/>
      <c r="N186" s="257"/>
      <c r="O186" s="257"/>
      <c r="P186" s="257"/>
    </row>
    <row r="187" spans="2:16" x14ac:dyDescent="0.2">
      <c r="B187" s="239"/>
      <c r="C187" s="239"/>
      <c r="D187" s="246"/>
      <c r="E187" s="242"/>
      <c r="F187" s="242"/>
      <c r="G187" s="242"/>
      <c r="H187" s="243"/>
      <c r="I187" s="257"/>
      <c r="J187" s="257"/>
      <c r="K187" s="257"/>
      <c r="L187" s="257"/>
      <c r="M187" s="257"/>
      <c r="N187" s="257"/>
      <c r="O187" s="257"/>
      <c r="P187" s="257"/>
    </row>
    <row r="188" spans="2:16" x14ac:dyDescent="0.2">
      <c r="B188" s="239"/>
      <c r="C188" s="239"/>
      <c r="D188" s="246"/>
      <c r="E188" s="242"/>
      <c r="F188" s="242"/>
      <c r="G188" s="242"/>
      <c r="H188" s="243"/>
      <c r="I188" s="257"/>
      <c r="J188" s="257"/>
      <c r="K188" s="257"/>
      <c r="L188" s="257"/>
      <c r="M188" s="257"/>
      <c r="N188" s="257"/>
      <c r="O188" s="257"/>
      <c r="P188" s="257"/>
    </row>
    <row r="189" spans="2:16" x14ac:dyDescent="0.2">
      <c r="B189" s="239"/>
      <c r="C189" s="239"/>
      <c r="D189" s="246"/>
      <c r="E189" s="242"/>
      <c r="F189" s="242"/>
      <c r="G189" s="242"/>
      <c r="H189" s="243"/>
      <c r="I189" s="257"/>
      <c r="J189" s="257"/>
      <c r="K189" s="257"/>
      <c r="L189" s="257"/>
      <c r="M189" s="257"/>
      <c r="N189" s="257"/>
      <c r="O189" s="257"/>
      <c r="P189" s="257"/>
    </row>
    <row r="190" spans="2:16" x14ac:dyDescent="0.2">
      <c r="B190" s="239"/>
      <c r="C190" s="239"/>
      <c r="D190" s="246"/>
      <c r="E190" s="242"/>
      <c r="F190" s="242"/>
      <c r="G190" s="242"/>
      <c r="H190" s="243"/>
      <c r="I190" s="257"/>
      <c r="J190" s="257"/>
      <c r="K190" s="257"/>
      <c r="L190" s="257"/>
      <c r="M190" s="257"/>
      <c r="N190" s="257"/>
      <c r="O190" s="257"/>
      <c r="P190" s="257"/>
    </row>
    <row r="191" spans="2:16" x14ac:dyDescent="0.2">
      <c r="B191" s="239"/>
      <c r="C191" s="239"/>
      <c r="D191" s="246"/>
      <c r="E191" s="242"/>
      <c r="F191" s="242"/>
      <c r="G191" s="242"/>
      <c r="H191" s="243"/>
      <c r="I191" s="257"/>
      <c r="J191" s="257"/>
      <c r="K191" s="257"/>
      <c r="L191" s="257"/>
      <c r="M191" s="257"/>
      <c r="N191" s="257"/>
      <c r="O191" s="257"/>
      <c r="P191" s="257"/>
    </row>
    <row r="192" spans="2:16" x14ac:dyDescent="0.2">
      <c r="B192" s="239"/>
      <c r="C192" s="239"/>
      <c r="D192" s="246"/>
      <c r="E192" s="242"/>
      <c r="F192" s="242"/>
      <c r="G192" s="242"/>
      <c r="H192" s="243"/>
      <c r="I192" s="257"/>
      <c r="J192" s="257"/>
      <c r="K192" s="257"/>
      <c r="L192" s="257"/>
      <c r="M192" s="257"/>
      <c r="N192" s="257"/>
      <c r="O192" s="257"/>
      <c r="P192" s="257"/>
    </row>
    <row r="193" spans="2:16" x14ac:dyDescent="0.2">
      <c r="B193" s="239"/>
      <c r="C193" s="239"/>
      <c r="D193" s="246"/>
      <c r="E193" s="242"/>
      <c r="F193" s="242"/>
      <c r="G193" s="242"/>
      <c r="H193" s="243"/>
      <c r="I193" s="257"/>
      <c r="J193" s="257"/>
      <c r="K193" s="257"/>
      <c r="L193" s="257"/>
      <c r="M193" s="257"/>
      <c r="N193" s="257"/>
      <c r="O193" s="257"/>
      <c r="P193" s="257"/>
    </row>
    <row r="194" spans="2:16" x14ac:dyDescent="0.2">
      <c r="B194" s="239"/>
      <c r="C194" s="239"/>
      <c r="D194" s="246"/>
      <c r="E194" s="242"/>
      <c r="F194" s="242"/>
      <c r="G194" s="242"/>
      <c r="H194" s="243"/>
      <c r="I194" s="257"/>
      <c r="J194" s="257"/>
      <c r="K194" s="257"/>
      <c r="L194" s="257"/>
      <c r="M194" s="257"/>
      <c r="N194" s="257"/>
      <c r="O194" s="257"/>
      <c r="P194" s="257"/>
    </row>
    <row r="195" spans="2:16" x14ac:dyDescent="0.2">
      <c r="B195" s="239"/>
      <c r="C195" s="239"/>
      <c r="D195" s="246"/>
      <c r="E195" s="242"/>
      <c r="F195" s="242"/>
      <c r="G195" s="242"/>
      <c r="H195" s="243"/>
      <c r="I195" s="257"/>
      <c r="J195" s="257"/>
      <c r="K195" s="257"/>
      <c r="L195" s="257"/>
      <c r="M195" s="257"/>
      <c r="N195" s="257"/>
      <c r="O195" s="257"/>
      <c r="P195" s="257"/>
    </row>
    <row r="196" spans="2:16" x14ac:dyDescent="0.2">
      <c r="B196" s="239"/>
      <c r="C196" s="239"/>
      <c r="D196" s="246"/>
      <c r="E196" s="242"/>
      <c r="F196" s="242"/>
      <c r="G196" s="242"/>
      <c r="H196" s="243"/>
      <c r="I196" s="257"/>
      <c r="J196" s="257"/>
      <c r="K196" s="257"/>
      <c r="L196" s="257"/>
      <c r="M196" s="257"/>
      <c r="N196" s="257"/>
      <c r="O196" s="257"/>
      <c r="P196" s="257"/>
    </row>
    <row r="197" spans="2:16" x14ac:dyDescent="0.2">
      <c r="B197" s="239"/>
      <c r="C197" s="239"/>
      <c r="D197" s="246"/>
      <c r="E197" s="242"/>
      <c r="F197" s="242"/>
      <c r="G197" s="242"/>
      <c r="H197" s="243"/>
      <c r="I197" s="257"/>
      <c r="J197" s="257"/>
      <c r="K197" s="257"/>
      <c r="L197" s="257"/>
      <c r="M197" s="257"/>
      <c r="N197" s="257"/>
      <c r="O197" s="257"/>
      <c r="P197" s="257"/>
    </row>
    <row r="198" spans="2:16" x14ac:dyDescent="0.2">
      <c r="B198" s="239"/>
      <c r="C198" s="239"/>
      <c r="D198" s="246"/>
      <c r="E198" s="242"/>
      <c r="F198" s="242"/>
      <c r="G198" s="242"/>
      <c r="H198" s="243"/>
      <c r="I198" s="257"/>
      <c r="J198" s="257"/>
      <c r="K198" s="257"/>
      <c r="L198" s="257"/>
      <c r="M198" s="257"/>
      <c r="N198" s="257"/>
      <c r="O198" s="257"/>
      <c r="P198" s="257"/>
    </row>
    <row r="199" spans="2:16" x14ac:dyDescent="0.2">
      <c r="B199" s="239"/>
      <c r="C199" s="239"/>
      <c r="D199" s="246"/>
      <c r="E199" s="242"/>
      <c r="F199" s="242"/>
      <c r="G199" s="242"/>
      <c r="H199" s="243"/>
      <c r="I199" s="257"/>
      <c r="J199" s="257"/>
      <c r="K199" s="257"/>
      <c r="L199" s="257"/>
      <c r="M199" s="257"/>
      <c r="N199" s="257"/>
      <c r="O199" s="257"/>
      <c r="P199" s="257"/>
    </row>
    <row r="200" spans="2:16" x14ac:dyDescent="0.2">
      <c r="B200" s="239"/>
      <c r="C200" s="239"/>
      <c r="D200" s="246"/>
      <c r="E200" s="242"/>
      <c r="F200" s="242"/>
      <c r="G200" s="242"/>
      <c r="H200" s="243"/>
      <c r="I200" s="257"/>
      <c r="J200" s="257"/>
      <c r="K200" s="257"/>
      <c r="L200" s="257"/>
      <c r="M200" s="257"/>
      <c r="N200" s="257"/>
      <c r="O200" s="257"/>
      <c r="P200" s="257"/>
    </row>
    <row r="201" spans="2:16" x14ac:dyDescent="0.2">
      <c r="B201" s="239"/>
      <c r="C201" s="239"/>
      <c r="D201" s="246"/>
      <c r="E201" s="242"/>
      <c r="F201" s="242"/>
      <c r="G201" s="242"/>
      <c r="H201" s="243"/>
      <c r="I201" s="257"/>
      <c r="J201" s="257"/>
      <c r="K201" s="257"/>
      <c r="L201" s="257"/>
      <c r="M201" s="257"/>
      <c r="N201" s="257"/>
      <c r="O201" s="257"/>
      <c r="P201" s="257"/>
    </row>
    <row r="202" spans="2:16" x14ac:dyDescent="0.2">
      <c r="B202" s="239"/>
      <c r="C202" s="239"/>
      <c r="D202" s="246"/>
      <c r="E202" s="242"/>
      <c r="F202" s="242"/>
      <c r="G202" s="242"/>
      <c r="H202" s="243"/>
      <c r="I202" s="257"/>
      <c r="J202" s="257"/>
      <c r="K202" s="257"/>
      <c r="L202" s="257"/>
      <c r="M202" s="257"/>
      <c r="N202" s="257"/>
      <c r="O202" s="257"/>
      <c r="P202" s="257"/>
    </row>
    <row r="203" spans="2:16" x14ac:dyDescent="0.2">
      <c r="B203" s="239"/>
      <c r="C203" s="239"/>
      <c r="D203" s="246"/>
      <c r="E203" s="242"/>
      <c r="F203" s="242"/>
      <c r="G203" s="242"/>
      <c r="H203" s="243"/>
      <c r="I203" s="257"/>
      <c r="J203" s="257"/>
      <c r="K203" s="257"/>
      <c r="L203" s="257"/>
      <c r="M203" s="257"/>
      <c r="N203" s="257"/>
      <c r="O203" s="257"/>
      <c r="P203" s="257"/>
    </row>
    <row r="204" spans="2:16" x14ac:dyDescent="0.2">
      <c r="B204" s="239"/>
      <c r="C204" s="239"/>
      <c r="D204" s="246"/>
      <c r="E204" s="242"/>
      <c r="F204" s="242"/>
      <c r="G204" s="242"/>
      <c r="H204" s="243"/>
      <c r="I204" s="257"/>
      <c r="J204" s="257"/>
      <c r="K204" s="257"/>
      <c r="L204" s="257"/>
      <c r="M204" s="257"/>
      <c r="N204" s="257"/>
      <c r="O204" s="257"/>
      <c r="P204" s="257"/>
    </row>
    <row r="205" spans="2:16" x14ac:dyDescent="0.2">
      <c r="B205" s="239"/>
      <c r="C205" s="239"/>
      <c r="D205" s="246"/>
      <c r="E205" s="242"/>
      <c r="F205" s="242"/>
      <c r="G205" s="242"/>
      <c r="H205" s="243"/>
      <c r="I205" s="257"/>
      <c r="J205" s="257"/>
      <c r="K205" s="257"/>
      <c r="L205" s="257"/>
      <c r="M205" s="257"/>
      <c r="N205" s="257"/>
      <c r="O205" s="257"/>
      <c r="P205" s="257"/>
    </row>
    <row r="206" spans="2:16" x14ac:dyDescent="0.2">
      <c r="B206" s="239"/>
      <c r="C206" s="239"/>
      <c r="D206" s="246"/>
      <c r="E206" s="242"/>
      <c r="F206" s="242"/>
      <c r="G206" s="242"/>
      <c r="H206" s="243"/>
      <c r="I206" s="257"/>
      <c r="J206" s="257"/>
      <c r="K206" s="257"/>
      <c r="L206" s="257"/>
      <c r="M206" s="257"/>
      <c r="N206" s="257"/>
      <c r="O206" s="257"/>
      <c r="P206" s="257"/>
    </row>
    <row r="207" spans="2:16" x14ac:dyDescent="0.2">
      <c r="B207" s="239"/>
      <c r="C207" s="239"/>
      <c r="D207" s="246"/>
      <c r="E207" s="242"/>
      <c r="F207" s="242"/>
      <c r="G207" s="242"/>
      <c r="H207" s="243"/>
      <c r="I207" s="257"/>
      <c r="J207" s="257"/>
      <c r="K207" s="257"/>
      <c r="L207" s="257"/>
      <c r="M207" s="257"/>
      <c r="N207" s="257"/>
      <c r="O207" s="257"/>
      <c r="P207" s="257"/>
    </row>
    <row r="208" spans="2:16" x14ac:dyDescent="0.2">
      <c r="B208" s="239"/>
      <c r="C208" s="239"/>
      <c r="D208" s="246"/>
      <c r="E208" s="242"/>
      <c r="F208" s="242"/>
      <c r="G208" s="242"/>
      <c r="H208" s="243"/>
      <c r="I208" s="257"/>
      <c r="J208" s="257"/>
      <c r="K208" s="257"/>
      <c r="L208" s="257"/>
      <c r="M208" s="257"/>
      <c r="N208" s="257"/>
      <c r="O208" s="257"/>
      <c r="P208" s="257"/>
    </row>
    <row r="209" spans="2:16" x14ac:dyDescent="0.2">
      <c r="B209" s="239"/>
      <c r="C209" s="239"/>
      <c r="D209" s="246"/>
      <c r="E209" s="242"/>
      <c r="F209" s="242"/>
      <c r="G209" s="242"/>
      <c r="H209" s="243"/>
      <c r="I209" s="257"/>
      <c r="J209" s="257"/>
      <c r="K209" s="257"/>
      <c r="L209" s="257"/>
      <c r="M209" s="257"/>
      <c r="N209" s="257"/>
      <c r="O209" s="257"/>
      <c r="P209" s="257"/>
    </row>
    <row r="210" spans="2:16" x14ac:dyDescent="0.2">
      <c r="B210" s="239"/>
      <c r="C210" s="239"/>
      <c r="D210" s="246"/>
      <c r="E210" s="242"/>
      <c r="F210" s="242"/>
      <c r="G210" s="242"/>
      <c r="H210" s="243"/>
      <c r="I210" s="257"/>
      <c r="J210" s="257"/>
      <c r="K210" s="257"/>
      <c r="L210" s="257"/>
      <c r="M210" s="257"/>
      <c r="N210" s="257"/>
      <c r="O210" s="257"/>
      <c r="P210" s="257"/>
    </row>
    <row r="211" spans="2:16" x14ac:dyDescent="0.2">
      <c r="B211" s="239"/>
      <c r="C211" s="239"/>
      <c r="D211" s="246"/>
      <c r="E211" s="242"/>
      <c r="F211" s="242"/>
      <c r="G211" s="242"/>
      <c r="H211" s="243"/>
      <c r="I211" s="257"/>
      <c r="J211" s="257"/>
      <c r="K211" s="257"/>
      <c r="L211" s="257"/>
      <c r="M211" s="257"/>
      <c r="N211" s="257"/>
      <c r="O211" s="257"/>
      <c r="P211" s="257"/>
    </row>
    <row r="212" spans="2:16" x14ac:dyDescent="0.2">
      <c r="B212" s="239"/>
      <c r="C212" s="239"/>
      <c r="D212" s="246"/>
      <c r="E212" s="242"/>
      <c r="F212" s="242"/>
      <c r="G212" s="242"/>
      <c r="H212" s="243"/>
      <c r="I212" s="257"/>
      <c r="J212" s="257"/>
      <c r="K212" s="257"/>
      <c r="L212" s="257"/>
      <c r="M212" s="257"/>
      <c r="N212" s="257"/>
      <c r="O212" s="257"/>
      <c r="P212" s="257"/>
    </row>
    <row r="213" spans="2:16" x14ac:dyDescent="0.2">
      <c r="B213" s="239"/>
      <c r="C213" s="239"/>
      <c r="D213" s="246"/>
      <c r="E213" s="242"/>
      <c r="F213" s="242"/>
      <c r="G213" s="242"/>
      <c r="H213" s="243"/>
      <c r="I213" s="257"/>
      <c r="J213" s="257"/>
      <c r="K213" s="257"/>
      <c r="L213" s="257"/>
      <c r="M213" s="257"/>
      <c r="N213" s="257"/>
      <c r="O213" s="257"/>
      <c r="P213" s="257"/>
    </row>
    <row r="214" spans="2:16" x14ac:dyDescent="0.2">
      <c r="B214" s="239"/>
      <c r="C214" s="239"/>
      <c r="D214" s="246"/>
      <c r="E214" s="242"/>
      <c r="F214" s="242"/>
      <c r="G214" s="242"/>
      <c r="H214" s="243"/>
      <c r="I214" s="257"/>
      <c r="J214" s="257"/>
      <c r="K214" s="257"/>
      <c r="L214" s="257"/>
      <c r="M214" s="257"/>
      <c r="N214" s="257"/>
      <c r="O214" s="257"/>
      <c r="P214" s="257"/>
    </row>
    <row r="215" spans="2:16" x14ac:dyDescent="0.2">
      <c r="B215" s="239"/>
      <c r="C215" s="239"/>
      <c r="D215" s="246"/>
      <c r="E215" s="242"/>
      <c r="F215" s="242"/>
      <c r="G215" s="242"/>
      <c r="H215" s="243"/>
      <c r="I215" s="257"/>
      <c r="J215" s="257"/>
      <c r="K215" s="257"/>
      <c r="L215" s="257"/>
      <c r="M215" s="257"/>
      <c r="N215" s="257"/>
      <c r="O215" s="257"/>
      <c r="P215" s="257"/>
    </row>
    <row r="216" spans="2:16" x14ac:dyDescent="0.2">
      <c r="B216" s="239"/>
      <c r="C216" s="239"/>
      <c r="D216" s="246"/>
      <c r="E216" s="242"/>
      <c r="F216" s="242"/>
      <c r="G216" s="242"/>
      <c r="H216" s="243"/>
      <c r="I216" s="257"/>
      <c r="J216" s="257"/>
      <c r="K216" s="257"/>
      <c r="L216" s="257"/>
      <c r="M216" s="257"/>
      <c r="N216" s="257"/>
      <c r="O216" s="257"/>
      <c r="P216" s="257"/>
    </row>
    <row r="217" spans="2:16" x14ac:dyDescent="0.2">
      <c r="B217" s="239"/>
      <c r="C217" s="239"/>
      <c r="D217" s="246"/>
      <c r="E217" s="242"/>
      <c r="F217" s="242"/>
      <c r="G217" s="242"/>
      <c r="H217" s="243"/>
      <c r="I217" s="257"/>
      <c r="J217" s="257"/>
      <c r="K217" s="257"/>
      <c r="L217" s="257"/>
      <c r="M217" s="257"/>
      <c r="N217" s="257"/>
      <c r="O217" s="257"/>
      <c r="P217" s="257"/>
    </row>
    <row r="218" spans="2:16" x14ac:dyDescent="0.2">
      <c r="B218" s="239"/>
      <c r="C218" s="239"/>
      <c r="D218" s="246"/>
      <c r="E218" s="242"/>
      <c r="F218" s="242"/>
      <c r="G218" s="242"/>
      <c r="H218" s="243"/>
      <c r="I218" s="257"/>
      <c r="J218" s="257"/>
      <c r="K218" s="257"/>
      <c r="L218" s="257"/>
      <c r="M218" s="257"/>
      <c r="N218" s="257"/>
      <c r="O218" s="257"/>
      <c r="P218" s="257"/>
    </row>
    <row r="219" spans="2:16" x14ac:dyDescent="0.2">
      <c r="B219" s="239"/>
      <c r="C219" s="239"/>
      <c r="D219" s="246"/>
      <c r="E219" s="242"/>
      <c r="F219" s="242"/>
      <c r="G219" s="242"/>
      <c r="H219" s="243"/>
      <c r="I219" s="257"/>
      <c r="J219" s="257"/>
      <c r="K219" s="257"/>
      <c r="L219" s="257"/>
      <c r="M219" s="257"/>
      <c r="N219" s="257"/>
      <c r="O219" s="257"/>
      <c r="P219" s="257"/>
    </row>
    <row r="220" spans="2:16" x14ac:dyDescent="0.2">
      <c r="B220" s="239"/>
      <c r="C220" s="239"/>
      <c r="D220" s="246"/>
      <c r="E220" s="242"/>
      <c r="F220" s="242"/>
      <c r="G220" s="242"/>
      <c r="H220" s="243"/>
      <c r="I220" s="257"/>
      <c r="J220" s="257"/>
      <c r="K220" s="257"/>
      <c r="L220" s="257"/>
      <c r="M220" s="257"/>
      <c r="N220" s="257"/>
      <c r="O220" s="257"/>
      <c r="P220" s="257"/>
    </row>
    <row r="221" spans="2:16" x14ac:dyDescent="0.2">
      <c r="B221" s="239"/>
      <c r="C221" s="239"/>
      <c r="D221" s="246"/>
      <c r="E221" s="242"/>
      <c r="F221" s="242"/>
      <c r="G221" s="242"/>
      <c r="H221" s="243"/>
      <c r="I221" s="257"/>
      <c r="J221" s="257"/>
      <c r="K221" s="257"/>
      <c r="L221" s="257"/>
      <c r="M221" s="257"/>
      <c r="N221" s="257"/>
      <c r="O221" s="257"/>
      <c r="P221" s="257"/>
    </row>
    <row r="222" spans="2:16" x14ac:dyDescent="0.2">
      <c r="B222" s="239"/>
      <c r="C222" s="239"/>
      <c r="D222" s="246"/>
      <c r="E222" s="242"/>
      <c r="F222" s="242"/>
      <c r="G222" s="242"/>
      <c r="H222" s="243"/>
      <c r="I222" s="257"/>
      <c r="J222" s="257"/>
      <c r="K222" s="257"/>
      <c r="L222" s="257"/>
      <c r="M222" s="257"/>
      <c r="N222" s="257"/>
      <c r="O222" s="257"/>
      <c r="P222" s="257"/>
    </row>
    <row r="223" spans="2:16" x14ac:dyDescent="0.2">
      <c r="B223" s="239"/>
      <c r="C223" s="239"/>
      <c r="D223" s="246"/>
      <c r="E223" s="242"/>
      <c r="F223" s="242"/>
      <c r="G223" s="242"/>
      <c r="H223" s="243"/>
      <c r="I223" s="257"/>
      <c r="J223" s="257"/>
      <c r="K223" s="257"/>
      <c r="L223" s="257"/>
      <c r="M223" s="257"/>
      <c r="N223" s="257"/>
      <c r="O223" s="257"/>
      <c r="P223" s="257"/>
    </row>
    <row r="224" spans="2:16" x14ac:dyDescent="0.2">
      <c r="B224" s="239"/>
      <c r="C224" s="239"/>
      <c r="D224" s="246"/>
      <c r="E224" s="242"/>
      <c r="F224" s="242"/>
      <c r="G224" s="242"/>
      <c r="H224" s="243"/>
      <c r="I224" s="257"/>
      <c r="J224" s="257"/>
      <c r="K224" s="257"/>
      <c r="L224" s="257"/>
      <c r="M224" s="257"/>
      <c r="N224" s="257"/>
      <c r="O224" s="257"/>
      <c r="P224" s="257"/>
    </row>
    <row r="225" spans="2:16" x14ac:dyDescent="0.2">
      <c r="B225" s="239"/>
      <c r="C225" s="239"/>
      <c r="D225" s="246"/>
      <c r="E225" s="242"/>
      <c r="F225" s="242"/>
      <c r="G225" s="242"/>
      <c r="H225" s="243"/>
      <c r="I225" s="257"/>
      <c r="J225" s="257"/>
      <c r="K225" s="257"/>
      <c r="L225" s="257"/>
      <c r="M225" s="257"/>
      <c r="N225" s="257"/>
      <c r="O225" s="257"/>
      <c r="P225" s="257"/>
    </row>
    <row r="226" spans="2:16" x14ac:dyDescent="0.2">
      <c r="B226" s="239"/>
      <c r="C226" s="239"/>
      <c r="D226" s="246"/>
      <c r="E226" s="242"/>
      <c r="F226" s="242"/>
      <c r="G226" s="242"/>
      <c r="H226" s="243"/>
      <c r="I226" s="257"/>
      <c r="J226" s="257"/>
      <c r="K226" s="257"/>
      <c r="L226" s="257"/>
      <c r="M226" s="257"/>
      <c r="N226" s="257"/>
      <c r="O226" s="257"/>
      <c r="P226" s="257"/>
    </row>
    <row r="227" spans="2:16" x14ac:dyDescent="0.2">
      <c r="B227" s="239"/>
      <c r="C227" s="239"/>
      <c r="D227" s="246"/>
      <c r="E227" s="242"/>
      <c r="F227" s="242"/>
      <c r="G227" s="242"/>
      <c r="H227" s="243"/>
      <c r="I227" s="257"/>
      <c r="J227" s="257"/>
      <c r="K227" s="257"/>
      <c r="L227" s="257"/>
      <c r="M227" s="257"/>
      <c r="N227" s="257"/>
      <c r="O227" s="257"/>
      <c r="P227" s="257"/>
    </row>
    <row r="228" spans="2:16" x14ac:dyDescent="0.2">
      <c r="B228" s="239"/>
      <c r="C228" s="239"/>
      <c r="D228" s="246"/>
      <c r="E228" s="242"/>
      <c r="F228" s="242"/>
      <c r="G228" s="242"/>
      <c r="H228" s="243"/>
      <c r="I228" s="257"/>
      <c r="J228" s="257"/>
      <c r="K228" s="257"/>
      <c r="L228" s="257"/>
      <c r="M228" s="257"/>
      <c r="N228" s="257"/>
      <c r="O228" s="257"/>
      <c r="P228" s="257"/>
    </row>
    <row r="229" spans="2:16" x14ac:dyDescent="0.2">
      <c r="B229" s="239"/>
      <c r="C229" s="239"/>
      <c r="D229" s="246"/>
      <c r="E229" s="242"/>
      <c r="F229" s="242"/>
      <c r="G229" s="242"/>
      <c r="H229" s="243"/>
      <c r="I229" s="257"/>
      <c r="J229" s="257"/>
      <c r="K229" s="257"/>
      <c r="L229" s="257"/>
      <c r="M229" s="257"/>
      <c r="N229" s="257"/>
      <c r="O229" s="257"/>
      <c r="P229" s="257"/>
    </row>
    <row r="230" spans="2:16" x14ac:dyDescent="0.2">
      <c r="B230" s="239"/>
      <c r="C230" s="239"/>
      <c r="D230" s="246"/>
      <c r="E230" s="242"/>
      <c r="F230" s="242"/>
      <c r="G230" s="242"/>
      <c r="H230" s="243"/>
      <c r="I230" s="257"/>
      <c r="J230" s="257"/>
      <c r="K230" s="257"/>
      <c r="L230" s="257"/>
      <c r="M230" s="257"/>
      <c r="N230" s="257"/>
      <c r="O230" s="257"/>
      <c r="P230" s="257"/>
    </row>
    <row r="231" spans="2:16" x14ac:dyDescent="0.2">
      <c r="B231" s="239"/>
      <c r="C231" s="239"/>
      <c r="D231" s="246"/>
      <c r="E231" s="242"/>
      <c r="F231" s="242"/>
      <c r="G231" s="242"/>
      <c r="H231" s="243"/>
      <c r="I231" s="257"/>
      <c r="J231" s="257"/>
      <c r="K231" s="257"/>
      <c r="L231" s="257"/>
      <c r="M231" s="257"/>
      <c r="N231" s="257"/>
      <c r="O231" s="257"/>
      <c r="P231" s="257"/>
    </row>
    <row r="232" spans="2:16" x14ac:dyDescent="0.2">
      <c r="B232" s="239"/>
      <c r="C232" s="239"/>
      <c r="D232" s="246"/>
      <c r="E232" s="242"/>
      <c r="F232" s="242"/>
      <c r="G232" s="242"/>
      <c r="H232" s="243"/>
      <c r="I232" s="257"/>
      <c r="J232" s="257"/>
      <c r="K232" s="257"/>
      <c r="L232" s="257"/>
      <c r="M232" s="257"/>
      <c r="N232" s="257"/>
      <c r="O232" s="257"/>
      <c r="P232" s="257"/>
    </row>
    <row r="233" spans="2:16" x14ac:dyDescent="0.2">
      <c r="B233" s="239"/>
      <c r="C233" s="239"/>
      <c r="D233" s="246"/>
      <c r="E233" s="242"/>
      <c r="F233" s="242"/>
      <c r="G233" s="242"/>
      <c r="H233" s="243"/>
      <c r="I233" s="257"/>
      <c r="J233" s="257"/>
      <c r="K233" s="257"/>
      <c r="L233" s="257"/>
      <c r="M233" s="257"/>
      <c r="N233" s="257"/>
      <c r="O233" s="257"/>
      <c r="P233" s="257"/>
    </row>
    <row r="234" spans="2:16" x14ac:dyDescent="0.2">
      <c r="B234" s="239"/>
      <c r="C234" s="239"/>
      <c r="D234" s="246"/>
      <c r="E234" s="242"/>
      <c r="F234" s="242"/>
      <c r="G234" s="242"/>
      <c r="H234" s="243"/>
      <c r="I234" s="257"/>
      <c r="J234" s="257"/>
      <c r="K234" s="257"/>
      <c r="L234" s="257"/>
      <c r="M234" s="257"/>
      <c r="N234" s="257"/>
      <c r="O234" s="257"/>
      <c r="P234" s="257"/>
    </row>
    <row r="235" spans="2:16" x14ac:dyDescent="0.2">
      <c r="B235" s="239"/>
      <c r="C235" s="239"/>
      <c r="D235" s="246"/>
      <c r="E235" s="242"/>
      <c r="F235" s="242"/>
      <c r="G235" s="242"/>
      <c r="H235" s="243"/>
      <c r="I235" s="257"/>
      <c r="J235" s="257"/>
      <c r="K235" s="257"/>
      <c r="L235" s="257"/>
      <c r="M235" s="257"/>
      <c r="N235" s="257"/>
      <c r="O235" s="257"/>
      <c r="P235" s="257"/>
    </row>
    <row r="236" spans="2:16" x14ac:dyDescent="0.2">
      <c r="B236" s="239"/>
      <c r="C236" s="239"/>
      <c r="D236" s="246"/>
      <c r="E236" s="242"/>
      <c r="F236" s="242"/>
      <c r="G236" s="242"/>
      <c r="H236" s="243"/>
      <c r="I236" s="257"/>
      <c r="J236" s="257"/>
      <c r="K236" s="257"/>
      <c r="L236" s="257"/>
      <c r="M236" s="257"/>
      <c r="N236" s="257"/>
      <c r="O236" s="257"/>
      <c r="P236" s="257"/>
    </row>
    <row r="237" spans="2:16" x14ac:dyDescent="0.2">
      <c r="B237" s="239"/>
      <c r="C237" s="239"/>
      <c r="D237" s="246"/>
      <c r="E237" s="242"/>
      <c r="F237" s="242"/>
      <c r="G237" s="242"/>
      <c r="H237" s="243"/>
      <c r="I237" s="257"/>
      <c r="J237" s="257"/>
      <c r="K237" s="257"/>
      <c r="L237" s="257"/>
      <c r="M237" s="257"/>
      <c r="N237" s="257"/>
      <c r="O237" s="257"/>
      <c r="P237" s="257"/>
    </row>
    <row r="238" spans="2:16" x14ac:dyDescent="0.2">
      <c r="B238" s="239"/>
      <c r="C238" s="239"/>
      <c r="D238" s="246"/>
      <c r="E238" s="242"/>
      <c r="F238" s="242"/>
      <c r="G238" s="242"/>
      <c r="H238" s="243"/>
      <c r="I238" s="257"/>
      <c r="J238" s="257"/>
      <c r="K238" s="257"/>
      <c r="L238" s="257"/>
      <c r="M238" s="257"/>
      <c r="N238" s="257"/>
      <c r="O238" s="257"/>
      <c r="P238" s="257"/>
    </row>
    <row r="239" spans="2:16" x14ac:dyDescent="0.2">
      <c r="B239" s="239"/>
      <c r="C239" s="239"/>
      <c r="D239" s="246"/>
      <c r="E239" s="242"/>
      <c r="F239" s="242"/>
      <c r="G239" s="242"/>
      <c r="H239" s="243"/>
      <c r="I239" s="257"/>
      <c r="J239" s="257"/>
      <c r="K239" s="257"/>
      <c r="L239" s="257"/>
      <c r="M239" s="257"/>
      <c r="N239" s="257"/>
      <c r="O239" s="257"/>
      <c r="P239" s="257"/>
    </row>
    <row r="240" spans="2:16" x14ac:dyDescent="0.2">
      <c r="B240" s="239"/>
      <c r="C240" s="239"/>
      <c r="D240" s="246"/>
      <c r="E240" s="242"/>
      <c r="F240" s="242"/>
      <c r="G240" s="242"/>
      <c r="H240" s="243"/>
      <c r="I240" s="257"/>
      <c r="J240" s="257"/>
      <c r="K240" s="257"/>
      <c r="L240" s="257"/>
      <c r="M240" s="257"/>
      <c r="N240" s="257"/>
      <c r="O240" s="257"/>
      <c r="P240" s="257"/>
    </row>
    <row r="241" spans="2:16" x14ac:dyDescent="0.2">
      <c r="B241" s="239"/>
      <c r="C241" s="239"/>
      <c r="D241" s="246"/>
      <c r="E241" s="242"/>
      <c r="F241" s="242"/>
      <c r="G241" s="242"/>
      <c r="H241" s="243"/>
      <c r="I241" s="257"/>
      <c r="J241" s="257"/>
      <c r="K241" s="257"/>
      <c r="L241" s="257"/>
      <c r="M241" s="257"/>
      <c r="N241" s="257"/>
      <c r="O241" s="257"/>
      <c r="P241" s="257"/>
    </row>
  </sheetData>
  <sheetProtection selectLockedCells="1" selectUnlockedCells="1"/>
  <autoFilter ref="B4:H112">
    <filterColumn colId="0">
      <filters>
        <filter val="Legal"/>
      </filters>
    </filterColumn>
    <sortState ref="B5:H112">
      <sortCondition ref="D4:D112"/>
    </sortState>
  </autoFilter>
  <mergeCells count="2">
    <mergeCell ref="F2:G2"/>
    <mergeCell ref="AA5:AB5"/>
  </mergeCells>
  <dataValidations count="2">
    <dataValidation type="list" operator="equal" allowBlank="1" sqref="O5:O112 K6:K112">
      <formula1>Score</formula1>
      <formula2>0</formula2>
    </dataValidation>
    <dataValidation type="list" operator="equal" allowBlank="1" sqref="K5">
      <formula1>Score</formula1>
    </dataValidation>
  </dataValidations>
  <pageMargins left="0.74791666666666667" right="0.74791666666666667" top="0.98402777777777772" bottom="0.98402777777777772" header="0.51180555555555551" footer="0.51180555555555551"/>
  <pageSetup paperSize="9" firstPageNumber="0" fitToHeight="6" orientation="landscape" horizontalDpi="300" verticalDpi="300"/>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election activeCell="G66" sqref="G66"/>
    </sheetView>
  </sheetViews>
  <sheetFormatPr baseColWidth="10" defaultColWidth="11.5" defaultRowHeight="15" x14ac:dyDescent="0.2"/>
  <cols>
    <col min="1" max="1" width="30.5" customWidth="1"/>
    <col min="2" max="2" width="18.5" customWidth="1"/>
    <col min="3" max="3" width="17.33203125" customWidth="1"/>
    <col min="4" max="4" width="19" customWidth="1"/>
  </cols>
  <sheetData>
    <row r="1" spans="1:4" ht="38" customHeight="1" x14ac:dyDescent="0.2">
      <c r="A1" s="214" t="s">
        <v>1367</v>
      </c>
      <c r="B1" s="216"/>
      <c r="C1" s="216"/>
      <c r="D1" s="216"/>
    </row>
    <row r="2" spans="1:4" s="120" customFormat="1" ht="38" customHeight="1" x14ac:dyDescent="0.2">
      <c r="A2" s="214"/>
      <c r="B2" s="216"/>
      <c r="C2" s="216"/>
      <c r="D2" s="216"/>
    </row>
    <row r="3" spans="1:4" ht="31" thickBot="1" x14ac:dyDescent="0.25">
      <c r="A3" s="407"/>
      <c r="B3" s="219" t="s">
        <v>1368</v>
      </c>
      <c r="C3" s="217" t="s">
        <v>1369</v>
      </c>
      <c r="D3" s="217" t="s">
        <v>1370</v>
      </c>
    </row>
    <row r="4" spans="1:4" ht="31" thickBot="1" x14ac:dyDescent="0.25">
      <c r="A4" s="218" t="s">
        <v>1371</v>
      </c>
      <c r="B4" s="215" t="s">
        <v>1372</v>
      </c>
      <c r="C4" s="215" t="s">
        <v>1373</v>
      </c>
      <c r="D4" s="215" t="s">
        <v>1374</v>
      </c>
    </row>
    <row r="5" spans="1:4" x14ac:dyDescent="0.2">
      <c r="A5" s="533" t="s">
        <v>1375</v>
      </c>
      <c r="B5" s="531" t="s">
        <v>1372</v>
      </c>
      <c r="C5" s="531" t="s">
        <v>1374</v>
      </c>
      <c r="D5" s="531" t="s">
        <v>1376</v>
      </c>
    </row>
    <row r="6" spans="1:4" ht="16" thickBot="1" x14ac:dyDescent="0.25">
      <c r="A6" s="534"/>
      <c r="B6" s="532"/>
      <c r="C6" s="532"/>
      <c r="D6" s="532"/>
    </row>
    <row r="7" spans="1:4" x14ac:dyDescent="0.2">
      <c r="A7" s="533" t="s">
        <v>1377</v>
      </c>
      <c r="B7" s="531" t="s">
        <v>1372</v>
      </c>
      <c r="C7" s="531" t="s">
        <v>1374</v>
      </c>
      <c r="D7" s="531" t="s">
        <v>1374</v>
      </c>
    </row>
    <row r="8" spans="1:4" ht="16" thickBot="1" x14ac:dyDescent="0.25">
      <c r="A8" s="534"/>
      <c r="B8" s="532"/>
      <c r="C8" s="532"/>
      <c r="D8" s="532"/>
    </row>
    <row r="9" spans="1:4" x14ac:dyDescent="0.2">
      <c r="A9" s="533" t="s">
        <v>1378</v>
      </c>
      <c r="B9" s="531" t="s">
        <v>1372</v>
      </c>
      <c r="C9" s="531" t="s">
        <v>1373</v>
      </c>
      <c r="D9" s="531" t="s">
        <v>1376</v>
      </c>
    </row>
    <row r="10" spans="1:4" ht="16" thickBot="1" x14ac:dyDescent="0.25">
      <c r="A10" s="534"/>
      <c r="B10" s="532"/>
      <c r="C10" s="532"/>
      <c r="D10" s="532"/>
    </row>
    <row r="11" spans="1:4" ht="29" customHeight="1" x14ac:dyDescent="0.2">
      <c r="A11" s="533" t="s">
        <v>1379</v>
      </c>
      <c r="B11" s="531" t="s">
        <v>1372</v>
      </c>
      <c r="C11" s="531" t="s">
        <v>1373</v>
      </c>
      <c r="D11" s="531"/>
    </row>
    <row r="12" spans="1:4" ht="16" thickBot="1" x14ac:dyDescent="0.25">
      <c r="A12" s="534"/>
      <c r="B12" s="532"/>
      <c r="C12" s="532"/>
      <c r="D12" s="532"/>
    </row>
    <row r="13" spans="1:4" ht="31" thickBot="1" x14ac:dyDescent="0.25">
      <c r="A13" s="408" t="s">
        <v>1380</v>
      </c>
      <c r="B13" s="215" t="s">
        <v>1372</v>
      </c>
      <c r="C13" s="215" t="s">
        <v>1373</v>
      </c>
      <c r="D13" s="215" t="s">
        <v>1376</v>
      </c>
    </row>
    <row r="14" spans="1:4" x14ac:dyDescent="0.2">
      <c r="A14" s="528"/>
      <c r="B14" s="529"/>
      <c r="C14" s="529"/>
      <c r="D14" s="530"/>
    </row>
    <row r="15" spans="1:4" ht="15" customHeight="1" x14ac:dyDescent="0.2">
      <c r="A15" s="522" t="s">
        <v>1381</v>
      </c>
      <c r="B15" s="523"/>
      <c r="C15" s="523"/>
      <c r="D15" s="524"/>
    </row>
    <row r="16" spans="1:4" ht="30" customHeight="1" x14ac:dyDescent="0.2">
      <c r="A16" s="522" t="s">
        <v>1382</v>
      </c>
      <c r="B16" s="523"/>
      <c r="C16" s="523"/>
      <c r="D16" s="524"/>
    </row>
    <row r="17" spans="1:4" ht="15" customHeight="1" x14ac:dyDescent="0.2">
      <c r="A17" s="522" t="s">
        <v>1383</v>
      </c>
      <c r="B17" s="523"/>
      <c r="C17" s="523"/>
      <c r="D17" s="524"/>
    </row>
    <row r="18" spans="1:4" ht="45" customHeight="1" x14ac:dyDescent="0.2">
      <c r="A18" s="522" t="s">
        <v>1384</v>
      </c>
      <c r="B18" s="523"/>
      <c r="C18" s="523"/>
      <c r="D18" s="524"/>
    </row>
    <row r="19" spans="1:4" x14ac:dyDescent="0.2">
      <c r="A19" s="522"/>
      <c r="B19" s="523"/>
      <c r="C19" s="523"/>
      <c r="D19" s="524"/>
    </row>
    <row r="20" spans="1:4" ht="16" thickBot="1" x14ac:dyDescent="0.25">
      <c r="A20" s="525"/>
      <c r="B20" s="526"/>
      <c r="C20" s="526"/>
      <c r="D20" s="527"/>
    </row>
  </sheetData>
  <mergeCells count="23">
    <mergeCell ref="D11:D12"/>
    <mergeCell ref="C11:C12"/>
    <mergeCell ref="B11:B12"/>
    <mergeCell ref="A11:A12"/>
    <mergeCell ref="D9:D10"/>
    <mergeCell ref="C9:C10"/>
    <mergeCell ref="B9:B10"/>
    <mergeCell ref="A9:A10"/>
    <mergeCell ref="C7:C8"/>
    <mergeCell ref="B7:B8"/>
    <mergeCell ref="A7:A8"/>
    <mergeCell ref="D5:D6"/>
    <mergeCell ref="C5:C6"/>
    <mergeCell ref="B5:B6"/>
    <mergeCell ref="A5:A6"/>
    <mergeCell ref="D7:D8"/>
    <mergeCell ref="A17:D17"/>
    <mergeCell ref="A18:D18"/>
    <mergeCell ref="A19:D19"/>
    <mergeCell ref="A20:D20"/>
    <mergeCell ref="A14:D14"/>
    <mergeCell ref="A15:D15"/>
    <mergeCell ref="A16:D16"/>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showGridLines="0" workbookViewId="0">
      <selection activeCell="L3" sqref="L3"/>
    </sheetView>
  </sheetViews>
  <sheetFormatPr baseColWidth="10" defaultColWidth="11.5" defaultRowHeight="15" x14ac:dyDescent="0.2"/>
  <sheetData>
    <row r="2" spans="1:5" x14ac:dyDescent="0.2">
      <c r="A2" s="12" t="s">
        <v>1385</v>
      </c>
      <c r="B2" s="12">
        <v>2014</v>
      </c>
      <c r="C2" s="12">
        <v>2015</v>
      </c>
      <c r="D2" s="12">
        <v>2016</v>
      </c>
      <c r="E2" s="12">
        <v>2017</v>
      </c>
    </row>
    <row r="3" spans="1:5" x14ac:dyDescent="0.2">
      <c r="A3" s="211" t="s">
        <v>1386</v>
      </c>
      <c r="B3" s="211">
        <f>'16.Financial Statements Figures'!B6</f>
        <v>120263</v>
      </c>
      <c r="C3" s="211">
        <f>'16.Financial Statements Figures'!C6</f>
        <v>205400</v>
      </c>
      <c r="D3" s="211">
        <f>'16.Financial Statements Figures'!D6</f>
        <v>327044</v>
      </c>
      <c r="E3" s="211">
        <f>'16.Financial Statements Figures'!E6</f>
        <v>5720654</v>
      </c>
    </row>
    <row r="4" spans="1:5" x14ac:dyDescent="0.2">
      <c r="A4" s="212" t="s">
        <v>1387</v>
      </c>
      <c r="B4" s="212">
        <f>'16.Financial Statements Figures'!B9</f>
        <v>51680</v>
      </c>
      <c r="C4" s="212">
        <f>'16.Financial Statements Figures'!C9</f>
        <v>104995</v>
      </c>
      <c r="D4" s="212">
        <f>'16.Financial Statements Figures'!D9</f>
        <v>157829</v>
      </c>
      <c r="E4" s="212">
        <f>'16.Financial Statements Figures'!E9</f>
        <v>340464</v>
      </c>
    </row>
    <row r="5" spans="1:5" s="120" customFormat="1" x14ac:dyDescent="0.2">
      <c r="A5" s="211" t="s">
        <v>926</v>
      </c>
      <c r="B5" s="211">
        <f>'16.Financial Statements Figures'!B10</f>
        <v>88476</v>
      </c>
      <c r="C5" s="211">
        <f>'16.Financial Statements Figures'!C10</f>
        <v>59860</v>
      </c>
      <c r="D5" s="211">
        <f>'16.Financial Statements Figures'!D10</f>
        <v>85517</v>
      </c>
      <c r="E5" s="211">
        <f>'16.Financial Statements Figures'!E10</f>
        <v>9705</v>
      </c>
    </row>
    <row r="6" spans="1:5" x14ac:dyDescent="0.2">
      <c r="A6" s="212" t="s">
        <v>1388</v>
      </c>
      <c r="B6" s="212">
        <f>'16.Financial Statements Figures'!B11</f>
        <v>118973</v>
      </c>
      <c r="C6" s="212">
        <f>'16.Financial Statements Figures'!C11</f>
        <v>119745</v>
      </c>
      <c r="D6" s="212">
        <f>'16.Financial Statements Figures'!D11</f>
        <v>210220</v>
      </c>
      <c r="E6" s="212">
        <f>'16.Financial Statements Figures'!E11</f>
        <v>41942335</v>
      </c>
    </row>
    <row r="7" spans="1:5" s="120" customFormat="1" x14ac:dyDescent="0.2">
      <c r="A7" s="211" t="s">
        <v>933</v>
      </c>
      <c r="B7" s="211">
        <f>'16.Financial Statements Figures'!B17</f>
        <v>37739</v>
      </c>
      <c r="C7" s="211">
        <f>'16.Financial Statements Figures'!C17</f>
        <v>40173</v>
      </c>
      <c r="D7" s="211">
        <f>'16.Financial Statements Figures'!D17</f>
        <v>44165</v>
      </c>
      <c r="E7" s="211">
        <f>'16.Financial Statements Figures'!E17</f>
        <v>108195</v>
      </c>
    </row>
    <row r="8" spans="1:5" x14ac:dyDescent="0.2">
      <c r="A8" s="212" t="s">
        <v>1389</v>
      </c>
      <c r="B8" s="212">
        <f>'16.Financial Statements Figures'!B20</f>
        <v>0</v>
      </c>
      <c r="C8" s="212">
        <f>'16.Financial Statements Figures'!C20</f>
        <v>0</v>
      </c>
      <c r="D8" s="212">
        <f>'16.Financial Statements Figures'!D20</f>
        <v>0</v>
      </c>
      <c r="E8" s="212">
        <f>'16.Financial Statements Figures'!E20</f>
        <v>0</v>
      </c>
    </row>
    <row r="9" spans="1:5" x14ac:dyDescent="0.2">
      <c r="A9" s="120" t="s">
        <v>1390</v>
      </c>
      <c r="B9" s="120">
        <f>'16.Financial Statements Figures'!B23</f>
        <v>0</v>
      </c>
      <c r="C9" s="120">
        <f>'16.Financial Statements Figures'!C23</f>
        <v>0</v>
      </c>
      <c r="D9" s="120">
        <f>'16.Financial Statements Figures'!D23</f>
        <v>0</v>
      </c>
      <c r="E9" s="120">
        <f>'16.Financial Statements Figures'!E23</f>
        <v>2911</v>
      </c>
    </row>
    <row r="10" spans="1:5" x14ac:dyDescent="0.2">
      <c r="A10" s="120" t="s">
        <v>1158</v>
      </c>
      <c r="B10" s="120">
        <f>'16.Financial Statements Figures'!B25</f>
        <v>88476</v>
      </c>
      <c r="C10" s="120">
        <f>'16.Financial Statements Figures'!C25</f>
        <v>59860</v>
      </c>
      <c r="D10" s="120">
        <f>'16.Financial Statements Figures'!D25</f>
        <v>85517</v>
      </c>
      <c r="E10" s="120">
        <f>'16.Financial Statements Figures'!E25</f>
        <v>6793</v>
      </c>
    </row>
    <row r="12" spans="1:5" x14ac:dyDescent="0.2">
      <c r="A12" s="120"/>
      <c r="B12" s="120">
        <f>B2</f>
        <v>2014</v>
      </c>
      <c r="C12" s="120">
        <f t="shared" ref="C12:E12" si="0">C2</f>
        <v>2015</v>
      </c>
      <c r="D12" s="120">
        <f t="shared" si="0"/>
        <v>2016</v>
      </c>
      <c r="E12" s="120">
        <f t="shared" si="0"/>
        <v>2017</v>
      </c>
    </row>
    <row r="13" spans="1:5" x14ac:dyDescent="0.2">
      <c r="A13" s="120" t="s">
        <v>1386</v>
      </c>
      <c r="B13" s="120">
        <f>B3</f>
        <v>120263</v>
      </c>
      <c r="C13" s="120">
        <f t="shared" ref="C13:E13" si="1">C3</f>
        <v>205400</v>
      </c>
      <c r="D13" s="120">
        <f t="shared" si="1"/>
        <v>327044</v>
      </c>
      <c r="E13" s="120">
        <f t="shared" si="1"/>
        <v>5720654</v>
      </c>
    </row>
    <row r="14" spans="1:5" s="120" customFormat="1" x14ac:dyDescent="0.2">
      <c r="A14" s="120" t="s">
        <v>1391</v>
      </c>
      <c r="B14" s="120">
        <f>B6</f>
        <v>118973</v>
      </c>
      <c r="C14" s="120">
        <f t="shared" ref="C14:E14" si="2">C6</f>
        <v>119745</v>
      </c>
      <c r="D14" s="120">
        <f t="shared" si="2"/>
        <v>210220</v>
      </c>
      <c r="E14" s="120">
        <f t="shared" si="2"/>
        <v>41942335</v>
      </c>
    </row>
    <row r="15" spans="1:5" x14ac:dyDescent="0.2">
      <c r="A15" s="120" t="s">
        <v>1389</v>
      </c>
      <c r="B15" s="120">
        <f>B8</f>
        <v>0</v>
      </c>
      <c r="C15" s="120">
        <f t="shared" ref="C15:E15" si="3">C8</f>
        <v>0</v>
      </c>
      <c r="D15" s="120">
        <f t="shared" si="3"/>
        <v>0</v>
      </c>
      <c r="E15" s="120">
        <f t="shared" si="3"/>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420"/>
  <sheetViews>
    <sheetView workbookViewId="0">
      <selection activeCell="K22" sqref="K22"/>
    </sheetView>
  </sheetViews>
  <sheetFormatPr baseColWidth="10" defaultColWidth="8.83203125" defaultRowHeight="15" x14ac:dyDescent="0.2"/>
  <cols>
    <col min="1" max="1" width="7.6640625" style="264" customWidth="1"/>
    <col min="2" max="2" width="34.5" style="265" customWidth="1"/>
    <col min="3" max="4" width="7.6640625" style="264" customWidth="1"/>
    <col min="5" max="5" width="32.83203125" style="266" bestFit="1" customWidth="1"/>
    <col min="6" max="8" width="3.5" style="265" customWidth="1"/>
    <col min="9" max="9" width="39" style="266" customWidth="1"/>
    <col min="10" max="10" width="12" style="265" customWidth="1"/>
    <col min="11" max="11" width="6.33203125" style="265" customWidth="1"/>
    <col min="12" max="12" width="8.83203125" style="265" customWidth="1"/>
    <col min="13" max="13" width="7" style="265" bestFit="1" customWidth="1"/>
    <col min="14" max="14" width="6.5" style="265" bestFit="1" customWidth="1"/>
    <col min="15" max="15" width="3.5" style="265" customWidth="1"/>
    <col min="16" max="16" width="18.5" style="265" customWidth="1"/>
    <col min="17" max="86" width="8.83203125" style="265"/>
    <col min="87" max="16384" width="8.83203125" style="264"/>
  </cols>
  <sheetData>
    <row r="1" spans="1:86" x14ac:dyDescent="0.2">
      <c r="A1" s="265"/>
      <c r="C1" s="280"/>
      <c r="D1" s="265"/>
      <c r="E1" s="267"/>
      <c r="I1" s="267"/>
    </row>
    <row r="2" spans="1:86" s="265" customFormat="1" ht="96.75" customHeight="1" x14ac:dyDescent="0.2">
      <c r="B2" s="279" t="s">
        <v>1397</v>
      </c>
      <c r="E2" s="279" t="s">
        <v>1395</v>
      </c>
      <c r="I2" s="279" t="s">
        <v>1396</v>
      </c>
    </row>
    <row r="3" spans="1:86" s="265" customFormat="1" ht="9.75" customHeight="1" thickBot="1" x14ac:dyDescent="0.25">
      <c r="E3" s="278"/>
      <c r="I3" s="278"/>
    </row>
    <row r="4" spans="1:86" s="276" customFormat="1" ht="16" x14ac:dyDescent="0.2">
      <c r="A4" s="277"/>
      <c r="B4" s="327" t="s">
        <v>627</v>
      </c>
      <c r="C4" s="277"/>
      <c r="D4" s="277"/>
      <c r="E4" s="328" t="s">
        <v>627</v>
      </c>
      <c r="F4" s="304"/>
      <c r="G4" s="304"/>
      <c r="H4" s="304"/>
      <c r="I4" s="328" t="s">
        <v>627</v>
      </c>
      <c r="J4" s="277"/>
      <c r="K4" s="277"/>
      <c r="L4" s="277"/>
      <c r="M4" s="277"/>
      <c r="N4" s="277"/>
      <c r="O4" s="277"/>
      <c r="P4" s="277"/>
      <c r="Q4" s="277"/>
      <c r="R4" s="277"/>
      <c r="S4" s="277"/>
      <c r="T4" s="277"/>
      <c r="U4" s="277"/>
      <c r="V4" s="277"/>
      <c r="W4" s="277"/>
      <c r="X4" s="277"/>
      <c r="Y4" s="277"/>
      <c r="Z4" s="277"/>
      <c r="AA4" s="277"/>
      <c r="AB4" s="277"/>
      <c r="AC4" s="277"/>
      <c r="AD4" s="277"/>
      <c r="AE4" s="277"/>
      <c r="AF4" s="277"/>
      <c r="AG4" s="277"/>
      <c r="AH4" s="277"/>
      <c r="AI4" s="277"/>
      <c r="AJ4" s="277"/>
      <c r="AK4" s="277"/>
      <c r="AL4" s="277"/>
      <c r="AM4" s="277"/>
      <c r="AN4" s="277"/>
      <c r="AO4" s="277"/>
      <c r="AP4" s="277"/>
      <c r="AQ4" s="277"/>
      <c r="AR4" s="277"/>
      <c r="AS4" s="277"/>
      <c r="AT4" s="277"/>
      <c r="AU4" s="277"/>
      <c r="AV4" s="277"/>
      <c r="AW4" s="277"/>
      <c r="AX4" s="277"/>
      <c r="AY4" s="277"/>
      <c r="AZ4" s="277"/>
      <c r="BA4" s="277"/>
      <c r="BB4" s="277"/>
      <c r="BC4" s="277"/>
      <c r="BD4" s="277"/>
      <c r="BE4" s="277"/>
      <c r="BF4" s="277"/>
      <c r="BG4" s="277"/>
      <c r="BH4" s="277"/>
      <c r="BI4" s="277"/>
      <c r="BJ4" s="277"/>
      <c r="BK4" s="277"/>
      <c r="BL4" s="277"/>
      <c r="BM4" s="277"/>
      <c r="BN4" s="277"/>
      <c r="BO4" s="277"/>
      <c r="BP4" s="277"/>
      <c r="BQ4" s="277"/>
      <c r="BR4" s="277"/>
      <c r="BS4" s="277"/>
      <c r="BT4" s="277"/>
      <c r="BU4" s="277"/>
      <c r="BV4" s="277"/>
      <c r="BW4" s="277"/>
      <c r="BX4" s="277"/>
      <c r="BY4" s="277"/>
      <c r="BZ4" s="277"/>
      <c r="CA4" s="277"/>
      <c r="CB4" s="277"/>
      <c r="CC4" s="277"/>
      <c r="CD4" s="277"/>
      <c r="CE4" s="277"/>
      <c r="CF4" s="277"/>
      <c r="CG4" s="277"/>
      <c r="CH4" s="277"/>
    </row>
    <row r="5" spans="1:86" ht="16" thickBot="1" x14ac:dyDescent="0.25">
      <c r="A5" s="265"/>
      <c r="B5" s="270">
        <f>19*4</f>
        <v>76</v>
      </c>
      <c r="C5" s="265"/>
      <c r="D5" s="265"/>
      <c r="E5" s="303">
        <f>SUM('2. Scoring'!K20:K38)</f>
        <v>0</v>
      </c>
      <c r="F5" s="305"/>
      <c r="G5" s="305"/>
      <c r="H5" s="305"/>
      <c r="I5" s="303">
        <f>SUM('2. Scoring'!O20:O38)</f>
        <v>0</v>
      </c>
    </row>
    <row r="6" spans="1:86" s="265" customFormat="1" ht="17" thickBot="1" x14ac:dyDescent="0.25">
      <c r="B6" s="272"/>
      <c r="E6" s="306"/>
      <c r="F6" s="305"/>
      <c r="G6" s="305"/>
      <c r="H6" s="305"/>
      <c r="I6" s="307"/>
    </row>
    <row r="7" spans="1:86" s="274" customFormat="1" ht="16" x14ac:dyDescent="0.2">
      <c r="A7" s="275"/>
      <c r="B7" s="327" t="s">
        <v>628</v>
      </c>
      <c r="C7" s="275"/>
      <c r="D7" s="275"/>
      <c r="E7" s="328" t="s">
        <v>53</v>
      </c>
      <c r="F7" s="308"/>
      <c r="G7" s="308"/>
      <c r="H7" s="308"/>
      <c r="I7" s="328" t="s">
        <v>628</v>
      </c>
      <c r="J7" s="275"/>
      <c r="K7" s="275"/>
      <c r="L7" s="275"/>
      <c r="M7" s="275"/>
      <c r="N7" s="275"/>
      <c r="O7" s="275"/>
      <c r="P7" s="275"/>
      <c r="Q7" s="275"/>
      <c r="R7" s="275"/>
      <c r="S7" s="275"/>
      <c r="T7" s="275"/>
      <c r="U7" s="275"/>
      <c r="V7" s="275"/>
      <c r="W7" s="275"/>
      <c r="X7" s="275"/>
      <c r="Y7" s="275"/>
      <c r="Z7" s="275"/>
      <c r="AA7" s="275"/>
      <c r="AB7" s="275"/>
      <c r="AC7" s="275"/>
      <c r="AD7" s="275"/>
      <c r="AE7" s="275"/>
      <c r="AF7" s="275"/>
      <c r="AG7" s="275"/>
      <c r="AH7" s="275"/>
      <c r="AI7" s="275"/>
      <c r="AJ7" s="275"/>
      <c r="AK7" s="275"/>
      <c r="AL7" s="275"/>
      <c r="AM7" s="275"/>
      <c r="AN7" s="275"/>
      <c r="AO7" s="275"/>
      <c r="AP7" s="275"/>
      <c r="AQ7" s="275"/>
      <c r="AR7" s="275"/>
      <c r="AS7" s="275"/>
      <c r="AT7" s="275"/>
      <c r="AU7" s="275"/>
      <c r="AV7" s="275"/>
      <c r="AW7" s="275"/>
      <c r="AX7" s="275"/>
      <c r="AY7" s="275"/>
      <c r="AZ7" s="275"/>
      <c r="BA7" s="275"/>
      <c r="BB7" s="275"/>
      <c r="BC7" s="275"/>
      <c r="BD7" s="275"/>
      <c r="BE7" s="275"/>
      <c r="BF7" s="275"/>
      <c r="BG7" s="275"/>
      <c r="BH7" s="275"/>
      <c r="BI7" s="275"/>
      <c r="BJ7" s="275"/>
      <c r="BK7" s="275"/>
      <c r="BL7" s="275"/>
      <c r="BM7" s="275"/>
      <c r="BN7" s="275"/>
      <c r="BO7" s="275"/>
      <c r="BP7" s="275"/>
      <c r="BQ7" s="275"/>
      <c r="BR7" s="275"/>
      <c r="BS7" s="275"/>
      <c r="BT7" s="275"/>
      <c r="BU7" s="275"/>
      <c r="BV7" s="275"/>
      <c r="BW7" s="275"/>
      <c r="BX7" s="275"/>
      <c r="BY7" s="275"/>
      <c r="BZ7" s="275"/>
      <c r="CA7" s="275"/>
      <c r="CB7" s="275"/>
      <c r="CC7" s="275"/>
      <c r="CD7" s="275"/>
      <c r="CE7" s="275"/>
      <c r="CF7" s="275"/>
      <c r="CG7" s="275"/>
      <c r="CH7" s="275"/>
    </row>
    <row r="8" spans="1:86" ht="16" thickBot="1" x14ac:dyDescent="0.25">
      <c r="A8" s="265"/>
      <c r="B8" s="270">
        <f>15*4</f>
        <v>60</v>
      </c>
      <c r="C8" s="265"/>
      <c r="D8" s="265"/>
      <c r="E8" s="303">
        <f>SUM('2. Scoring'!K5:K19)</f>
        <v>0</v>
      </c>
      <c r="F8" s="305"/>
      <c r="G8" s="305"/>
      <c r="H8" s="305"/>
      <c r="I8" s="303">
        <f>SUM('2. Scoring'!O5:O19)</f>
        <v>0</v>
      </c>
    </row>
    <row r="9" spans="1:86" ht="16" thickBot="1" x14ac:dyDescent="0.25">
      <c r="A9" s="265"/>
      <c r="B9" s="271"/>
      <c r="C9" s="265"/>
      <c r="D9" s="265"/>
      <c r="E9" s="309"/>
      <c r="F9" s="305"/>
      <c r="G9" s="305"/>
      <c r="H9" s="305"/>
      <c r="I9" s="309"/>
    </row>
    <row r="10" spans="1:86" ht="16" x14ac:dyDescent="0.2">
      <c r="A10" s="265"/>
      <c r="B10" s="327" t="s">
        <v>629</v>
      </c>
      <c r="C10" s="265"/>
      <c r="D10" s="265"/>
      <c r="E10" s="328" t="s">
        <v>629</v>
      </c>
      <c r="F10" s="305"/>
      <c r="G10" s="305"/>
      <c r="H10" s="305"/>
      <c r="I10" s="328" t="s">
        <v>629</v>
      </c>
    </row>
    <row r="11" spans="1:86" ht="16" thickBot="1" x14ac:dyDescent="0.25">
      <c r="A11" s="265"/>
      <c r="B11" s="270">
        <f>8*4</f>
        <v>32</v>
      </c>
      <c r="C11" s="265"/>
      <c r="D11" s="265"/>
      <c r="E11" s="303">
        <f>SUM('2. Scoring'!K39:K46)</f>
        <v>0</v>
      </c>
      <c r="F11" s="305"/>
      <c r="G11" s="305"/>
      <c r="H11" s="305"/>
      <c r="I11" s="303">
        <f>SUM('2. Scoring'!O39:O46)</f>
        <v>0</v>
      </c>
    </row>
    <row r="12" spans="1:86" s="265" customFormat="1" ht="17" thickBot="1" x14ac:dyDescent="0.25">
      <c r="B12" s="272"/>
      <c r="E12" s="306"/>
      <c r="F12" s="305"/>
      <c r="G12" s="305"/>
      <c r="H12" s="305"/>
      <c r="I12" s="307"/>
    </row>
    <row r="13" spans="1:86" ht="16" x14ac:dyDescent="0.2">
      <c r="A13" s="265"/>
      <c r="B13" s="328" t="s">
        <v>1411</v>
      </c>
      <c r="C13" s="265"/>
      <c r="D13" s="265"/>
      <c r="E13" s="328" t="s">
        <v>1411</v>
      </c>
      <c r="F13" s="305"/>
      <c r="G13" s="305"/>
      <c r="H13" s="305"/>
      <c r="I13" s="328" t="s">
        <v>1411</v>
      </c>
    </row>
    <row r="14" spans="1:86" ht="16" thickBot="1" x14ac:dyDescent="0.25">
      <c r="A14" s="265"/>
      <c r="B14" s="270">
        <f>11*4</f>
        <v>44</v>
      </c>
      <c r="C14" s="265"/>
      <c r="D14" s="265"/>
      <c r="E14" s="303">
        <f>SUM('2. Scoring'!K71:K81)</f>
        <v>0</v>
      </c>
      <c r="F14" s="305"/>
      <c r="G14" s="305"/>
      <c r="H14" s="305"/>
      <c r="I14" s="303">
        <f>SUM('2. Scoring'!O71:O81)</f>
        <v>0</v>
      </c>
      <c r="K14" s="334"/>
    </row>
    <row r="15" spans="1:86" ht="17" thickBot="1" x14ac:dyDescent="0.25">
      <c r="A15" s="265"/>
      <c r="B15" s="273"/>
      <c r="C15" s="265"/>
      <c r="D15" s="265"/>
      <c r="E15" s="310"/>
      <c r="F15" s="305"/>
      <c r="G15" s="305"/>
      <c r="H15" s="305"/>
      <c r="I15" s="311"/>
    </row>
    <row r="16" spans="1:86" ht="16" x14ac:dyDescent="0.2">
      <c r="A16" s="265"/>
      <c r="B16" s="327" t="s">
        <v>631</v>
      </c>
      <c r="C16" s="265"/>
      <c r="D16" s="265"/>
      <c r="E16" s="328" t="s">
        <v>631</v>
      </c>
      <c r="F16" s="305"/>
      <c r="G16" s="305"/>
      <c r="H16" s="305"/>
      <c r="I16" s="328" t="s">
        <v>631</v>
      </c>
    </row>
    <row r="17" spans="1:13" ht="16" thickBot="1" x14ac:dyDescent="0.25">
      <c r="A17" s="265"/>
      <c r="B17" s="270">
        <f>12*4</f>
        <v>48</v>
      </c>
      <c r="C17" s="265"/>
      <c r="D17" s="265"/>
      <c r="E17" s="303">
        <f>SUM('2. Scoring'!K82:K93)</f>
        <v>0</v>
      </c>
      <c r="F17" s="305"/>
      <c r="G17" s="305"/>
      <c r="H17" s="305"/>
      <c r="I17" s="303">
        <f>SUM('2. Scoring'!O82:O93)</f>
        <v>0</v>
      </c>
    </row>
    <row r="18" spans="1:13" s="265" customFormat="1" ht="17" thickBot="1" x14ac:dyDescent="0.25">
      <c r="B18" s="272"/>
      <c r="E18" s="306"/>
      <c r="F18" s="305"/>
      <c r="G18" s="305"/>
      <c r="H18" s="305"/>
      <c r="I18" s="307"/>
    </row>
    <row r="19" spans="1:13" ht="16" x14ac:dyDescent="0.2">
      <c r="A19" s="265"/>
      <c r="B19" s="327" t="s">
        <v>632</v>
      </c>
      <c r="C19" s="265"/>
      <c r="D19" s="265"/>
      <c r="E19" s="328" t="s">
        <v>632</v>
      </c>
      <c r="F19" s="305"/>
      <c r="G19" s="305"/>
      <c r="H19" s="305"/>
      <c r="I19" s="328" t="s">
        <v>632</v>
      </c>
    </row>
    <row r="20" spans="1:13" s="265" customFormat="1" ht="16" thickBot="1" x14ac:dyDescent="0.25">
      <c r="B20" s="270">
        <f>13*4</f>
        <v>52</v>
      </c>
      <c r="E20" s="303">
        <f>SUM('2. Scoring'!K58:K70)</f>
        <v>0</v>
      </c>
      <c r="F20" s="305"/>
      <c r="G20" s="305"/>
      <c r="H20" s="305"/>
      <c r="I20" s="303">
        <f>SUM('2. Scoring'!O58:O70)</f>
        <v>0</v>
      </c>
    </row>
    <row r="21" spans="1:13" s="265" customFormat="1" ht="16" thickBot="1" x14ac:dyDescent="0.25">
      <c r="B21" s="271"/>
      <c r="E21" s="309"/>
      <c r="F21" s="305"/>
      <c r="G21" s="305"/>
      <c r="H21" s="305"/>
      <c r="I21" s="309"/>
    </row>
    <row r="22" spans="1:13" s="265" customFormat="1" ht="16" x14ac:dyDescent="0.2">
      <c r="B22" s="327" t="s">
        <v>275</v>
      </c>
      <c r="E22" s="327" t="s">
        <v>275</v>
      </c>
      <c r="F22" s="305"/>
      <c r="G22" s="305"/>
      <c r="H22" s="305"/>
      <c r="I22" s="327" t="s">
        <v>275</v>
      </c>
    </row>
    <row r="23" spans="1:13" s="265" customFormat="1" ht="16" thickBot="1" x14ac:dyDescent="0.25">
      <c r="B23" s="270">
        <f>7*4</f>
        <v>28</v>
      </c>
      <c r="E23" s="270">
        <f>SUM('2. Scoring'!K47:K53)</f>
        <v>0</v>
      </c>
      <c r="F23" s="305"/>
      <c r="G23" s="305"/>
      <c r="H23" s="305"/>
      <c r="I23" s="270">
        <f>SUM('2. Scoring'!O47:O53)</f>
        <v>0</v>
      </c>
    </row>
    <row r="24" spans="1:13" s="265" customFormat="1" ht="16" thickBot="1" x14ac:dyDescent="0.25">
      <c r="B24" s="271"/>
      <c r="E24" s="271"/>
      <c r="F24" s="305"/>
      <c r="G24" s="305"/>
      <c r="H24" s="305"/>
      <c r="I24" s="271"/>
    </row>
    <row r="25" spans="1:13" s="265" customFormat="1" ht="16" x14ac:dyDescent="0.2">
      <c r="B25" s="327" t="s">
        <v>633</v>
      </c>
      <c r="E25" s="327" t="s">
        <v>634</v>
      </c>
      <c r="F25" s="305"/>
      <c r="G25" s="305"/>
      <c r="H25" s="305"/>
      <c r="I25" s="327" t="s">
        <v>634</v>
      </c>
    </row>
    <row r="26" spans="1:13" s="265" customFormat="1" ht="16" thickBot="1" x14ac:dyDescent="0.25">
      <c r="B26" s="270">
        <f>4*4</f>
        <v>16</v>
      </c>
      <c r="E26" s="270">
        <f>SUM('2. Scoring'!K94:K97)</f>
        <v>0</v>
      </c>
      <c r="F26" s="305"/>
      <c r="G26" s="305"/>
      <c r="H26" s="305"/>
      <c r="I26" s="270">
        <f>SUM('2. Scoring'!O94:O97)</f>
        <v>0</v>
      </c>
    </row>
    <row r="27" spans="1:13" s="265" customFormat="1" ht="17" thickBot="1" x14ac:dyDescent="0.25">
      <c r="B27" s="272"/>
      <c r="E27" s="306"/>
      <c r="F27" s="305"/>
      <c r="G27" s="305"/>
      <c r="H27" s="305"/>
      <c r="I27" s="307"/>
    </row>
    <row r="28" spans="1:13" s="265" customFormat="1" ht="16" x14ac:dyDescent="0.2">
      <c r="B28" s="327" t="s">
        <v>549</v>
      </c>
      <c r="E28" s="328" t="s">
        <v>549</v>
      </c>
      <c r="F28" s="305"/>
      <c r="G28" s="305"/>
      <c r="H28" s="305"/>
      <c r="I28" s="328" t="s">
        <v>549</v>
      </c>
    </row>
    <row r="29" spans="1:13" s="265" customFormat="1" ht="16" thickBot="1" x14ac:dyDescent="0.25">
      <c r="B29" s="270">
        <f>8*4</f>
        <v>32</v>
      </c>
      <c r="E29" s="303">
        <f>SUM('2. Scoring'!K98:K105)</f>
        <v>0</v>
      </c>
      <c r="F29" s="305"/>
      <c r="G29" s="305"/>
      <c r="H29" s="305"/>
      <c r="I29" s="303">
        <f>SUM('2. Scoring'!O98:O105)</f>
        <v>0</v>
      </c>
      <c r="M29" s="269"/>
    </row>
    <row r="30" spans="1:13" s="265" customFormat="1" ht="16" thickBot="1" x14ac:dyDescent="0.25">
      <c r="B30" s="271"/>
      <c r="E30" s="309"/>
      <c r="F30" s="305"/>
      <c r="G30" s="305"/>
      <c r="H30" s="305"/>
      <c r="I30" s="309"/>
      <c r="M30" s="269"/>
    </row>
    <row r="31" spans="1:13" s="265" customFormat="1" ht="16" x14ac:dyDescent="0.2">
      <c r="B31" s="327" t="s">
        <v>317</v>
      </c>
      <c r="E31" s="328" t="s">
        <v>317</v>
      </c>
      <c r="F31" s="305"/>
      <c r="G31" s="305"/>
      <c r="H31" s="305"/>
      <c r="I31" s="328" t="s">
        <v>317</v>
      </c>
      <c r="M31" s="269"/>
    </row>
    <row r="32" spans="1:13" s="265" customFormat="1" ht="16" thickBot="1" x14ac:dyDescent="0.25">
      <c r="B32" s="270">
        <f>4*4</f>
        <v>16</v>
      </c>
      <c r="E32" s="270">
        <f>SUM('2. Scoring'!K54:K57)</f>
        <v>0</v>
      </c>
      <c r="F32" s="305"/>
      <c r="G32" s="305"/>
      <c r="H32" s="305"/>
      <c r="I32" s="270">
        <f>SUM('2. Scoring'!O54:O57)</f>
        <v>0</v>
      </c>
      <c r="M32" s="269"/>
    </row>
    <row r="33" spans="2:13" s="265" customFormat="1" ht="16" thickBot="1" x14ac:dyDescent="0.25">
      <c r="B33" s="271"/>
      <c r="E33" s="309"/>
      <c r="F33" s="305"/>
      <c r="G33" s="305"/>
      <c r="H33" s="305"/>
      <c r="I33" s="309"/>
      <c r="M33" s="269"/>
    </row>
    <row r="34" spans="2:13" s="265" customFormat="1" ht="16" x14ac:dyDescent="0.2">
      <c r="B34" s="327" t="s">
        <v>595</v>
      </c>
      <c r="E34" s="328" t="s">
        <v>595</v>
      </c>
      <c r="F34" s="305"/>
      <c r="G34" s="305"/>
      <c r="H34" s="305"/>
      <c r="I34" s="328" t="s">
        <v>595</v>
      </c>
      <c r="M34" s="269"/>
    </row>
    <row r="35" spans="2:13" s="265" customFormat="1" ht="16" thickBot="1" x14ac:dyDescent="0.25">
      <c r="B35" s="270">
        <f>7*4</f>
        <v>28</v>
      </c>
      <c r="E35" s="303">
        <f>SUM('2. Scoring'!K106:K112)</f>
        <v>0</v>
      </c>
      <c r="F35" s="305"/>
      <c r="G35" s="305"/>
      <c r="H35" s="305"/>
      <c r="I35" s="303">
        <f>SUM('2. Scoring'!O106:O112)</f>
        <v>0</v>
      </c>
      <c r="M35" s="269"/>
    </row>
    <row r="36" spans="2:13" s="265" customFormat="1" ht="16" thickBot="1" x14ac:dyDescent="0.25">
      <c r="B36" s="268"/>
      <c r="E36" s="306"/>
      <c r="F36" s="305"/>
      <c r="G36" s="305"/>
      <c r="H36" s="305"/>
      <c r="I36" s="306"/>
    </row>
    <row r="37" spans="2:13" s="265" customFormat="1" ht="23" x14ac:dyDescent="0.2">
      <c r="B37" s="329" t="s">
        <v>635</v>
      </c>
      <c r="E37" s="330" t="s">
        <v>635</v>
      </c>
      <c r="F37" s="305"/>
      <c r="G37" s="305"/>
      <c r="H37" s="305"/>
      <c r="I37" s="330" t="s">
        <v>635</v>
      </c>
    </row>
    <row r="38" spans="2:13" s="265" customFormat="1" ht="21" thickBot="1" x14ac:dyDescent="0.25">
      <c r="B38" s="333">
        <f>B35+B32+B29+B23+B26+B20+B17+B14+B11+B8+B5</f>
        <v>432</v>
      </c>
      <c r="C38" s="331"/>
      <c r="D38" s="331"/>
      <c r="E38" s="333">
        <f t="shared" ref="E38" si="0">E35+E32+E29+E23+E26+E20+E17+E14+E11+E8+E5</f>
        <v>0</v>
      </c>
      <c r="F38" s="331"/>
      <c r="G38" s="331"/>
      <c r="H38" s="331"/>
      <c r="I38" s="332">
        <f>I35+I32+I29+I23+I26+I20+I17+I14+I11+I8+I5</f>
        <v>0</v>
      </c>
    </row>
    <row r="39" spans="2:13" s="265" customFormat="1" x14ac:dyDescent="0.2">
      <c r="E39" s="267"/>
      <c r="I39" s="267"/>
    </row>
    <row r="40" spans="2:13" s="265" customFormat="1" x14ac:dyDescent="0.2">
      <c r="E40" s="267"/>
      <c r="I40" s="267"/>
    </row>
    <row r="41" spans="2:13" s="265" customFormat="1" x14ac:dyDescent="0.2">
      <c r="E41" s="267"/>
      <c r="I41" s="267"/>
    </row>
    <row r="42" spans="2:13" s="265" customFormat="1" x14ac:dyDescent="0.2">
      <c r="E42" s="267"/>
      <c r="I42" s="267"/>
    </row>
    <row r="43" spans="2:13" s="265" customFormat="1" x14ac:dyDescent="0.2">
      <c r="E43" s="267"/>
      <c r="I43" s="267"/>
    </row>
    <row r="44" spans="2:13" s="265" customFormat="1" x14ac:dyDescent="0.2">
      <c r="E44" s="267"/>
      <c r="I44" s="267"/>
    </row>
    <row r="45" spans="2:13" s="265" customFormat="1" x14ac:dyDescent="0.2">
      <c r="E45" s="267"/>
      <c r="I45" s="267"/>
    </row>
    <row r="46" spans="2:13" s="265" customFormat="1" x14ac:dyDescent="0.2">
      <c r="E46" s="267"/>
      <c r="I46" s="267"/>
    </row>
    <row r="47" spans="2:13" s="265" customFormat="1" x14ac:dyDescent="0.2">
      <c r="E47" s="267"/>
      <c r="I47" s="267"/>
    </row>
    <row r="48" spans="2:13" s="265" customFormat="1" x14ac:dyDescent="0.2">
      <c r="E48" s="267"/>
      <c r="I48" s="267"/>
    </row>
    <row r="49" spans="5:9" s="265" customFormat="1" x14ac:dyDescent="0.2">
      <c r="E49" s="267"/>
      <c r="I49" s="267"/>
    </row>
    <row r="50" spans="5:9" s="265" customFormat="1" x14ac:dyDescent="0.2">
      <c r="E50" s="267"/>
      <c r="I50" s="267"/>
    </row>
    <row r="51" spans="5:9" s="265" customFormat="1" x14ac:dyDescent="0.2">
      <c r="E51" s="267"/>
      <c r="I51" s="267"/>
    </row>
    <row r="52" spans="5:9" s="265" customFormat="1" x14ac:dyDescent="0.2">
      <c r="E52" s="267"/>
      <c r="I52" s="267"/>
    </row>
    <row r="53" spans="5:9" s="265" customFormat="1" x14ac:dyDescent="0.2">
      <c r="E53" s="267"/>
      <c r="I53" s="267"/>
    </row>
    <row r="54" spans="5:9" s="265" customFormat="1" x14ac:dyDescent="0.2">
      <c r="E54" s="267"/>
      <c r="I54" s="267"/>
    </row>
    <row r="55" spans="5:9" s="265" customFormat="1" x14ac:dyDescent="0.2">
      <c r="E55" s="267"/>
      <c r="I55" s="267"/>
    </row>
    <row r="56" spans="5:9" s="265" customFormat="1" x14ac:dyDescent="0.2">
      <c r="E56" s="267"/>
      <c r="I56" s="267"/>
    </row>
    <row r="57" spans="5:9" s="265" customFormat="1" x14ac:dyDescent="0.2">
      <c r="E57" s="267"/>
      <c r="I57" s="267"/>
    </row>
    <row r="58" spans="5:9" s="265" customFormat="1" x14ac:dyDescent="0.2">
      <c r="E58" s="267"/>
      <c r="I58" s="267"/>
    </row>
    <row r="59" spans="5:9" s="265" customFormat="1" x14ac:dyDescent="0.2">
      <c r="E59" s="267"/>
      <c r="I59" s="267"/>
    </row>
    <row r="60" spans="5:9" s="265" customFormat="1" x14ac:dyDescent="0.2">
      <c r="E60" s="267"/>
      <c r="I60" s="267"/>
    </row>
    <row r="61" spans="5:9" s="265" customFormat="1" x14ac:dyDescent="0.2">
      <c r="E61" s="267"/>
      <c r="I61" s="267"/>
    </row>
    <row r="62" spans="5:9" s="265" customFormat="1" x14ac:dyDescent="0.2">
      <c r="E62" s="267"/>
      <c r="I62" s="267"/>
    </row>
    <row r="63" spans="5:9" s="265" customFormat="1" x14ac:dyDescent="0.2">
      <c r="E63" s="267"/>
      <c r="I63" s="267"/>
    </row>
    <row r="64" spans="5:9" s="265" customFormat="1" x14ac:dyDescent="0.2">
      <c r="E64" s="267"/>
      <c r="I64" s="267"/>
    </row>
    <row r="65" spans="5:9" s="265" customFormat="1" x14ac:dyDescent="0.2">
      <c r="E65" s="267"/>
      <c r="I65" s="267"/>
    </row>
    <row r="66" spans="5:9" s="265" customFormat="1" x14ac:dyDescent="0.2">
      <c r="E66" s="267"/>
      <c r="I66" s="267"/>
    </row>
    <row r="67" spans="5:9" s="265" customFormat="1" x14ac:dyDescent="0.2">
      <c r="E67" s="267"/>
      <c r="I67" s="267"/>
    </row>
    <row r="68" spans="5:9" s="265" customFormat="1" x14ac:dyDescent="0.2">
      <c r="E68" s="267"/>
      <c r="I68" s="267"/>
    </row>
    <row r="69" spans="5:9" s="265" customFormat="1" x14ac:dyDescent="0.2">
      <c r="E69" s="267"/>
      <c r="I69" s="267"/>
    </row>
    <row r="70" spans="5:9" s="265" customFormat="1" x14ac:dyDescent="0.2">
      <c r="E70" s="267"/>
      <c r="I70" s="267"/>
    </row>
    <row r="71" spans="5:9" s="265" customFormat="1" x14ac:dyDescent="0.2">
      <c r="E71" s="267"/>
      <c r="I71" s="267"/>
    </row>
    <row r="72" spans="5:9" s="265" customFormat="1" x14ac:dyDescent="0.2">
      <c r="E72" s="267"/>
      <c r="I72" s="267"/>
    </row>
    <row r="73" spans="5:9" s="265" customFormat="1" x14ac:dyDescent="0.2">
      <c r="E73" s="267"/>
      <c r="I73" s="267"/>
    </row>
    <row r="74" spans="5:9" s="265" customFormat="1" x14ac:dyDescent="0.2">
      <c r="E74" s="267"/>
      <c r="I74" s="267"/>
    </row>
    <row r="75" spans="5:9" s="265" customFormat="1" x14ac:dyDescent="0.2">
      <c r="E75" s="267"/>
      <c r="I75" s="267"/>
    </row>
    <row r="76" spans="5:9" s="265" customFormat="1" x14ac:dyDescent="0.2">
      <c r="E76" s="267"/>
      <c r="I76" s="267"/>
    </row>
    <row r="77" spans="5:9" s="265" customFormat="1" x14ac:dyDescent="0.2">
      <c r="E77" s="267"/>
      <c r="I77" s="267"/>
    </row>
    <row r="78" spans="5:9" s="265" customFormat="1" x14ac:dyDescent="0.2">
      <c r="E78" s="267"/>
      <c r="I78" s="267"/>
    </row>
    <row r="79" spans="5:9" s="265" customFormat="1" x14ac:dyDescent="0.2">
      <c r="E79" s="267"/>
      <c r="I79" s="267"/>
    </row>
    <row r="80" spans="5:9" s="265" customFormat="1" x14ac:dyDescent="0.2">
      <c r="E80" s="267"/>
      <c r="I80" s="267"/>
    </row>
    <row r="81" spans="5:9" s="265" customFormat="1" x14ac:dyDescent="0.2">
      <c r="E81" s="267"/>
      <c r="I81" s="267"/>
    </row>
    <row r="82" spans="5:9" s="265" customFormat="1" x14ac:dyDescent="0.2">
      <c r="E82" s="267"/>
      <c r="I82" s="267"/>
    </row>
    <row r="83" spans="5:9" s="265" customFormat="1" x14ac:dyDescent="0.2">
      <c r="E83" s="267"/>
      <c r="I83" s="267"/>
    </row>
    <row r="84" spans="5:9" s="265" customFormat="1" x14ac:dyDescent="0.2">
      <c r="E84" s="267"/>
      <c r="I84" s="267"/>
    </row>
    <row r="85" spans="5:9" s="265" customFormat="1" x14ac:dyDescent="0.2">
      <c r="E85" s="267"/>
      <c r="I85" s="267"/>
    </row>
    <row r="86" spans="5:9" s="265" customFormat="1" x14ac:dyDescent="0.2">
      <c r="E86" s="267"/>
      <c r="I86" s="267"/>
    </row>
    <row r="87" spans="5:9" s="265" customFormat="1" x14ac:dyDescent="0.2">
      <c r="E87" s="267"/>
      <c r="I87" s="267"/>
    </row>
    <row r="88" spans="5:9" s="265" customFormat="1" x14ac:dyDescent="0.2">
      <c r="E88" s="267"/>
      <c r="I88" s="267"/>
    </row>
    <row r="89" spans="5:9" s="265" customFormat="1" x14ac:dyDescent="0.2">
      <c r="E89" s="267"/>
      <c r="I89" s="267"/>
    </row>
    <row r="90" spans="5:9" s="265" customFormat="1" x14ac:dyDescent="0.2">
      <c r="E90" s="267"/>
      <c r="I90" s="267"/>
    </row>
    <row r="91" spans="5:9" s="265" customFormat="1" x14ac:dyDescent="0.2">
      <c r="E91" s="267"/>
      <c r="I91" s="267"/>
    </row>
    <row r="92" spans="5:9" s="265" customFormat="1" x14ac:dyDescent="0.2">
      <c r="E92" s="267"/>
      <c r="I92" s="267"/>
    </row>
    <row r="93" spans="5:9" s="265" customFormat="1" x14ac:dyDescent="0.2">
      <c r="E93" s="267"/>
      <c r="I93" s="267"/>
    </row>
    <row r="94" spans="5:9" s="265" customFormat="1" x14ac:dyDescent="0.2">
      <c r="E94" s="267"/>
      <c r="I94" s="267"/>
    </row>
    <row r="95" spans="5:9" s="265" customFormat="1" x14ac:dyDescent="0.2">
      <c r="E95" s="267"/>
      <c r="I95" s="267"/>
    </row>
    <row r="96" spans="5:9" s="265" customFormat="1" x14ac:dyDescent="0.2">
      <c r="E96" s="267"/>
      <c r="I96" s="267"/>
    </row>
    <row r="97" spans="5:9" s="265" customFormat="1" x14ac:dyDescent="0.2">
      <c r="E97" s="267"/>
      <c r="I97" s="267"/>
    </row>
    <row r="98" spans="5:9" s="265" customFormat="1" x14ac:dyDescent="0.2">
      <c r="E98" s="267"/>
      <c r="I98" s="267"/>
    </row>
    <row r="99" spans="5:9" s="265" customFormat="1" x14ac:dyDescent="0.2">
      <c r="E99" s="267"/>
      <c r="I99" s="267"/>
    </row>
    <row r="100" spans="5:9" s="265" customFormat="1" x14ac:dyDescent="0.2">
      <c r="E100" s="267"/>
      <c r="I100" s="267"/>
    </row>
    <row r="101" spans="5:9" s="265" customFormat="1" x14ac:dyDescent="0.2">
      <c r="E101" s="267"/>
      <c r="I101" s="267"/>
    </row>
    <row r="102" spans="5:9" s="265" customFormat="1" x14ac:dyDescent="0.2">
      <c r="E102" s="267"/>
      <c r="I102" s="267"/>
    </row>
    <row r="103" spans="5:9" s="265" customFormat="1" x14ac:dyDescent="0.2">
      <c r="E103" s="267"/>
      <c r="I103" s="267"/>
    </row>
    <row r="104" spans="5:9" s="265" customFormat="1" x14ac:dyDescent="0.2">
      <c r="E104" s="267"/>
      <c r="I104" s="267"/>
    </row>
    <row r="105" spans="5:9" s="265" customFormat="1" x14ac:dyDescent="0.2">
      <c r="E105" s="267"/>
      <c r="I105" s="267"/>
    </row>
    <row r="106" spans="5:9" s="265" customFormat="1" x14ac:dyDescent="0.2">
      <c r="E106" s="267"/>
      <c r="I106" s="267"/>
    </row>
    <row r="107" spans="5:9" s="265" customFormat="1" x14ac:dyDescent="0.2">
      <c r="E107" s="267"/>
      <c r="I107" s="267"/>
    </row>
    <row r="108" spans="5:9" s="265" customFormat="1" x14ac:dyDescent="0.2">
      <c r="E108" s="267"/>
      <c r="I108" s="267"/>
    </row>
    <row r="109" spans="5:9" s="265" customFormat="1" x14ac:dyDescent="0.2">
      <c r="E109" s="267"/>
      <c r="I109" s="267"/>
    </row>
    <row r="110" spans="5:9" s="265" customFormat="1" x14ac:dyDescent="0.2">
      <c r="E110" s="267"/>
      <c r="I110" s="267"/>
    </row>
    <row r="111" spans="5:9" s="265" customFormat="1" x14ac:dyDescent="0.2">
      <c r="E111" s="267"/>
      <c r="I111" s="267"/>
    </row>
    <row r="112" spans="5:9" s="265" customFormat="1" x14ac:dyDescent="0.2">
      <c r="E112" s="267"/>
      <c r="I112" s="267"/>
    </row>
    <row r="113" spans="5:9" s="265" customFormat="1" x14ac:dyDescent="0.2">
      <c r="E113" s="267"/>
      <c r="I113" s="267"/>
    </row>
    <row r="114" spans="5:9" s="265" customFormat="1" x14ac:dyDescent="0.2">
      <c r="E114" s="267"/>
      <c r="I114" s="267"/>
    </row>
    <row r="115" spans="5:9" s="265" customFormat="1" x14ac:dyDescent="0.2">
      <c r="E115" s="267"/>
      <c r="I115" s="267"/>
    </row>
    <row r="116" spans="5:9" s="265" customFormat="1" x14ac:dyDescent="0.2">
      <c r="E116" s="267"/>
      <c r="I116" s="267"/>
    </row>
    <row r="117" spans="5:9" s="265" customFormat="1" x14ac:dyDescent="0.2">
      <c r="E117" s="267"/>
      <c r="I117" s="267"/>
    </row>
    <row r="118" spans="5:9" s="265" customFormat="1" x14ac:dyDescent="0.2">
      <c r="E118" s="267"/>
      <c r="I118" s="267"/>
    </row>
    <row r="119" spans="5:9" s="265" customFormat="1" x14ac:dyDescent="0.2">
      <c r="E119" s="267"/>
      <c r="I119" s="267"/>
    </row>
    <row r="120" spans="5:9" s="265" customFormat="1" x14ac:dyDescent="0.2">
      <c r="E120" s="267"/>
      <c r="I120" s="267"/>
    </row>
    <row r="121" spans="5:9" s="265" customFormat="1" x14ac:dyDescent="0.2">
      <c r="E121" s="267"/>
      <c r="I121" s="267"/>
    </row>
    <row r="122" spans="5:9" s="265" customFormat="1" x14ac:dyDescent="0.2">
      <c r="E122" s="267"/>
      <c r="I122" s="267"/>
    </row>
    <row r="123" spans="5:9" s="265" customFormat="1" x14ac:dyDescent="0.2">
      <c r="E123" s="267"/>
      <c r="I123" s="267"/>
    </row>
    <row r="124" spans="5:9" s="265" customFormat="1" x14ac:dyDescent="0.2">
      <c r="E124" s="267"/>
      <c r="I124" s="267"/>
    </row>
    <row r="125" spans="5:9" s="265" customFormat="1" x14ac:dyDescent="0.2">
      <c r="E125" s="267"/>
      <c r="I125" s="267"/>
    </row>
    <row r="126" spans="5:9" s="265" customFormat="1" x14ac:dyDescent="0.2">
      <c r="E126" s="267"/>
      <c r="I126" s="267"/>
    </row>
    <row r="127" spans="5:9" s="265" customFormat="1" x14ac:dyDescent="0.2">
      <c r="E127" s="267"/>
      <c r="I127" s="267"/>
    </row>
    <row r="128" spans="5:9" s="265" customFormat="1" x14ac:dyDescent="0.2">
      <c r="E128" s="267"/>
      <c r="I128" s="267"/>
    </row>
    <row r="129" spans="5:9" s="265" customFormat="1" x14ac:dyDescent="0.2">
      <c r="E129" s="267"/>
      <c r="I129" s="267"/>
    </row>
    <row r="130" spans="5:9" s="265" customFormat="1" x14ac:dyDescent="0.2">
      <c r="E130" s="267"/>
      <c r="I130" s="267"/>
    </row>
    <row r="131" spans="5:9" s="265" customFormat="1" x14ac:dyDescent="0.2">
      <c r="E131" s="267"/>
      <c r="I131" s="267"/>
    </row>
    <row r="132" spans="5:9" s="265" customFormat="1" x14ac:dyDescent="0.2">
      <c r="E132" s="267"/>
      <c r="I132" s="267"/>
    </row>
    <row r="133" spans="5:9" s="265" customFormat="1" x14ac:dyDescent="0.2">
      <c r="E133" s="267"/>
      <c r="I133" s="267"/>
    </row>
    <row r="134" spans="5:9" s="265" customFormat="1" x14ac:dyDescent="0.2">
      <c r="E134" s="267"/>
      <c r="I134" s="267"/>
    </row>
    <row r="135" spans="5:9" s="265" customFormat="1" x14ac:dyDescent="0.2">
      <c r="E135" s="267"/>
      <c r="I135" s="267"/>
    </row>
    <row r="136" spans="5:9" s="265" customFormat="1" x14ac:dyDescent="0.2">
      <c r="E136" s="267"/>
      <c r="I136" s="267"/>
    </row>
    <row r="137" spans="5:9" s="265" customFormat="1" x14ac:dyDescent="0.2">
      <c r="E137" s="267"/>
      <c r="I137" s="267"/>
    </row>
    <row r="138" spans="5:9" s="265" customFormat="1" x14ac:dyDescent="0.2">
      <c r="E138" s="267"/>
      <c r="I138" s="267"/>
    </row>
    <row r="139" spans="5:9" s="265" customFormat="1" x14ac:dyDescent="0.2">
      <c r="E139" s="267"/>
      <c r="I139" s="267"/>
    </row>
    <row r="140" spans="5:9" s="265" customFormat="1" x14ac:dyDescent="0.2">
      <c r="E140" s="267"/>
      <c r="I140" s="267"/>
    </row>
    <row r="141" spans="5:9" s="265" customFormat="1" x14ac:dyDescent="0.2">
      <c r="E141" s="267"/>
      <c r="I141" s="267"/>
    </row>
    <row r="142" spans="5:9" s="265" customFormat="1" x14ac:dyDescent="0.2">
      <c r="E142" s="267"/>
      <c r="I142" s="267"/>
    </row>
    <row r="143" spans="5:9" s="265" customFormat="1" x14ac:dyDescent="0.2">
      <c r="E143" s="267"/>
      <c r="I143" s="267"/>
    </row>
    <row r="144" spans="5:9" s="265" customFormat="1" x14ac:dyDescent="0.2">
      <c r="E144" s="267"/>
      <c r="I144" s="267"/>
    </row>
    <row r="145" spans="5:9" s="265" customFormat="1" x14ac:dyDescent="0.2">
      <c r="E145" s="267"/>
      <c r="I145" s="267"/>
    </row>
    <row r="146" spans="5:9" s="265" customFormat="1" x14ac:dyDescent="0.2">
      <c r="E146" s="267"/>
      <c r="I146" s="267"/>
    </row>
    <row r="147" spans="5:9" s="265" customFormat="1" x14ac:dyDescent="0.2">
      <c r="E147" s="267"/>
      <c r="I147" s="267"/>
    </row>
    <row r="148" spans="5:9" s="265" customFormat="1" x14ac:dyDescent="0.2">
      <c r="E148" s="267"/>
      <c r="I148" s="267"/>
    </row>
    <row r="149" spans="5:9" s="265" customFormat="1" x14ac:dyDescent="0.2">
      <c r="E149" s="267"/>
      <c r="I149" s="267"/>
    </row>
    <row r="150" spans="5:9" s="265" customFormat="1" x14ac:dyDescent="0.2">
      <c r="E150" s="267"/>
      <c r="I150" s="267"/>
    </row>
    <row r="151" spans="5:9" s="265" customFormat="1" x14ac:dyDescent="0.2">
      <c r="E151" s="267"/>
      <c r="I151" s="267"/>
    </row>
    <row r="152" spans="5:9" s="265" customFormat="1" x14ac:dyDescent="0.2">
      <c r="E152" s="267"/>
      <c r="I152" s="267"/>
    </row>
    <row r="153" spans="5:9" s="265" customFormat="1" x14ac:dyDescent="0.2">
      <c r="E153" s="267"/>
      <c r="I153" s="267"/>
    </row>
    <row r="154" spans="5:9" s="265" customFormat="1" x14ac:dyDescent="0.2">
      <c r="E154" s="267"/>
      <c r="I154" s="267"/>
    </row>
    <row r="155" spans="5:9" s="265" customFormat="1" x14ac:dyDescent="0.2">
      <c r="E155" s="267"/>
      <c r="I155" s="267"/>
    </row>
    <row r="156" spans="5:9" s="265" customFormat="1" x14ac:dyDescent="0.2">
      <c r="E156" s="267"/>
      <c r="I156" s="267"/>
    </row>
    <row r="157" spans="5:9" s="265" customFormat="1" x14ac:dyDescent="0.2">
      <c r="E157" s="267"/>
      <c r="I157" s="267"/>
    </row>
    <row r="158" spans="5:9" s="265" customFormat="1" x14ac:dyDescent="0.2">
      <c r="E158" s="267"/>
      <c r="I158" s="267"/>
    </row>
    <row r="159" spans="5:9" s="265" customFormat="1" x14ac:dyDescent="0.2">
      <c r="E159" s="267"/>
      <c r="I159" s="267"/>
    </row>
    <row r="160" spans="5:9" s="265" customFormat="1" x14ac:dyDescent="0.2">
      <c r="E160" s="267"/>
      <c r="I160" s="267"/>
    </row>
    <row r="161" spans="5:9" s="265" customFormat="1" x14ac:dyDescent="0.2">
      <c r="E161" s="267"/>
      <c r="I161" s="267"/>
    </row>
    <row r="162" spans="5:9" s="265" customFormat="1" x14ac:dyDescent="0.2">
      <c r="E162" s="267"/>
      <c r="I162" s="267"/>
    </row>
    <row r="163" spans="5:9" s="265" customFormat="1" x14ac:dyDescent="0.2">
      <c r="E163" s="267"/>
      <c r="I163" s="267"/>
    </row>
    <row r="164" spans="5:9" s="265" customFormat="1" x14ac:dyDescent="0.2">
      <c r="E164" s="267"/>
      <c r="I164" s="267"/>
    </row>
    <row r="165" spans="5:9" s="265" customFormat="1" x14ac:dyDescent="0.2">
      <c r="E165" s="267"/>
      <c r="I165" s="267"/>
    </row>
    <row r="166" spans="5:9" s="265" customFormat="1" x14ac:dyDescent="0.2">
      <c r="E166" s="267"/>
      <c r="I166" s="267"/>
    </row>
    <row r="167" spans="5:9" s="265" customFormat="1" x14ac:dyDescent="0.2">
      <c r="E167" s="267"/>
      <c r="I167" s="267"/>
    </row>
    <row r="168" spans="5:9" s="265" customFormat="1" x14ac:dyDescent="0.2">
      <c r="E168" s="267"/>
      <c r="I168" s="267"/>
    </row>
    <row r="169" spans="5:9" s="265" customFormat="1" x14ac:dyDescent="0.2">
      <c r="E169" s="267"/>
      <c r="I169" s="267"/>
    </row>
    <row r="170" spans="5:9" s="265" customFormat="1" x14ac:dyDescent="0.2">
      <c r="E170" s="267"/>
      <c r="I170" s="267"/>
    </row>
    <row r="171" spans="5:9" s="265" customFormat="1" x14ac:dyDescent="0.2">
      <c r="E171" s="267"/>
      <c r="I171" s="267"/>
    </row>
    <row r="172" spans="5:9" s="265" customFormat="1" x14ac:dyDescent="0.2">
      <c r="E172" s="267"/>
      <c r="I172" s="267"/>
    </row>
    <row r="173" spans="5:9" s="265" customFormat="1" x14ac:dyDescent="0.2">
      <c r="E173" s="267"/>
      <c r="I173" s="267"/>
    </row>
    <row r="174" spans="5:9" s="265" customFormat="1" x14ac:dyDescent="0.2">
      <c r="E174" s="267"/>
      <c r="I174" s="267"/>
    </row>
    <row r="175" spans="5:9" s="265" customFormat="1" x14ac:dyDescent="0.2">
      <c r="E175" s="267"/>
      <c r="I175" s="267"/>
    </row>
    <row r="176" spans="5:9" s="265" customFormat="1" x14ac:dyDescent="0.2">
      <c r="E176" s="267"/>
      <c r="I176" s="267"/>
    </row>
    <row r="177" spans="5:9" s="265" customFormat="1" x14ac:dyDescent="0.2">
      <c r="E177" s="267"/>
      <c r="I177" s="267"/>
    </row>
    <row r="178" spans="5:9" s="265" customFormat="1" x14ac:dyDescent="0.2">
      <c r="E178" s="267"/>
      <c r="I178" s="267"/>
    </row>
    <row r="179" spans="5:9" s="265" customFormat="1" x14ac:dyDescent="0.2">
      <c r="E179" s="267"/>
      <c r="I179" s="267"/>
    </row>
    <row r="180" spans="5:9" s="265" customFormat="1" x14ac:dyDescent="0.2">
      <c r="E180" s="267"/>
      <c r="I180" s="267"/>
    </row>
    <row r="181" spans="5:9" s="265" customFormat="1" x14ac:dyDescent="0.2">
      <c r="E181" s="267"/>
      <c r="I181" s="267"/>
    </row>
    <row r="182" spans="5:9" s="265" customFormat="1" x14ac:dyDescent="0.2">
      <c r="E182" s="267"/>
      <c r="I182" s="267"/>
    </row>
    <row r="183" spans="5:9" s="265" customFormat="1" x14ac:dyDescent="0.2">
      <c r="E183" s="267"/>
      <c r="I183" s="267"/>
    </row>
    <row r="184" spans="5:9" s="265" customFormat="1" x14ac:dyDescent="0.2">
      <c r="E184" s="267"/>
      <c r="I184" s="267"/>
    </row>
    <row r="185" spans="5:9" s="265" customFormat="1" x14ac:dyDescent="0.2">
      <c r="E185" s="267"/>
      <c r="I185" s="267"/>
    </row>
    <row r="186" spans="5:9" s="265" customFormat="1" x14ac:dyDescent="0.2">
      <c r="E186" s="267"/>
      <c r="I186" s="267"/>
    </row>
    <row r="187" spans="5:9" s="265" customFormat="1" x14ac:dyDescent="0.2">
      <c r="E187" s="267"/>
      <c r="I187" s="267"/>
    </row>
    <row r="188" spans="5:9" s="265" customFormat="1" x14ac:dyDescent="0.2">
      <c r="E188" s="267"/>
      <c r="I188" s="267"/>
    </row>
    <row r="189" spans="5:9" s="265" customFormat="1" x14ac:dyDescent="0.2">
      <c r="E189" s="267"/>
      <c r="I189" s="267"/>
    </row>
    <row r="190" spans="5:9" s="265" customFormat="1" x14ac:dyDescent="0.2">
      <c r="E190" s="267"/>
      <c r="I190" s="267"/>
    </row>
    <row r="191" spans="5:9" s="265" customFormat="1" x14ac:dyDescent="0.2">
      <c r="E191" s="267"/>
      <c r="I191" s="267"/>
    </row>
    <row r="192" spans="5:9" s="265" customFormat="1" x14ac:dyDescent="0.2">
      <c r="E192" s="267"/>
      <c r="I192" s="267"/>
    </row>
    <row r="193" spans="5:9" s="265" customFormat="1" x14ac:dyDescent="0.2">
      <c r="E193" s="267"/>
      <c r="I193" s="267"/>
    </row>
    <row r="194" spans="5:9" s="265" customFormat="1" x14ac:dyDescent="0.2">
      <c r="E194" s="267"/>
      <c r="I194" s="267"/>
    </row>
    <row r="195" spans="5:9" s="265" customFormat="1" x14ac:dyDescent="0.2">
      <c r="E195" s="267"/>
      <c r="I195" s="267"/>
    </row>
    <row r="196" spans="5:9" s="265" customFormat="1" x14ac:dyDescent="0.2">
      <c r="E196" s="267"/>
      <c r="I196" s="267"/>
    </row>
    <row r="197" spans="5:9" s="265" customFormat="1" x14ac:dyDescent="0.2">
      <c r="E197" s="267"/>
      <c r="I197" s="267"/>
    </row>
    <row r="198" spans="5:9" s="265" customFormat="1" x14ac:dyDescent="0.2">
      <c r="E198" s="267"/>
      <c r="I198" s="267"/>
    </row>
    <row r="199" spans="5:9" s="265" customFormat="1" x14ac:dyDescent="0.2">
      <c r="E199" s="267"/>
      <c r="I199" s="267"/>
    </row>
    <row r="200" spans="5:9" s="265" customFormat="1" x14ac:dyDescent="0.2">
      <c r="E200" s="267"/>
      <c r="I200" s="267"/>
    </row>
    <row r="201" spans="5:9" s="265" customFormat="1" x14ac:dyDescent="0.2">
      <c r="E201" s="267"/>
      <c r="I201" s="267"/>
    </row>
    <row r="202" spans="5:9" s="265" customFormat="1" x14ac:dyDescent="0.2">
      <c r="E202" s="267"/>
      <c r="I202" s="267"/>
    </row>
    <row r="203" spans="5:9" s="265" customFormat="1" x14ac:dyDescent="0.2">
      <c r="E203" s="267"/>
      <c r="I203" s="267"/>
    </row>
    <row r="204" spans="5:9" s="265" customFormat="1" x14ac:dyDescent="0.2">
      <c r="E204" s="267"/>
      <c r="I204" s="267"/>
    </row>
    <row r="205" spans="5:9" s="265" customFormat="1" x14ac:dyDescent="0.2">
      <c r="E205" s="267"/>
      <c r="I205" s="267"/>
    </row>
    <row r="206" spans="5:9" s="265" customFormat="1" x14ac:dyDescent="0.2">
      <c r="E206" s="267"/>
      <c r="I206" s="267"/>
    </row>
    <row r="207" spans="5:9" s="265" customFormat="1" x14ac:dyDescent="0.2">
      <c r="E207" s="267"/>
      <c r="I207" s="267"/>
    </row>
    <row r="208" spans="5:9" s="265" customFormat="1" x14ac:dyDescent="0.2">
      <c r="E208" s="267"/>
      <c r="I208" s="267"/>
    </row>
    <row r="209" spans="5:9" s="265" customFormat="1" x14ac:dyDescent="0.2">
      <c r="E209" s="267"/>
      <c r="I209" s="267"/>
    </row>
    <row r="210" spans="5:9" s="265" customFormat="1" x14ac:dyDescent="0.2">
      <c r="E210" s="267"/>
      <c r="I210" s="267"/>
    </row>
    <row r="211" spans="5:9" s="265" customFormat="1" x14ac:dyDescent="0.2">
      <c r="E211" s="267"/>
      <c r="I211" s="267"/>
    </row>
    <row r="212" spans="5:9" s="265" customFormat="1" x14ac:dyDescent="0.2">
      <c r="E212" s="267"/>
      <c r="I212" s="267"/>
    </row>
    <row r="213" spans="5:9" s="265" customFormat="1" x14ac:dyDescent="0.2">
      <c r="E213" s="267"/>
      <c r="I213" s="267"/>
    </row>
    <row r="214" spans="5:9" s="265" customFormat="1" x14ac:dyDescent="0.2">
      <c r="E214" s="267"/>
      <c r="I214" s="267"/>
    </row>
    <row r="215" spans="5:9" s="265" customFormat="1" x14ac:dyDescent="0.2">
      <c r="E215" s="267"/>
      <c r="I215" s="267"/>
    </row>
    <row r="216" spans="5:9" s="265" customFormat="1" x14ac:dyDescent="0.2">
      <c r="E216" s="267"/>
      <c r="I216" s="267"/>
    </row>
    <row r="217" spans="5:9" s="265" customFormat="1" x14ac:dyDescent="0.2">
      <c r="E217" s="267"/>
      <c r="I217" s="267"/>
    </row>
    <row r="218" spans="5:9" s="265" customFormat="1" x14ac:dyDescent="0.2">
      <c r="E218" s="267"/>
      <c r="I218" s="267"/>
    </row>
    <row r="219" spans="5:9" s="265" customFormat="1" x14ac:dyDescent="0.2">
      <c r="E219" s="267"/>
      <c r="I219" s="267"/>
    </row>
    <row r="220" spans="5:9" s="265" customFormat="1" x14ac:dyDescent="0.2">
      <c r="E220" s="267"/>
      <c r="I220" s="267"/>
    </row>
    <row r="221" spans="5:9" s="265" customFormat="1" x14ac:dyDescent="0.2">
      <c r="E221" s="267"/>
      <c r="I221" s="267"/>
    </row>
    <row r="222" spans="5:9" s="265" customFormat="1" x14ac:dyDescent="0.2">
      <c r="E222" s="267"/>
      <c r="I222" s="267"/>
    </row>
    <row r="223" spans="5:9" s="265" customFormat="1" x14ac:dyDescent="0.2">
      <c r="E223" s="267"/>
      <c r="I223" s="267"/>
    </row>
    <row r="224" spans="5:9" s="265" customFormat="1" x14ac:dyDescent="0.2">
      <c r="E224" s="267"/>
      <c r="I224" s="267"/>
    </row>
    <row r="225" spans="5:9" s="265" customFormat="1" x14ac:dyDescent="0.2">
      <c r="E225" s="267"/>
      <c r="I225" s="267"/>
    </row>
    <row r="226" spans="5:9" s="265" customFormat="1" x14ac:dyDescent="0.2">
      <c r="E226" s="267"/>
      <c r="I226" s="267"/>
    </row>
    <row r="227" spans="5:9" s="265" customFormat="1" x14ac:dyDescent="0.2">
      <c r="E227" s="267"/>
      <c r="I227" s="267"/>
    </row>
    <row r="228" spans="5:9" s="265" customFormat="1" x14ac:dyDescent="0.2">
      <c r="E228" s="267"/>
      <c r="I228" s="267"/>
    </row>
    <row r="229" spans="5:9" s="265" customFormat="1" x14ac:dyDescent="0.2">
      <c r="E229" s="267"/>
      <c r="I229" s="267"/>
    </row>
    <row r="230" spans="5:9" s="265" customFormat="1" x14ac:dyDescent="0.2">
      <c r="E230" s="267"/>
      <c r="I230" s="267"/>
    </row>
    <row r="231" spans="5:9" s="265" customFormat="1" x14ac:dyDescent="0.2">
      <c r="E231" s="267"/>
      <c r="I231" s="267"/>
    </row>
    <row r="232" spans="5:9" s="265" customFormat="1" x14ac:dyDescent="0.2">
      <c r="E232" s="267"/>
      <c r="I232" s="267"/>
    </row>
    <row r="233" spans="5:9" s="265" customFormat="1" x14ac:dyDescent="0.2">
      <c r="E233" s="267"/>
      <c r="I233" s="267"/>
    </row>
    <row r="234" spans="5:9" s="265" customFormat="1" x14ac:dyDescent="0.2">
      <c r="E234" s="267"/>
      <c r="I234" s="267"/>
    </row>
    <row r="235" spans="5:9" s="265" customFormat="1" x14ac:dyDescent="0.2">
      <c r="E235" s="267"/>
      <c r="I235" s="267"/>
    </row>
    <row r="236" spans="5:9" s="265" customFormat="1" x14ac:dyDescent="0.2">
      <c r="E236" s="267"/>
      <c r="I236" s="267"/>
    </row>
    <row r="237" spans="5:9" s="265" customFormat="1" x14ac:dyDescent="0.2">
      <c r="E237" s="267"/>
      <c r="I237" s="267"/>
    </row>
    <row r="238" spans="5:9" s="265" customFormat="1" x14ac:dyDescent="0.2">
      <c r="E238" s="267"/>
      <c r="I238" s="267"/>
    </row>
    <row r="239" spans="5:9" s="265" customFormat="1" x14ac:dyDescent="0.2">
      <c r="E239" s="267"/>
      <c r="I239" s="267"/>
    </row>
    <row r="240" spans="5:9" s="265" customFormat="1" x14ac:dyDescent="0.2">
      <c r="E240" s="267"/>
      <c r="I240" s="267"/>
    </row>
    <row r="241" spans="5:9" s="265" customFormat="1" x14ac:dyDescent="0.2">
      <c r="E241" s="267"/>
      <c r="I241" s="267"/>
    </row>
    <row r="242" spans="5:9" s="265" customFormat="1" x14ac:dyDescent="0.2">
      <c r="E242" s="267"/>
      <c r="I242" s="267"/>
    </row>
    <row r="243" spans="5:9" s="265" customFormat="1" x14ac:dyDescent="0.2">
      <c r="E243" s="267"/>
      <c r="I243" s="267"/>
    </row>
    <row r="244" spans="5:9" s="265" customFormat="1" x14ac:dyDescent="0.2">
      <c r="E244" s="267"/>
      <c r="I244" s="267"/>
    </row>
    <row r="245" spans="5:9" s="265" customFormat="1" x14ac:dyDescent="0.2">
      <c r="E245" s="267"/>
      <c r="I245" s="267"/>
    </row>
    <row r="246" spans="5:9" s="265" customFormat="1" x14ac:dyDescent="0.2">
      <c r="E246" s="267"/>
      <c r="I246" s="267"/>
    </row>
    <row r="247" spans="5:9" s="265" customFormat="1" x14ac:dyDescent="0.2">
      <c r="E247" s="267"/>
      <c r="I247" s="267"/>
    </row>
    <row r="248" spans="5:9" s="265" customFormat="1" x14ac:dyDescent="0.2">
      <c r="E248" s="267"/>
      <c r="I248" s="267"/>
    </row>
    <row r="249" spans="5:9" s="265" customFormat="1" x14ac:dyDescent="0.2">
      <c r="E249" s="267"/>
      <c r="I249" s="267"/>
    </row>
    <row r="250" spans="5:9" s="265" customFormat="1" x14ac:dyDescent="0.2">
      <c r="E250" s="267"/>
      <c r="I250" s="267"/>
    </row>
    <row r="251" spans="5:9" s="265" customFormat="1" x14ac:dyDescent="0.2">
      <c r="E251" s="267"/>
      <c r="I251" s="267"/>
    </row>
    <row r="252" spans="5:9" s="265" customFormat="1" x14ac:dyDescent="0.2">
      <c r="E252" s="267"/>
      <c r="I252" s="267"/>
    </row>
    <row r="253" spans="5:9" s="265" customFormat="1" x14ac:dyDescent="0.2">
      <c r="E253" s="267"/>
      <c r="I253" s="267"/>
    </row>
    <row r="254" spans="5:9" s="265" customFormat="1" x14ac:dyDescent="0.2">
      <c r="E254" s="267"/>
      <c r="I254" s="267"/>
    </row>
    <row r="255" spans="5:9" s="265" customFormat="1" x14ac:dyDescent="0.2">
      <c r="E255" s="267"/>
      <c r="I255" s="267"/>
    </row>
    <row r="256" spans="5:9" s="265" customFormat="1" x14ac:dyDescent="0.2">
      <c r="E256" s="267"/>
      <c r="I256" s="267"/>
    </row>
    <row r="257" spans="5:9" s="265" customFormat="1" x14ac:dyDescent="0.2">
      <c r="E257" s="267"/>
      <c r="I257" s="267"/>
    </row>
    <row r="258" spans="5:9" s="265" customFormat="1" x14ac:dyDescent="0.2">
      <c r="E258" s="267"/>
      <c r="I258" s="267"/>
    </row>
    <row r="259" spans="5:9" s="265" customFormat="1" x14ac:dyDescent="0.2">
      <c r="E259" s="267"/>
      <c r="I259" s="267"/>
    </row>
    <row r="260" spans="5:9" s="265" customFormat="1" x14ac:dyDescent="0.2">
      <c r="E260" s="267"/>
      <c r="I260" s="267"/>
    </row>
    <row r="261" spans="5:9" s="265" customFormat="1" x14ac:dyDescent="0.2">
      <c r="E261" s="267"/>
      <c r="I261" s="267"/>
    </row>
    <row r="262" spans="5:9" s="265" customFormat="1" x14ac:dyDescent="0.2">
      <c r="E262" s="267"/>
      <c r="I262" s="267"/>
    </row>
    <row r="263" spans="5:9" s="265" customFormat="1" x14ac:dyDescent="0.2">
      <c r="E263" s="267"/>
      <c r="I263" s="267"/>
    </row>
    <row r="264" spans="5:9" s="265" customFormat="1" x14ac:dyDescent="0.2">
      <c r="E264" s="267"/>
      <c r="I264" s="267"/>
    </row>
    <row r="265" spans="5:9" s="265" customFormat="1" x14ac:dyDescent="0.2">
      <c r="E265" s="267"/>
      <c r="I265" s="267"/>
    </row>
    <row r="266" spans="5:9" s="265" customFormat="1" x14ac:dyDescent="0.2">
      <c r="E266" s="267"/>
      <c r="I266" s="267"/>
    </row>
    <row r="267" spans="5:9" s="265" customFormat="1" x14ac:dyDescent="0.2">
      <c r="E267" s="267"/>
      <c r="I267" s="267"/>
    </row>
    <row r="268" spans="5:9" s="265" customFormat="1" x14ac:dyDescent="0.2">
      <c r="E268" s="267"/>
      <c r="I268" s="267"/>
    </row>
    <row r="269" spans="5:9" s="265" customFormat="1" x14ac:dyDescent="0.2">
      <c r="E269" s="267"/>
      <c r="I269" s="267"/>
    </row>
    <row r="270" spans="5:9" s="265" customFormat="1" x14ac:dyDescent="0.2">
      <c r="E270" s="267"/>
      <c r="I270" s="267"/>
    </row>
    <row r="271" spans="5:9" s="265" customFormat="1" x14ac:dyDescent="0.2">
      <c r="E271" s="267"/>
      <c r="I271" s="267"/>
    </row>
    <row r="272" spans="5:9" s="265" customFormat="1" x14ac:dyDescent="0.2">
      <c r="E272" s="267"/>
      <c r="I272" s="267"/>
    </row>
    <row r="273" spans="5:9" s="265" customFormat="1" x14ac:dyDescent="0.2">
      <c r="E273" s="267"/>
      <c r="I273" s="267"/>
    </row>
    <row r="274" spans="5:9" s="265" customFormat="1" x14ac:dyDescent="0.2">
      <c r="E274" s="267"/>
      <c r="I274" s="267"/>
    </row>
    <row r="275" spans="5:9" s="265" customFormat="1" x14ac:dyDescent="0.2">
      <c r="E275" s="267"/>
      <c r="I275" s="267"/>
    </row>
    <row r="276" spans="5:9" s="265" customFormat="1" x14ac:dyDescent="0.2">
      <c r="E276" s="267"/>
      <c r="I276" s="267"/>
    </row>
    <row r="277" spans="5:9" s="265" customFormat="1" x14ac:dyDescent="0.2">
      <c r="E277" s="267"/>
      <c r="I277" s="267"/>
    </row>
    <row r="278" spans="5:9" s="265" customFormat="1" x14ac:dyDescent="0.2">
      <c r="E278" s="267"/>
      <c r="I278" s="267"/>
    </row>
    <row r="279" spans="5:9" s="265" customFormat="1" x14ac:dyDescent="0.2">
      <c r="E279" s="267"/>
      <c r="I279" s="267"/>
    </row>
    <row r="280" spans="5:9" s="265" customFormat="1" x14ac:dyDescent="0.2">
      <c r="E280" s="267"/>
      <c r="I280" s="267"/>
    </row>
    <row r="281" spans="5:9" s="265" customFormat="1" x14ac:dyDescent="0.2">
      <c r="E281" s="267"/>
      <c r="I281" s="267"/>
    </row>
    <row r="282" spans="5:9" s="265" customFormat="1" x14ac:dyDescent="0.2">
      <c r="E282" s="267"/>
      <c r="I282" s="267"/>
    </row>
    <row r="283" spans="5:9" s="265" customFormat="1" x14ac:dyDescent="0.2">
      <c r="E283" s="267"/>
      <c r="I283" s="267"/>
    </row>
    <row r="284" spans="5:9" s="265" customFormat="1" x14ac:dyDescent="0.2">
      <c r="E284" s="267"/>
      <c r="I284" s="267"/>
    </row>
    <row r="285" spans="5:9" s="265" customFormat="1" x14ac:dyDescent="0.2">
      <c r="E285" s="267"/>
      <c r="I285" s="267"/>
    </row>
    <row r="286" spans="5:9" s="265" customFormat="1" x14ac:dyDescent="0.2">
      <c r="E286" s="267"/>
      <c r="I286" s="267"/>
    </row>
    <row r="287" spans="5:9" s="265" customFormat="1" x14ac:dyDescent="0.2">
      <c r="E287" s="267"/>
      <c r="I287" s="267"/>
    </row>
    <row r="288" spans="5:9" s="265" customFormat="1" x14ac:dyDescent="0.2">
      <c r="E288" s="267"/>
      <c r="I288" s="267"/>
    </row>
    <row r="289" spans="5:9" s="265" customFormat="1" x14ac:dyDescent="0.2">
      <c r="E289" s="267"/>
      <c r="I289" s="267"/>
    </row>
    <row r="290" spans="5:9" s="265" customFormat="1" x14ac:dyDescent="0.2">
      <c r="E290" s="267"/>
      <c r="I290" s="267"/>
    </row>
    <row r="291" spans="5:9" s="265" customFormat="1" x14ac:dyDescent="0.2">
      <c r="E291" s="267"/>
      <c r="I291" s="267"/>
    </row>
    <row r="292" spans="5:9" s="265" customFormat="1" x14ac:dyDescent="0.2">
      <c r="E292" s="267"/>
      <c r="I292" s="267"/>
    </row>
    <row r="293" spans="5:9" s="265" customFormat="1" x14ac:dyDescent="0.2">
      <c r="E293" s="267"/>
      <c r="I293" s="267"/>
    </row>
    <row r="294" spans="5:9" s="265" customFormat="1" x14ac:dyDescent="0.2">
      <c r="E294" s="267"/>
      <c r="I294" s="267"/>
    </row>
    <row r="295" spans="5:9" s="265" customFormat="1" x14ac:dyDescent="0.2">
      <c r="E295" s="267"/>
      <c r="I295" s="267"/>
    </row>
    <row r="296" spans="5:9" s="265" customFormat="1" x14ac:dyDescent="0.2">
      <c r="E296" s="267"/>
      <c r="I296" s="267"/>
    </row>
    <row r="297" spans="5:9" s="265" customFormat="1" x14ac:dyDescent="0.2">
      <c r="E297" s="267"/>
      <c r="I297" s="267"/>
    </row>
    <row r="298" spans="5:9" s="265" customFormat="1" x14ac:dyDescent="0.2">
      <c r="E298" s="267"/>
      <c r="I298" s="267"/>
    </row>
    <row r="299" spans="5:9" s="265" customFormat="1" x14ac:dyDescent="0.2">
      <c r="E299" s="267"/>
      <c r="I299" s="267"/>
    </row>
    <row r="300" spans="5:9" s="265" customFormat="1" x14ac:dyDescent="0.2">
      <c r="E300" s="267"/>
      <c r="I300" s="267"/>
    </row>
    <row r="301" spans="5:9" s="265" customFormat="1" x14ac:dyDescent="0.2">
      <c r="E301" s="267"/>
      <c r="I301" s="267"/>
    </row>
    <row r="302" spans="5:9" s="265" customFormat="1" x14ac:dyDescent="0.2">
      <c r="E302" s="267"/>
      <c r="I302" s="267"/>
    </row>
    <row r="303" spans="5:9" s="265" customFormat="1" x14ac:dyDescent="0.2">
      <c r="E303" s="267"/>
      <c r="I303" s="267"/>
    </row>
    <row r="304" spans="5:9" s="265" customFormat="1" x14ac:dyDescent="0.2">
      <c r="E304" s="267"/>
      <c r="I304" s="267"/>
    </row>
    <row r="305" spans="5:9" s="265" customFormat="1" x14ac:dyDescent="0.2">
      <c r="E305" s="267"/>
      <c r="I305" s="267"/>
    </row>
    <row r="306" spans="5:9" s="265" customFormat="1" x14ac:dyDescent="0.2">
      <c r="E306" s="267"/>
      <c r="I306" s="267"/>
    </row>
    <row r="307" spans="5:9" s="265" customFormat="1" x14ac:dyDescent="0.2">
      <c r="E307" s="267"/>
      <c r="I307" s="267"/>
    </row>
    <row r="308" spans="5:9" s="265" customFormat="1" x14ac:dyDescent="0.2">
      <c r="E308" s="267"/>
      <c r="I308" s="267"/>
    </row>
    <row r="309" spans="5:9" s="265" customFormat="1" x14ac:dyDescent="0.2">
      <c r="E309" s="267"/>
      <c r="I309" s="267"/>
    </row>
    <row r="310" spans="5:9" s="265" customFormat="1" x14ac:dyDescent="0.2">
      <c r="E310" s="267"/>
      <c r="I310" s="267"/>
    </row>
    <row r="311" spans="5:9" s="265" customFormat="1" x14ac:dyDescent="0.2">
      <c r="E311" s="267"/>
      <c r="I311" s="267"/>
    </row>
    <row r="312" spans="5:9" s="265" customFormat="1" x14ac:dyDescent="0.2">
      <c r="E312" s="267"/>
      <c r="I312" s="267"/>
    </row>
    <row r="313" spans="5:9" s="265" customFormat="1" x14ac:dyDescent="0.2">
      <c r="E313" s="267"/>
      <c r="I313" s="267"/>
    </row>
    <row r="314" spans="5:9" s="265" customFormat="1" x14ac:dyDescent="0.2">
      <c r="E314" s="267"/>
      <c r="I314" s="267"/>
    </row>
    <row r="315" spans="5:9" s="265" customFormat="1" x14ac:dyDescent="0.2">
      <c r="E315" s="267"/>
      <c r="I315" s="267"/>
    </row>
    <row r="316" spans="5:9" s="265" customFormat="1" x14ac:dyDescent="0.2">
      <c r="E316" s="267"/>
      <c r="I316" s="267"/>
    </row>
    <row r="317" spans="5:9" s="265" customFormat="1" x14ac:dyDescent="0.2">
      <c r="E317" s="267"/>
      <c r="I317" s="267"/>
    </row>
    <row r="318" spans="5:9" s="265" customFormat="1" x14ac:dyDescent="0.2">
      <c r="E318" s="267"/>
      <c r="I318" s="267"/>
    </row>
    <row r="319" spans="5:9" s="265" customFormat="1" x14ac:dyDescent="0.2">
      <c r="E319" s="267"/>
      <c r="I319" s="267"/>
    </row>
    <row r="320" spans="5:9" s="265" customFormat="1" x14ac:dyDescent="0.2">
      <c r="E320" s="267"/>
      <c r="I320" s="267"/>
    </row>
    <row r="321" spans="5:9" s="265" customFormat="1" x14ac:dyDescent="0.2">
      <c r="E321" s="267"/>
      <c r="I321" s="267"/>
    </row>
    <row r="322" spans="5:9" s="265" customFormat="1" x14ac:dyDescent="0.2">
      <c r="E322" s="267"/>
      <c r="I322" s="267"/>
    </row>
    <row r="323" spans="5:9" s="265" customFormat="1" x14ac:dyDescent="0.2">
      <c r="E323" s="267"/>
      <c r="I323" s="267"/>
    </row>
    <row r="324" spans="5:9" s="265" customFormat="1" x14ac:dyDescent="0.2">
      <c r="E324" s="267"/>
      <c r="I324" s="267"/>
    </row>
    <row r="325" spans="5:9" s="265" customFormat="1" x14ac:dyDescent="0.2">
      <c r="E325" s="267"/>
      <c r="I325" s="267"/>
    </row>
    <row r="326" spans="5:9" s="265" customFormat="1" x14ac:dyDescent="0.2">
      <c r="E326" s="267"/>
      <c r="I326" s="267"/>
    </row>
    <row r="327" spans="5:9" s="265" customFormat="1" x14ac:dyDescent="0.2">
      <c r="E327" s="267"/>
      <c r="I327" s="267"/>
    </row>
    <row r="328" spans="5:9" s="265" customFormat="1" x14ac:dyDescent="0.2">
      <c r="E328" s="267"/>
      <c r="I328" s="267"/>
    </row>
    <row r="329" spans="5:9" s="265" customFormat="1" x14ac:dyDescent="0.2">
      <c r="E329" s="267"/>
      <c r="I329" s="267"/>
    </row>
    <row r="330" spans="5:9" s="265" customFormat="1" x14ac:dyDescent="0.2">
      <c r="E330" s="267"/>
      <c r="I330" s="267"/>
    </row>
    <row r="331" spans="5:9" s="265" customFormat="1" x14ac:dyDescent="0.2">
      <c r="E331" s="267"/>
      <c r="I331" s="267"/>
    </row>
    <row r="332" spans="5:9" s="265" customFormat="1" x14ac:dyDescent="0.2">
      <c r="E332" s="267"/>
      <c r="I332" s="267"/>
    </row>
    <row r="333" spans="5:9" s="265" customFormat="1" x14ac:dyDescent="0.2">
      <c r="E333" s="267"/>
      <c r="I333" s="267"/>
    </row>
    <row r="334" spans="5:9" s="265" customFormat="1" x14ac:dyDescent="0.2">
      <c r="E334" s="267"/>
      <c r="I334" s="267"/>
    </row>
    <row r="335" spans="5:9" s="265" customFormat="1" x14ac:dyDescent="0.2">
      <c r="E335" s="267"/>
      <c r="I335" s="267"/>
    </row>
    <row r="336" spans="5:9" s="265" customFormat="1" x14ac:dyDescent="0.2">
      <c r="E336" s="267"/>
      <c r="I336" s="267"/>
    </row>
    <row r="337" spans="5:9" s="265" customFormat="1" x14ac:dyDescent="0.2">
      <c r="E337" s="267"/>
      <c r="I337" s="267"/>
    </row>
    <row r="338" spans="5:9" s="265" customFormat="1" x14ac:dyDescent="0.2">
      <c r="E338" s="267"/>
      <c r="I338" s="267"/>
    </row>
    <row r="339" spans="5:9" s="265" customFormat="1" x14ac:dyDescent="0.2">
      <c r="E339" s="267"/>
      <c r="I339" s="267"/>
    </row>
    <row r="340" spans="5:9" s="265" customFormat="1" x14ac:dyDescent="0.2">
      <c r="E340" s="267"/>
      <c r="I340" s="267"/>
    </row>
    <row r="341" spans="5:9" s="265" customFormat="1" x14ac:dyDescent="0.2">
      <c r="E341" s="267"/>
      <c r="I341" s="267"/>
    </row>
    <row r="342" spans="5:9" s="265" customFormat="1" x14ac:dyDescent="0.2">
      <c r="E342" s="267"/>
      <c r="I342" s="267"/>
    </row>
    <row r="343" spans="5:9" s="265" customFormat="1" x14ac:dyDescent="0.2">
      <c r="E343" s="267"/>
      <c r="I343" s="267"/>
    </row>
    <row r="344" spans="5:9" s="265" customFormat="1" x14ac:dyDescent="0.2">
      <c r="E344" s="267"/>
      <c r="I344" s="267"/>
    </row>
    <row r="345" spans="5:9" s="265" customFormat="1" x14ac:dyDescent="0.2">
      <c r="E345" s="267"/>
      <c r="I345" s="267"/>
    </row>
    <row r="346" spans="5:9" s="265" customFormat="1" x14ac:dyDescent="0.2">
      <c r="E346" s="267"/>
      <c r="I346" s="267"/>
    </row>
    <row r="347" spans="5:9" s="265" customFormat="1" x14ac:dyDescent="0.2">
      <c r="E347" s="267"/>
      <c r="I347" s="267"/>
    </row>
    <row r="348" spans="5:9" s="265" customFormat="1" x14ac:dyDescent="0.2">
      <c r="E348" s="267"/>
      <c r="I348" s="267"/>
    </row>
    <row r="349" spans="5:9" s="265" customFormat="1" x14ac:dyDescent="0.2">
      <c r="E349" s="267"/>
      <c r="I349" s="267"/>
    </row>
    <row r="350" spans="5:9" s="265" customFormat="1" x14ac:dyDescent="0.2">
      <c r="E350" s="267"/>
      <c r="I350" s="267"/>
    </row>
    <row r="351" spans="5:9" s="265" customFormat="1" x14ac:dyDescent="0.2">
      <c r="E351" s="267"/>
      <c r="I351" s="267"/>
    </row>
    <row r="352" spans="5:9" s="265" customFormat="1" x14ac:dyDescent="0.2">
      <c r="E352" s="267"/>
      <c r="I352" s="267"/>
    </row>
    <row r="353" spans="5:9" s="265" customFormat="1" x14ac:dyDescent="0.2">
      <c r="E353" s="267"/>
      <c r="I353" s="267"/>
    </row>
    <row r="354" spans="5:9" s="265" customFormat="1" x14ac:dyDescent="0.2">
      <c r="E354" s="267"/>
      <c r="I354" s="267"/>
    </row>
    <row r="355" spans="5:9" s="265" customFormat="1" x14ac:dyDescent="0.2">
      <c r="E355" s="267"/>
      <c r="I355" s="267"/>
    </row>
    <row r="356" spans="5:9" s="265" customFormat="1" x14ac:dyDescent="0.2">
      <c r="E356" s="267"/>
      <c r="I356" s="267"/>
    </row>
    <row r="357" spans="5:9" s="265" customFormat="1" x14ac:dyDescent="0.2">
      <c r="E357" s="267"/>
      <c r="I357" s="267"/>
    </row>
    <row r="358" spans="5:9" s="265" customFormat="1" x14ac:dyDescent="0.2">
      <c r="E358" s="267"/>
      <c r="I358" s="267"/>
    </row>
    <row r="359" spans="5:9" s="265" customFormat="1" x14ac:dyDescent="0.2">
      <c r="E359" s="267"/>
      <c r="I359" s="267"/>
    </row>
    <row r="360" spans="5:9" s="265" customFormat="1" x14ac:dyDescent="0.2">
      <c r="E360" s="267"/>
      <c r="I360" s="267"/>
    </row>
    <row r="361" spans="5:9" s="265" customFormat="1" x14ac:dyDescent="0.2">
      <c r="E361" s="267"/>
      <c r="I361" s="267"/>
    </row>
    <row r="362" spans="5:9" s="265" customFormat="1" x14ac:dyDescent="0.2">
      <c r="E362" s="267"/>
      <c r="I362" s="267"/>
    </row>
    <row r="363" spans="5:9" s="265" customFormat="1" x14ac:dyDescent="0.2">
      <c r="E363" s="267"/>
      <c r="I363" s="267"/>
    </row>
    <row r="364" spans="5:9" s="265" customFormat="1" x14ac:dyDescent="0.2">
      <c r="E364" s="267"/>
      <c r="I364" s="267"/>
    </row>
    <row r="365" spans="5:9" s="265" customFormat="1" x14ac:dyDescent="0.2">
      <c r="E365" s="267"/>
      <c r="I365" s="267"/>
    </row>
    <row r="366" spans="5:9" s="265" customFormat="1" x14ac:dyDescent="0.2">
      <c r="E366" s="267"/>
      <c r="I366" s="267"/>
    </row>
    <row r="367" spans="5:9" s="265" customFormat="1" x14ac:dyDescent="0.2">
      <c r="E367" s="267"/>
      <c r="I367" s="267"/>
    </row>
    <row r="368" spans="5:9" s="265" customFormat="1" x14ac:dyDescent="0.2">
      <c r="E368" s="267"/>
      <c r="I368" s="267"/>
    </row>
    <row r="369" spans="5:9" s="265" customFormat="1" x14ac:dyDescent="0.2">
      <c r="E369" s="267"/>
      <c r="I369" s="267"/>
    </row>
    <row r="370" spans="5:9" s="265" customFormat="1" x14ac:dyDescent="0.2">
      <c r="E370" s="267"/>
      <c r="I370" s="267"/>
    </row>
    <row r="371" spans="5:9" s="265" customFormat="1" x14ac:dyDescent="0.2">
      <c r="E371" s="267"/>
      <c r="I371" s="267"/>
    </row>
    <row r="372" spans="5:9" s="265" customFormat="1" x14ac:dyDescent="0.2">
      <c r="E372" s="267"/>
      <c r="I372" s="267"/>
    </row>
    <row r="373" spans="5:9" s="265" customFormat="1" x14ac:dyDescent="0.2">
      <c r="E373" s="267"/>
      <c r="I373" s="267"/>
    </row>
    <row r="374" spans="5:9" s="265" customFormat="1" x14ac:dyDescent="0.2">
      <c r="E374" s="267"/>
      <c r="I374" s="267"/>
    </row>
    <row r="375" spans="5:9" s="265" customFormat="1" x14ac:dyDescent="0.2">
      <c r="E375" s="267"/>
      <c r="I375" s="267"/>
    </row>
    <row r="376" spans="5:9" s="265" customFormat="1" x14ac:dyDescent="0.2">
      <c r="E376" s="267"/>
      <c r="I376" s="267"/>
    </row>
    <row r="377" spans="5:9" s="265" customFormat="1" x14ac:dyDescent="0.2">
      <c r="E377" s="267"/>
      <c r="I377" s="267"/>
    </row>
    <row r="378" spans="5:9" s="265" customFormat="1" x14ac:dyDescent="0.2">
      <c r="E378" s="267"/>
      <c r="I378" s="267"/>
    </row>
    <row r="379" spans="5:9" s="265" customFormat="1" x14ac:dyDescent="0.2">
      <c r="E379" s="267"/>
      <c r="I379" s="267"/>
    </row>
    <row r="380" spans="5:9" s="265" customFormat="1" x14ac:dyDescent="0.2">
      <c r="E380" s="267"/>
      <c r="I380" s="267"/>
    </row>
    <row r="381" spans="5:9" s="265" customFormat="1" x14ac:dyDescent="0.2">
      <c r="E381" s="267"/>
      <c r="I381" s="267"/>
    </row>
    <row r="382" spans="5:9" s="265" customFormat="1" x14ac:dyDescent="0.2">
      <c r="E382" s="267"/>
      <c r="I382" s="267"/>
    </row>
    <row r="383" spans="5:9" s="265" customFormat="1" x14ac:dyDescent="0.2">
      <c r="E383" s="267"/>
      <c r="I383" s="267"/>
    </row>
    <row r="384" spans="5:9" s="265" customFormat="1" x14ac:dyDescent="0.2">
      <c r="E384" s="267"/>
      <c r="I384" s="267"/>
    </row>
    <row r="385" spans="5:9" s="265" customFormat="1" x14ac:dyDescent="0.2">
      <c r="E385" s="267"/>
      <c r="I385" s="267"/>
    </row>
    <row r="386" spans="5:9" s="265" customFormat="1" x14ac:dyDescent="0.2">
      <c r="E386" s="267"/>
      <c r="I386" s="267"/>
    </row>
    <row r="387" spans="5:9" s="265" customFormat="1" x14ac:dyDescent="0.2">
      <c r="E387" s="267"/>
      <c r="I387" s="267"/>
    </row>
    <row r="388" spans="5:9" s="265" customFormat="1" x14ac:dyDescent="0.2">
      <c r="E388" s="267"/>
      <c r="I388" s="267"/>
    </row>
    <row r="389" spans="5:9" s="265" customFormat="1" x14ac:dyDescent="0.2">
      <c r="E389" s="267"/>
      <c r="I389" s="267"/>
    </row>
    <row r="390" spans="5:9" s="265" customFormat="1" x14ac:dyDescent="0.2">
      <c r="E390" s="267"/>
      <c r="I390" s="267"/>
    </row>
    <row r="391" spans="5:9" s="265" customFormat="1" x14ac:dyDescent="0.2">
      <c r="E391" s="267"/>
      <c r="I391" s="267"/>
    </row>
    <row r="392" spans="5:9" s="265" customFormat="1" x14ac:dyDescent="0.2">
      <c r="E392" s="267"/>
      <c r="I392" s="267"/>
    </row>
    <row r="393" spans="5:9" s="265" customFormat="1" x14ac:dyDescent="0.2">
      <c r="E393" s="267"/>
      <c r="I393" s="267"/>
    </row>
    <row r="394" spans="5:9" s="265" customFormat="1" x14ac:dyDescent="0.2">
      <c r="E394" s="267"/>
      <c r="I394" s="267"/>
    </row>
    <row r="395" spans="5:9" s="265" customFormat="1" x14ac:dyDescent="0.2">
      <c r="E395" s="267"/>
      <c r="I395" s="267"/>
    </row>
    <row r="396" spans="5:9" s="265" customFormat="1" x14ac:dyDescent="0.2">
      <c r="E396" s="267"/>
      <c r="I396" s="267"/>
    </row>
    <row r="397" spans="5:9" s="265" customFormat="1" x14ac:dyDescent="0.2">
      <c r="E397" s="267"/>
      <c r="I397" s="267"/>
    </row>
    <row r="398" spans="5:9" s="265" customFormat="1" x14ac:dyDescent="0.2">
      <c r="E398" s="267"/>
      <c r="I398" s="267"/>
    </row>
    <row r="399" spans="5:9" s="265" customFormat="1" x14ac:dyDescent="0.2">
      <c r="E399" s="267"/>
      <c r="I399" s="267"/>
    </row>
    <row r="400" spans="5:9" s="265" customFormat="1" x14ac:dyDescent="0.2">
      <c r="E400" s="267"/>
      <c r="I400" s="267"/>
    </row>
    <row r="401" spans="5:9" s="265" customFormat="1" x14ac:dyDescent="0.2">
      <c r="E401" s="267"/>
      <c r="I401" s="267"/>
    </row>
    <row r="402" spans="5:9" s="265" customFormat="1" x14ac:dyDescent="0.2">
      <c r="E402" s="267"/>
      <c r="I402" s="267"/>
    </row>
    <row r="403" spans="5:9" s="265" customFormat="1" x14ac:dyDescent="0.2">
      <c r="E403" s="267"/>
      <c r="I403" s="267"/>
    </row>
    <row r="404" spans="5:9" s="265" customFormat="1" x14ac:dyDescent="0.2">
      <c r="E404" s="267"/>
      <c r="I404" s="267"/>
    </row>
    <row r="405" spans="5:9" s="265" customFormat="1" x14ac:dyDescent="0.2">
      <c r="E405" s="267"/>
      <c r="I405" s="267"/>
    </row>
    <row r="406" spans="5:9" s="265" customFormat="1" x14ac:dyDescent="0.2">
      <c r="E406" s="267"/>
      <c r="I406" s="267"/>
    </row>
    <row r="407" spans="5:9" s="265" customFormat="1" x14ac:dyDescent="0.2">
      <c r="E407" s="267"/>
      <c r="I407" s="267"/>
    </row>
    <row r="408" spans="5:9" s="265" customFormat="1" x14ac:dyDescent="0.2">
      <c r="E408" s="267"/>
      <c r="I408" s="267"/>
    </row>
    <row r="409" spans="5:9" s="265" customFormat="1" x14ac:dyDescent="0.2">
      <c r="E409" s="267"/>
      <c r="I409" s="267"/>
    </row>
    <row r="410" spans="5:9" s="265" customFormat="1" x14ac:dyDescent="0.2">
      <c r="E410" s="267"/>
      <c r="I410" s="267"/>
    </row>
    <row r="411" spans="5:9" s="265" customFormat="1" x14ac:dyDescent="0.2">
      <c r="E411" s="267"/>
      <c r="I411" s="267"/>
    </row>
    <row r="412" spans="5:9" s="265" customFormat="1" x14ac:dyDescent="0.2">
      <c r="E412" s="267"/>
      <c r="I412" s="267"/>
    </row>
    <row r="413" spans="5:9" s="265" customFormat="1" x14ac:dyDescent="0.2">
      <c r="E413" s="267"/>
      <c r="I413" s="267"/>
    </row>
    <row r="414" spans="5:9" s="265" customFormat="1" x14ac:dyDescent="0.2">
      <c r="E414" s="267"/>
      <c r="I414" s="267"/>
    </row>
    <row r="415" spans="5:9" s="265" customFormat="1" x14ac:dyDescent="0.2">
      <c r="E415" s="267"/>
      <c r="I415" s="267"/>
    </row>
    <row r="416" spans="5:9" s="265" customFormat="1" x14ac:dyDescent="0.2">
      <c r="E416" s="267"/>
      <c r="I416" s="267"/>
    </row>
    <row r="417" spans="5:9" s="265" customFormat="1" x14ac:dyDescent="0.2">
      <c r="E417" s="267"/>
      <c r="I417" s="267"/>
    </row>
    <row r="418" spans="5:9" s="265" customFormat="1" x14ac:dyDescent="0.2">
      <c r="E418" s="267"/>
      <c r="I418" s="267"/>
    </row>
    <row r="419" spans="5:9" s="265" customFormat="1" x14ac:dyDescent="0.2">
      <c r="E419" s="267"/>
      <c r="I419" s="267"/>
    </row>
    <row r="420" spans="5:9" s="265" customFormat="1" x14ac:dyDescent="0.2">
      <c r="E420" s="267"/>
      <c r="I420" s="267"/>
    </row>
  </sheetData>
  <pageMargins left="0.7" right="0.7" top="0.75" bottom="0.75" header="0.3" footer="0.3"/>
  <pageSetup orientation="portrait" horizontalDpi="200" verticalDpi="200" r:id="rId1"/>
  <extLst>
    <ext xmlns:x14="http://schemas.microsoft.com/office/spreadsheetml/2009/9/main" uri="{78C0D931-6437-407d-A8EE-F0AAD7539E65}">
      <x14:conditionalFormattings>
        <x14:conditionalFormatting xmlns:xm="http://schemas.microsoft.com/office/excel/2006/main">
          <x14:cfRule type="iconSet" priority="23" id="{436E2126-150A-B341-800A-CD3616E27CB6}">
            <x14:iconSet iconSet="3Arrows" custom="1">
              <x14:cfvo type="percent">
                <xm:f>0</xm:f>
              </x14:cfvo>
              <x14:cfvo type="num">
                <xm:f>26</xm:f>
              </x14:cfvo>
              <x14:cfvo type="num">
                <xm:f>52</xm:f>
              </x14:cfvo>
              <x14:cfIcon iconSet="3TrafficLights1" iconId="0"/>
              <x14:cfIcon iconSet="3TrafficLights1" iconId="1"/>
              <x14:cfIcon iconSet="3TrafficLights1" iconId="2"/>
            </x14:iconSet>
          </x14:cfRule>
          <xm:sqref>E5</xm:sqref>
        </x14:conditionalFormatting>
        <x14:conditionalFormatting xmlns:xm="http://schemas.microsoft.com/office/excel/2006/main">
          <x14:cfRule type="iconSet" priority="22" id="{B61BF6AF-C32D-7243-8707-8E54597B9114}">
            <x14:iconSet iconSet="3Arrows" custom="1">
              <x14:cfvo type="percent">
                <xm:f>0</xm:f>
              </x14:cfvo>
              <x14:cfvo type="num">
                <xm:f>26</xm:f>
              </x14:cfvo>
              <x14:cfvo type="num">
                <xm:f>52</xm:f>
              </x14:cfvo>
              <x14:cfIcon iconSet="3TrafficLights1" iconId="0"/>
              <x14:cfIcon iconSet="3TrafficLights1" iconId="1"/>
              <x14:cfIcon iconSet="3TrafficLights1" iconId="2"/>
            </x14:iconSet>
          </x14:cfRule>
          <xm:sqref>I5</xm:sqref>
        </x14:conditionalFormatting>
        <x14:conditionalFormatting xmlns:xm="http://schemas.microsoft.com/office/excel/2006/main">
          <x14:cfRule type="iconSet" priority="20" id="{95FDE711-43E1-D74D-B893-3DB9BA6AEB79}">
            <x14:iconSet custom="1">
              <x14:cfvo type="percent">
                <xm:f>0</xm:f>
              </x14:cfvo>
              <x14:cfvo type="num">
                <xm:f>21</xm:f>
              </x14:cfvo>
              <x14:cfvo type="num">
                <xm:f>41</xm:f>
              </x14:cfvo>
              <x14:cfIcon iconSet="3TrafficLights1" iconId="0"/>
              <x14:cfIcon iconSet="3TrafficLights1" iconId="1"/>
              <x14:cfIcon iconSet="3TrafficLights1" iconId="2"/>
            </x14:iconSet>
          </x14:cfRule>
          <xm:sqref>E8</xm:sqref>
        </x14:conditionalFormatting>
        <x14:conditionalFormatting xmlns:xm="http://schemas.microsoft.com/office/excel/2006/main">
          <x14:cfRule type="iconSet" priority="19" id="{31EE4EC2-6423-EE41-A8CF-0E2641289AAD}">
            <x14:iconSet custom="1">
              <x14:cfvo type="percent">
                <xm:f>0</xm:f>
              </x14:cfvo>
              <x14:cfvo type="num">
                <xm:f>21</xm:f>
              </x14:cfvo>
              <x14:cfvo type="num">
                <xm:f>41</xm:f>
              </x14:cfvo>
              <x14:cfIcon iconSet="3TrafficLights1" iconId="0"/>
              <x14:cfIcon iconSet="3TrafficLights1" iconId="1"/>
              <x14:cfIcon iconSet="3TrafficLights1" iconId="2"/>
            </x14:iconSet>
          </x14:cfRule>
          <xm:sqref>I8</xm:sqref>
        </x14:conditionalFormatting>
        <x14:conditionalFormatting xmlns:xm="http://schemas.microsoft.com/office/excel/2006/main">
          <x14:cfRule type="iconSet" priority="18" id="{18DCEC23-93B2-034A-A1E2-D93FA376A958}">
            <x14:iconSet iconSet="3Arrows" custom="1">
              <x14:cfvo type="percent">
                <xm:f>0</xm:f>
              </x14:cfvo>
              <x14:cfvo type="num">
                <xm:f>11</xm:f>
              </x14:cfvo>
              <x14:cfvo type="num">
                <xm:f>21</xm:f>
              </x14:cfvo>
              <x14:cfIcon iconSet="3TrafficLights1" iconId="0"/>
              <x14:cfIcon iconSet="3TrafficLights1" iconId="1"/>
              <x14:cfIcon iconSet="3TrafficLights1" iconId="2"/>
            </x14:iconSet>
          </x14:cfRule>
          <xm:sqref>E11</xm:sqref>
        </x14:conditionalFormatting>
        <x14:conditionalFormatting xmlns:xm="http://schemas.microsoft.com/office/excel/2006/main">
          <x14:cfRule type="iconSet" priority="17" id="{1BCEC40F-E966-B247-AE3A-2DEC47A27016}">
            <x14:iconSet iconSet="3Arrows" custom="1">
              <x14:cfvo type="percent">
                <xm:f>0</xm:f>
              </x14:cfvo>
              <x14:cfvo type="num">
                <xm:f>11</xm:f>
              </x14:cfvo>
              <x14:cfvo type="num">
                <xm:f>21</xm:f>
              </x14:cfvo>
              <x14:cfIcon iconSet="3TrafficLights1" iconId="0"/>
              <x14:cfIcon iconSet="3TrafficLights1" iconId="1"/>
              <x14:cfIcon iconSet="3TrafficLights1" iconId="2"/>
            </x14:iconSet>
          </x14:cfRule>
          <xm:sqref>I11</xm:sqref>
        </x14:conditionalFormatting>
        <x14:conditionalFormatting xmlns:xm="http://schemas.microsoft.com/office/excel/2006/main">
          <x14:cfRule type="iconSet" priority="16" id="{2E542FDA-0320-1F42-B560-4017ED6CAEA3}">
            <x14:iconSet iconSet="3Arrows" custom="1">
              <x14:cfvo type="percent">
                <xm:f>0</xm:f>
              </x14:cfvo>
              <x14:cfvo type="num">
                <xm:f>15</xm:f>
              </x14:cfvo>
              <x14:cfvo type="num">
                <xm:f>30</xm:f>
              </x14:cfvo>
              <x14:cfIcon iconSet="3TrafficLights1" iconId="0"/>
              <x14:cfIcon iconSet="3TrafficLights1" iconId="1"/>
              <x14:cfIcon iconSet="3TrafficLights1" iconId="2"/>
            </x14:iconSet>
          </x14:cfRule>
          <xm:sqref>E14</xm:sqref>
        </x14:conditionalFormatting>
        <x14:conditionalFormatting xmlns:xm="http://schemas.microsoft.com/office/excel/2006/main">
          <x14:cfRule type="iconSet" priority="15" id="{FF7320D4-B91D-AA49-80C1-748CFEEC6B82}">
            <x14:iconSet iconSet="3Arrows" custom="1">
              <x14:cfvo type="percent">
                <xm:f>0</xm:f>
              </x14:cfvo>
              <x14:cfvo type="num">
                <xm:f>15</xm:f>
              </x14:cfvo>
              <x14:cfvo type="num">
                <xm:f>30</xm:f>
              </x14:cfvo>
              <x14:cfIcon iconSet="3TrafficLights1" iconId="0"/>
              <x14:cfIcon iconSet="3TrafficLights1" iconId="1"/>
              <x14:cfIcon iconSet="3TrafficLights1" iconId="2"/>
            </x14:iconSet>
          </x14:cfRule>
          <xm:sqref>I14</xm:sqref>
        </x14:conditionalFormatting>
        <x14:conditionalFormatting xmlns:xm="http://schemas.microsoft.com/office/excel/2006/main">
          <x14:cfRule type="iconSet" priority="14" id="{4085D4BC-9FB7-0249-9AD7-B0ACD82A8C0E}">
            <x14:iconSet iconSet="3Arrows" custom="1">
              <x14:cfvo type="percent">
                <xm:f>0</xm:f>
              </x14:cfvo>
              <x14:cfvo type="num">
                <xm:f>16</xm:f>
              </x14:cfvo>
              <x14:cfvo type="num">
                <xm:f>32</xm:f>
              </x14:cfvo>
              <x14:cfIcon iconSet="3TrafficLights1" iconId="0"/>
              <x14:cfIcon iconSet="3TrafficLights1" iconId="1"/>
              <x14:cfIcon iconSet="3TrafficLights1" iconId="2"/>
            </x14:iconSet>
          </x14:cfRule>
          <xm:sqref>E17</xm:sqref>
        </x14:conditionalFormatting>
        <x14:conditionalFormatting xmlns:xm="http://schemas.microsoft.com/office/excel/2006/main">
          <x14:cfRule type="iconSet" priority="13" id="{B5E602A1-4905-0E44-B533-C345B6282E03}">
            <x14:iconSet iconSet="3Arrows" custom="1">
              <x14:cfvo type="percent">
                <xm:f>0</xm:f>
              </x14:cfvo>
              <x14:cfvo type="num">
                <xm:f>16</xm:f>
              </x14:cfvo>
              <x14:cfvo type="num">
                <xm:f>32</xm:f>
              </x14:cfvo>
              <x14:cfIcon iconSet="3TrafficLights1" iconId="0"/>
              <x14:cfIcon iconSet="3TrafficLights1" iconId="1"/>
              <x14:cfIcon iconSet="3TrafficLights1" iconId="2"/>
            </x14:iconSet>
          </x14:cfRule>
          <xm:sqref>I17</xm:sqref>
        </x14:conditionalFormatting>
        <x14:conditionalFormatting xmlns:xm="http://schemas.microsoft.com/office/excel/2006/main">
          <x14:cfRule type="iconSet" priority="12" id="{97A236CC-A532-3845-8FAA-476545490213}">
            <x14:iconSet iconSet="3Arrows" custom="1">
              <x14:cfvo type="percent">
                <xm:f>0</xm:f>
              </x14:cfvo>
              <x14:cfvo type="num">
                <xm:f>18</xm:f>
              </x14:cfvo>
              <x14:cfvo type="num">
                <xm:f>36</xm:f>
              </x14:cfvo>
              <x14:cfIcon iconSet="3TrafficLights1" iconId="0"/>
              <x14:cfIcon iconSet="3TrafficLights1" iconId="1"/>
              <x14:cfIcon iconSet="3TrafficLights1" iconId="2"/>
            </x14:iconSet>
          </x14:cfRule>
          <xm:sqref>E20</xm:sqref>
        </x14:conditionalFormatting>
        <x14:conditionalFormatting xmlns:xm="http://schemas.microsoft.com/office/excel/2006/main">
          <x14:cfRule type="iconSet" priority="11" id="{ABBDCD38-6D2B-874E-8D4B-C0512298FC82}">
            <x14:iconSet iconSet="3Arrows" custom="1">
              <x14:cfvo type="percent">
                <xm:f>0</xm:f>
              </x14:cfvo>
              <x14:cfvo type="num">
                <xm:f>18</xm:f>
              </x14:cfvo>
              <x14:cfvo type="num">
                <xm:f>36</xm:f>
              </x14:cfvo>
              <x14:cfIcon iconSet="3TrafficLights1" iconId="0"/>
              <x14:cfIcon iconSet="3TrafficLights1" iconId="1"/>
              <x14:cfIcon iconSet="3TrafficLights1" iconId="2"/>
            </x14:iconSet>
          </x14:cfRule>
          <xm:sqref>I20</xm:sqref>
        </x14:conditionalFormatting>
        <x14:conditionalFormatting xmlns:xm="http://schemas.microsoft.com/office/excel/2006/main">
          <x14:cfRule type="iconSet" priority="10" id="{40FD7D82-6D52-F143-9407-52B0E92953ED}">
            <x14:iconSet iconSet="3Arrows" custom="1">
              <x14:cfvo type="percent">
                <xm:f>0</xm:f>
              </x14:cfvo>
              <x14:cfvo type="num">
                <xm:f>11</xm:f>
              </x14:cfvo>
              <x14:cfvo type="num">
                <xm:f>21</xm:f>
              </x14:cfvo>
              <x14:cfIcon iconSet="3TrafficLights1" iconId="0"/>
              <x14:cfIcon iconSet="3TrafficLights1" iconId="1"/>
              <x14:cfIcon iconSet="3TrafficLights1" iconId="2"/>
            </x14:iconSet>
          </x14:cfRule>
          <xm:sqref>E29</xm:sqref>
        </x14:conditionalFormatting>
        <x14:conditionalFormatting xmlns:xm="http://schemas.microsoft.com/office/excel/2006/main">
          <x14:cfRule type="iconSet" priority="9" id="{772D5C46-D71B-CE41-871A-AC9DE417809C}">
            <x14:iconSet iconSet="3Arrows" custom="1">
              <x14:cfvo type="percent">
                <xm:f>0</xm:f>
              </x14:cfvo>
              <x14:cfvo type="num">
                <xm:f>11</xm:f>
              </x14:cfvo>
              <x14:cfvo type="num">
                <xm:f>21</xm:f>
              </x14:cfvo>
              <x14:cfIcon iconSet="3TrafficLights1" iconId="0"/>
              <x14:cfIcon iconSet="3TrafficLights1" iconId="1"/>
              <x14:cfIcon iconSet="3TrafficLights1" iconId="2"/>
            </x14:iconSet>
          </x14:cfRule>
          <xm:sqref>I29</xm:sqref>
        </x14:conditionalFormatting>
        <x14:conditionalFormatting xmlns:xm="http://schemas.microsoft.com/office/excel/2006/main">
          <x14:cfRule type="iconSet" priority="8" id="{D458446E-C1E0-8346-AB9F-3BF95716F9B2}">
            <x14:iconSet iconSet="3Arrows" custom="1">
              <x14:cfvo type="percent">
                <xm:f>0</xm:f>
              </x14:cfvo>
              <x14:cfvo type="num">
                <xm:f>10</xm:f>
              </x14:cfvo>
              <x14:cfvo type="num">
                <xm:f>19</xm:f>
              </x14:cfvo>
              <x14:cfIcon iconSet="3TrafficLights1" iconId="0"/>
              <x14:cfIcon iconSet="3TrafficLights1" iconId="1"/>
              <x14:cfIcon iconSet="3TrafficLights1" iconId="2"/>
            </x14:iconSet>
          </x14:cfRule>
          <xm:sqref>E23</xm:sqref>
        </x14:conditionalFormatting>
        <x14:conditionalFormatting xmlns:xm="http://schemas.microsoft.com/office/excel/2006/main">
          <x14:cfRule type="iconSet" priority="7" id="{88AEB203-7004-704B-AAFB-54061E9CCF7D}">
            <x14:iconSet iconSet="3Arrows" custom="1">
              <x14:cfvo type="percent">
                <xm:f>0</xm:f>
              </x14:cfvo>
              <x14:cfvo type="num">
                <xm:f>10</xm:f>
              </x14:cfvo>
              <x14:cfvo type="num">
                <xm:f>19</xm:f>
              </x14:cfvo>
              <x14:cfIcon iconSet="3TrafficLights1" iconId="0"/>
              <x14:cfIcon iconSet="3TrafficLights1" iconId="1"/>
              <x14:cfIcon iconSet="3TrafficLights1" iconId="2"/>
            </x14:iconSet>
          </x14:cfRule>
          <xm:sqref>I23</xm:sqref>
        </x14:conditionalFormatting>
        <x14:conditionalFormatting xmlns:xm="http://schemas.microsoft.com/office/excel/2006/main">
          <x14:cfRule type="iconSet" priority="6" id="{4100BB9C-ABC4-2144-81A5-6E35D0ABA25F}">
            <x14:iconSet iconSet="3Arrows" custom="1">
              <x14:cfvo type="percent">
                <xm:f>0</xm:f>
              </x14:cfvo>
              <x14:cfvo type="num">
                <xm:f>6</xm:f>
              </x14:cfvo>
              <x14:cfvo type="num">
                <xm:f>10</xm:f>
              </x14:cfvo>
              <x14:cfIcon iconSet="3TrafficLights1" iconId="0"/>
              <x14:cfIcon iconSet="3TrafficLights1" iconId="1"/>
              <x14:cfIcon iconSet="3TrafficLights1" iconId="2"/>
            </x14:iconSet>
          </x14:cfRule>
          <xm:sqref>E26</xm:sqref>
        </x14:conditionalFormatting>
        <x14:conditionalFormatting xmlns:xm="http://schemas.microsoft.com/office/excel/2006/main">
          <x14:cfRule type="iconSet" priority="5" id="{363C2EF7-398D-5645-B1F7-6CC7CC0687E3}">
            <x14:iconSet iconSet="3Arrows" custom="1">
              <x14:cfvo type="percent">
                <xm:f>0</xm:f>
              </x14:cfvo>
              <x14:cfvo type="num">
                <xm:f>6</xm:f>
              </x14:cfvo>
              <x14:cfvo type="num">
                <xm:f>10</xm:f>
              </x14:cfvo>
              <x14:cfIcon iconSet="3TrafficLights1" iconId="0"/>
              <x14:cfIcon iconSet="3TrafficLights1" iconId="1"/>
              <x14:cfIcon iconSet="3TrafficLights1" iconId="2"/>
            </x14:iconSet>
          </x14:cfRule>
          <xm:sqref>I26</xm:sqref>
        </x14:conditionalFormatting>
        <x14:conditionalFormatting xmlns:xm="http://schemas.microsoft.com/office/excel/2006/main">
          <x14:cfRule type="iconSet" priority="4" id="{9B416C5F-5370-B14B-9796-A06C2AAA96B7}">
            <x14:iconSet iconSet="3Arrows" custom="1">
              <x14:cfvo type="percent">
                <xm:f>0</xm:f>
              </x14:cfvo>
              <x14:cfvo type="num">
                <xm:f>6</xm:f>
              </x14:cfvo>
              <x14:cfvo type="num">
                <xm:f>10</xm:f>
              </x14:cfvo>
              <x14:cfIcon iconSet="3TrafficLights1" iconId="0"/>
              <x14:cfIcon iconSet="3TrafficLights1" iconId="1"/>
              <x14:cfIcon iconSet="3TrafficLights1" iconId="2"/>
            </x14:iconSet>
          </x14:cfRule>
          <xm:sqref>E32</xm:sqref>
        </x14:conditionalFormatting>
        <x14:conditionalFormatting xmlns:xm="http://schemas.microsoft.com/office/excel/2006/main">
          <x14:cfRule type="iconSet" priority="3" id="{3EC8C808-0D72-0D48-98C3-E0525DA9A98C}">
            <x14:iconSet iconSet="3Arrows" custom="1">
              <x14:cfvo type="percent">
                <xm:f>0</xm:f>
              </x14:cfvo>
              <x14:cfvo type="num">
                <xm:f>6</xm:f>
              </x14:cfvo>
              <x14:cfvo type="num">
                <xm:f>10</xm:f>
              </x14:cfvo>
              <x14:cfIcon iconSet="3TrafficLights1" iconId="0"/>
              <x14:cfIcon iconSet="3TrafficLights1" iconId="1"/>
              <x14:cfIcon iconSet="3TrafficLights1" iconId="2"/>
            </x14:iconSet>
          </x14:cfRule>
          <xm:sqref>I32</xm:sqref>
        </x14:conditionalFormatting>
        <x14:conditionalFormatting xmlns:xm="http://schemas.microsoft.com/office/excel/2006/main">
          <x14:cfRule type="iconSet" priority="2" id="{DE71ABC5-280D-DD4A-B6EF-AB0D5E607E20}">
            <x14:iconSet iconSet="3Arrows" custom="1">
              <x14:cfvo type="percent">
                <xm:f>0</xm:f>
              </x14:cfvo>
              <x14:cfvo type="num">
                <xm:f>9</xm:f>
              </x14:cfvo>
              <x14:cfvo type="num">
                <xm:f>17</xm:f>
              </x14:cfvo>
              <x14:cfIcon iconSet="3TrafficLights1" iconId="0"/>
              <x14:cfIcon iconSet="3TrafficLights1" iconId="1"/>
              <x14:cfIcon iconSet="3TrafficLights1" iconId="2"/>
            </x14:iconSet>
          </x14:cfRule>
          <xm:sqref>E35</xm:sqref>
        </x14:conditionalFormatting>
        <x14:conditionalFormatting xmlns:xm="http://schemas.microsoft.com/office/excel/2006/main">
          <x14:cfRule type="iconSet" priority="1" id="{FD14E12E-6F52-D746-9918-D3503C2E81E3}">
            <x14:iconSet iconSet="3Arrows" custom="1">
              <x14:cfvo type="percent">
                <xm:f>0</xm:f>
              </x14:cfvo>
              <x14:cfvo type="num">
                <xm:f>9</xm:f>
              </x14:cfvo>
              <x14:cfvo type="num">
                <xm:f>17</xm:f>
              </x14:cfvo>
              <x14:cfIcon iconSet="3TrafficLights1" iconId="0"/>
              <x14:cfIcon iconSet="3TrafficLights1" iconId="1"/>
              <x14:cfIcon iconSet="3TrafficLights1" iconId="2"/>
            </x14:iconSet>
          </x14:cfRule>
          <xm:sqref>I35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30"/>
  <sheetViews>
    <sheetView zoomScaleNormal="90" zoomScalePageLayoutView="90" workbookViewId="0">
      <selection activeCell="G31" sqref="G31"/>
    </sheetView>
  </sheetViews>
  <sheetFormatPr baseColWidth="10" defaultColWidth="11.5" defaultRowHeight="13" x14ac:dyDescent="0.15"/>
  <cols>
    <col min="1" max="1" width="11.5" style="281"/>
    <col min="2" max="2" width="5.33203125" style="281" customWidth="1"/>
    <col min="3" max="14" width="5.1640625" style="281" customWidth="1"/>
    <col min="15" max="16384" width="11.5" style="281"/>
  </cols>
  <sheetData>
    <row r="2" spans="3:12" x14ac:dyDescent="0.15">
      <c r="D2" s="472" t="s">
        <v>636</v>
      </c>
      <c r="E2" s="472"/>
      <c r="F2" s="472"/>
      <c r="I2" s="472" t="s">
        <v>637</v>
      </c>
      <c r="J2" s="472"/>
      <c r="K2" s="472"/>
    </row>
    <row r="4" spans="3:12" ht="14" thickBot="1" x14ac:dyDescent="0.2"/>
    <row r="5" spans="3:12" ht="29.5" customHeight="1" thickBot="1" x14ac:dyDescent="0.2">
      <c r="C5" s="440">
        <f>D5</f>
        <v>0</v>
      </c>
      <c r="D5" s="473">
        <f>AVERAGE(M26:M29)</f>
        <v>0</v>
      </c>
      <c r="E5" s="473"/>
      <c r="F5" s="473"/>
      <c r="G5" s="473"/>
      <c r="H5" s="473"/>
      <c r="I5" s="473"/>
      <c r="J5" s="473"/>
      <c r="K5" s="473"/>
      <c r="L5" s="442">
        <f>D5</f>
        <v>0</v>
      </c>
    </row>
    <row r="6" spans="3:12" ht="29.5" customHeight="1" thickBot="1" x14ac:dyDescent="0.2">
      <c r="C6" s="441"/>
      <c r="D6" s="474">
        <f>AVERAGE(L26:L29)</f>
        <v>0</v>
      </c>
      <c r="E6" s="475"/>
      <c r="F6" s="475"/>
      <c r="G6" s="476"/>
      <c r="H6" s="474">
        <f>AVERAGE(F21:F29)</f>
        <v>0</v>
      </c>
      <c r="I6" s="475"/>
      <c r="J6" s="475"/>
      <c r="K6" s="476"/>
      <c r="L6" s="443"/>
    </row>
    <row r="7" spans="3:12" ht="29.5" customHeight="1" thickBot="1" x14ac:dyDescent="0.2">
      <c r="C7" s="441"/>
      <c r="D7" s="459">
        <f>AVERAGE(K28:K29)</f>
        <v>0</v>
      </c>
      <c r="E7" s="462">
        <f>AVERAGE(E25:E29)</f>
        <v>0</v>
      </c>
      <c r="F7" s="463"/>
      <c r="G7" s="463"/>
      <c r="H7" s="463"/>
      <c r="I7" s="463"/>
      <c r="J7" s="464"/>
      <c r="K7" s="436">
        <f>AVERAGE(H21:H29)</f>
        <v>0</v>
      </c>
      <c r="L7" s="443"/>
    </row>
    <row r="8" spans="3:12" ht="29.5" customHeight="1" thickBot="1" x14ac:dyDescent="0.2">
      <c r="C8" s="441"/>
      <c r="D8" s="460"/>
      <c r="E8" s="439">
        <f>E7</f>
        <v>0</v>
      </c>
      <c r="F8" s="465">
        <f>AVERAGE(D20:D29)</f>
        <v>0</v>
      </c>
      <c r="G8" s="466"/>
      <c r="H8" s="466"/>
      <c r="I8" s="467"/>
      <c r="J8" s="439">
        <f>E7</f>
        <v>0</v>
      </c>
      <c r="K8" s="437"/>
      <c r="L8" s="443"/>
    </row>
    <row r="9" spans="3:12" ht="29.5" customHeight="1" thickBot="1" x14ac:dyDescent="0.2">
      <c r="C9" s="441"/>
      <c r="D9" s="461"/>
      <c r="E9" s="439"/>
      <c r="F9" s="435">
        <f>F8</f>
        <v>0</v>
      </c>
      <c r="G9" s="468">
        <f>AVERAGE(C19:C29)</f>
        <v>0</v>
      </c>
      <c r="H9" s="469"/>
      <c r="I9" s="435">
        <f>F8</f>
        <v>0</v>
      </c>
      <c r="J9" s="439"/>
      <c r="K9" s="437"/>
      <c r="L9" s="443"/>
    </row>
    <row r="10" spans="3:12" ht="29.5" customHeight="1" thickBot="1" x14ac:dyDescent="0.2">
      <c r="C10" s="441"/>
      <c r="D10" s="444">
        <f>AVERAGE(J25:J29)</f>
        <v>0</v>
      </c>
      <c r="E10" s="439"/>
      <c r="F10" s="435"/>
      <c r="G10" s="470"/>
      <c r="H10" s="471"/>
      <c r="I10" s="435"/>
      <c r="J10" s="439"/>
      <c r="K10" s="437"/>
      <c r="L10" s="443"/>
    </row>
    <row r="11" spans="3:12" ht="29.5" customHeight="1" thickBot="1" x14ac:dyDescent="0.2">
      <c r="C11" s="441"/>
      <c r="D11" s="445"/>
      <c r="E11" s="439"/>
      <c r="F11" s="447">
        <f>F8</f>
        <v>0</v>
      </c>
      <c r="G11" s="448"/>
      <c r="H11" s="448"/>
      <c r="I11" s="449"/>
      <c r="J11" s="439"/>
      <c r="K11" s="437"/>
      <c r="L11" s="443"/>
    </row>
    <row r="12" spans="3:12" ht="29.5" customHeight="1" thickBot="1" x14ac:dyDescent="0.2">
      <c r="C12" s="441"/>
      <c r="D12" s="446"/>
      <c r="E12" s="450">
        <f>E7</f>
        <v>0</v>
      </c>
      <c r="F12" s="451"/>
      <c r="G12" s="451"/>
      <c r="H12" s="451"/>
      <c r="I12" s="451"/>
      <c r="J12" s="452"/>
      <c r="K12" s="438"/>
      <c r="L12" s="443"/>
    </row>
    <row r="13" spans="3:12" ht="29.5" customHeight="1" thickBot="1" x14ac:dyDescent="0.2">
      <c r="C13" s="441"/>
      <c r="D13" s="453">
        <f>AVERAGE(I27:I29)</f>
        <v>0</v>
      </c>
      <c r="E13" s="454"/>
      <c r="F13" s="454"/>
      <c r="G13" s="455"/>
      <c r="H13" s="456">
        <f>AVERAGE(G21:G29)</f>
        <v>0</v>
      </c>
      <c r="I13" s="457"/>
      <c r="J13" s="457"/>
      <c r="K13" s="458"/>
      <c r="L13" s="443"/>
    </row>
    <row r="14" spans="3:12" ht="29.5" customHeight="1" thickBot="1" x14ac:dyDescent="0.2">
      <c r="C14" s="432">
        <f>D5</f>
        <v>0</v>
      </c>
      <c r="D14" s="433"/>
      <c r="E14" s="433"/>
      <c r="F14" s="433"/>
      <c r="G14" s="433"/>
      <c r="H14" s="433"/>
      <c r="I14" s="433"/>
      <c r="J14" s="433"/>
      <c r="K14" s="433"/>
      <c r="L14" s="434"/>
    </row>
    <row r="19" spans="3:15" x14ac:dyDescent="0.15">
      <c r="C19" s="282">
        <f>'2. Scoring'!L37</f>
        <v>0</v>
      </c>
      <c r="I19" s="315"/>
      <c r="M19" s="314"/>
    </row>
    <row r="20" spans="3:15" x14ac:dyDescent="0.15">
      <c r="C20" s="282">
        <f>'2. Scoring'!L31</f>
        <v>0</v>
      </c>
      <c r="D20" s="284">
        <f>'2. Scoring'!L18</f>
        <v>0</v>
      </c>
      <c r="M20" s="314"/>
    </row>
    <row r="21" spans="3:15" x14ac:dyDescent="0.15">
      <c r="C21" s="283">
        <f>'2. Scoring'!L30</f>
        <v>0</v>
      </c>
      <c r="D21" s="284">
        <f>'2. Scoring'!L17</f>
        <v>0</v>
      </c>
      <c r="F21" s="284">
        <f>'2. Scoring'!L70</f>
        <v>0</v>
      </c>
      <c r="G21" s="284">
        <f>'2. Scoring'!L81</f>
        <v>0</v>
      </c>
      <c r="H21" s="284">
        <f>'2. Scoring'!L91</f>
        <v>0</v>
      </c>
      <c r="M21" s="314"/>
    </row>
    <row r="22" spans="3:15" x14ac:dyDescent="0.15">
      <c r="C22" s="283">
        <f>'2. Scoring'!L29</f>
        <v>0</v>
      </c>
      <c r="D22" s="284">
        <f>'2. Scoring'!L16</f>
        <v>0</v>
      </c>
      <c r="F22" s="284">
        <f>'2. Scoring'!L69</f>
        <v>0</v>
      </c>
      <c r="G22" s="284">
        <f>'2. Scoring'!L80</f>
        <v>0</v>
      </c>
      <c r="H22" s="284">
        <f>'2. Scoring'!L93</f>
        <v>0</v>
      </c>
      <c r="I22" s="313"/>
      <c r="J22" s="313"/>
      <c r="M22" s="314"/>
    </row>
    <row r="23" spans="3:15" x14ac:dyDescent="0.15">
      <c r="C23" s="283">
        <f>'2. Scoring'!L28</f>
        <v>0</v>
      </c>
      <c r="D23" s="283">
        <f>'2. Scoring'!L15</f>
        <v>0</v>
      </c>
      <c r="F23" s="284">
        <f>'2. Scoring'!L68</f>
        <v>0</v>
      </c>
      <c r="G23" s="284">
        <f>'2. Scoring'!L79</f>
        <v>0</v>
      </c>
      <c r="H23" s="284">
        <f>'2. Scoring'!L90</f>
        <v>0</v>
      </c>
      <c r="I23" s="313"/>
      <c r="J23" s="313"/>
      <c r="M23" s="314"/>
    </row>
    <row r="24" spans="3:15" x14ac:dyDescent="0.15">
      <c r="C24" s="283">
        <f>'2. Scoring'!L27</f>
        <v>0</v>
      </c>
      <c r="D24" s="283">
        <f>'2. Scoring'!L14</f>
        <v>0</v>
      </c>
      <c r="F24" s="284">
        <f>'2. Scoring'!L67</f>
        <v>0</v>
      </c>
      <c r="G24" s="284">
        <f>'2. Scoring'!L77</f>
        <v>0</v>
      </c>
      <c r="H24" s="284">
        <f>'2. Scoring'!L89</f>
        <v>0</v>
      </c>
      <c r="I24" s="313"/>
      <c r="J24" s="284">
        <f>'2. Scoring'!L111</f>
        <v>0</v>
      </c>
      <c r="M24" s="314"/>
    </row>
    <row r="25" spans="3:15" x14ac:dyDescent="0.15">
      <c r="C25" s="282">
        <f>'2. Scoring'!L26</f>
        <v>0</v>
      </c>
      <c r="D25" s="282">
        <f>'2. Scoring'!L13</f>
        <v>0</v>
      </c>
      <c r="E25" s="285">
        <f>'2. Scoring'!L45</f>
        <v>0</v>
      </c>
      <c r="F25" s="284">
        <f>'2. Scoring'!L66</f>
        <v>0</v>
      </c>
      <c r="G25" s="284">
        <f>'2. Scoring'!L75</f>
        <v>0</v>
      </c>
      <c r="H25" s="284">
        <f>'2. Scoring'!L88</f>
        <v>0</v>
      </c>
      <c r="I25" s="313"/>
      <c r="J25" s="284">
        <f>'2. Scoring'!L112</f>
        <v>0</v>
      </c>
      <c r="M25" s="314"/>
    </row>
    <row r="26" spans="3:15" x14ac:dyDescent="0.15">
      <c r="C26" s="282">
        <f>'2. Scoring'!L25</f>
        <v>0</v>
      </c>
      <c r="D26" s="283">
        <f>'2. Scoring'!L11</f>
        <v>0</v>
      </c>
      <c r="E26" s="285">
        <f>'2. Scoring'!L44</f>
        <v>0</v>
      </c>
      <c r="F26" s="284">
        <f>'2. Scoring'!L65</f>
        <v>0</v>
      </c>
      <c r="G26" s="284"/>
      <c r="H26" s="284">
        <f>'2. Scoring'!L87</f>
        <v>0</v>
      </c>
      <c r="I26" s="313"/>
      <c r="J26" s="284">
        <f>'2. Scoring'!L110</f>
        <v>0</v>
      </c>
      <c r="L26" s="284">
        <f>'2. Scoring'!L105</f>
        <v>0</v>
      </c>
      <c r="M26" s="316">
        <f>'2. Scoring'!L97</f>
        <v>0</v>
      </c>
    </row>
    <row r="27" spans="3:15" x14ac:dyDescent="0.15">
      <c r="C27" s="286">
        <f>'2. Scoring'!L23</f>
        <v>0</v>
      </c>
      <c r="D27" s="283">
        <f>'2. Scoring'!L9</f>
        <v>0</v>
      </c>
      <c r="E27" s="285">
        <f>'2. Scoring'!L41</f>
        <v>0</v>
      </c>
      <c r="F27" s="284">
        <f>'2. Scoring'!L61</f>
        <v>0</v>
      </c>
      <c r="G27" s="284">
        <f>'2. Scoring'!L74</f>
        <v>0</v>
      </c>
      <c r="H27" s="284">
        <f>'2. Scoring'!L86</f>
        <v>0</v>
      </c>
      <c r="I27" s="285">
        <f>'2. Scoring'!L56</f>
        <v>0</v>
      </c>
      <c r="J27" s="284">
        <f>'2. Scoring'!L109</f>
        <v>0</v>
      </c>
      <c r="L27" s="284">
        <f>'2. Scoring'!L104</f>
        <v>0</v>
      </c>
      <c r="M27" s="316">
        <f>'2. Scoring'!L96</f>
        <v>0</v>
      </c>
    </row>
    <row r="28" spans="3:15" x14ac:dyDescent="0.15">
      <c r="C28" s="286">
        <f>'2. Scoring'!L21</f>
        <v>0</v>
      </c>
      <c r="D28" s="283">
        <f>'2. Scoring'!L8</f>
        <v>0</v>
      </c>
      <c r="E28" s="285">
        <f>'2. Scoring'!L43</f>
        <v>0</v>
      </c>
      <c r="F28" s="284">
        <f>'2. Scoring'!L60</f>
        <v>0</v>
      </c>
      <c r="G28" s="312">
        <f>'2. Scoring'!L73</f>
        <v>0</v>
      </c>
      <c r="H28" s="285">
        <f>'2. Scoring'!L84</f>
        <v>0</v>
      </c>
      <c r="I28" s="285">
        <f>'2. Scoring'!L55</f>
        <v>0</v>
      </c>
      <c r="J28" s="284">
        <f>'2. Scoring'!L108</f>
        <v>0</v>
      </c>
      <c r="K28" s="285">
        <f>'2. Scoring'!L52</f>
        <v>0</v>
      </c>
      <c r="L28" s="284">
        <f>'2. Scoring'!L101</f>
        <v>0</v>
      </c>
      <c r="M28" s="316">
        <f>'2. Scoring'!L95</f>
        <v>0</v>
      </c>
    </row>
    <row r="29" spans="3:15" x14ac:dyDescent="0.15">
      <c r="C29" s="286">
        <f>'2. Scoring'!L20</f>
        <v>0</v>
      </c>
      <c r="D29" s="282">
        <f>'2. Scoring'!L6</f>
        <v>0</v>
      </c>
      <c r="E29" s="285">
        <f>'2. Scoring'!L40</f>
        <v>0</v>
      </c>
      <c r="F29" s="284">
        <f>'2. Scoring'!L59</f>
        <v>0</v>
      </c>
      <c r="G29" s="312">
        <f>'2. Scoring'!L72</f>
        <v>0</v>
      </c>
      <c r="H29" s="285">
        <f>'2. Scoring'!L83</f>
        <v>0</v>
      </c>
      <c r="I29" s="285">
        <f>'2. Scoring'!L54</f>
        <v>0</v>
      </c>
      <c r="J29" s="284">
        <f>'2. Scoring'!L107</f>
        <v>0</v>
      </c>
      <c r="K29" s="285">
        <f>'2. Scoring'!L51</f>
        <v>0</v>
      </c>
      <c r="L29" s="284">
        <f>'2. Scoring'!L99</f>
        <v>0</v>
      </c>
      <c r="M29" s="316">
        <f>'2. Scoring'!L94</f>
        <v>0</v>
      </c>
    </row>
    <row r="30" spans="3:15" ht="183" x14ac:dyDescent="0.15">
      <c r="C30" s="287" t="s">
        <v>146</v>
      </c>
      <c r="D30" s="287" t="s">
        <v>53</v>
      </c>
      <c r="E30" s="287" t="s">
        <v>231</v>
      </c>
      <c r="F30" s="287" t="s">
        <v>341</v>
      </c>
      <c r="G30" s="287" t="s">
        <v>1411</v>
      </c>
      <c r="H30" s="287" t="s">
        <v>468</v>
      </c>
      <c r="I30" s="287" t="s">
        <v>317</v>
      </c>
      <c r="J30" s="287" t="s">
        <v>595</v>
      </c>
      <c r="K30" s="287" t="s">
        <v>275</v>
      </c>
      <c r="L30" s="287" t="s">
        <v>549</v>
      </c>
      <c r="M30" s="287" t="s">
        <v>638</v>
      </c>
      <c r="N30" s="288"/>
      <c r="O30" s="288"/>
    </row>
  </sheetData>
  <sheetProtection selectLockedCells="1" selectUnlockedCells="1"/>
  <mergeCells count="22">
    <mergeCell ref="G9:H10"/>
    <mergeCell ref="D2:F2"/>
    <mergeCell ref="I2:K2"/>
    <mergeCell ref="D5:K5"/>
    <mergeCell ref="D6:G6"/>
    <mergeCell ref="H6:K6"/>
    <mergeCell ref="C14:L14"/>
    <mergeCell ref="F9:F10"/>
    <mergeCell ref="I9:I10"/>
    <mergeCell ref="K7:K12"/>
    <mergeCell ref="E8:E11"/>
    <mergeCell ref="J8:J11"/>
    <mergeCell ref="C5:C13"/>
    <mergeCell ref="L5:L13"/>
    <mergeCell ref="D10:D12"/>
    <mergeCell ref="F11:I11"/>
    <mergeCell ref="E12:J12"/>
    <mergeCell ref="D13:G13"/>
    <mergeCell ref="H13:K13"/>
    <mergeCell ref="D7:D9"/>
    <mergeCell ref="E7:J7"/>
    <mergeCell ref="F8:I8"/>
  </mergeCells>
  <conditionalFormatting sqref="C5:L5 C14:L14 D8:J8 D12:J12 D9:D11 F9:I11 D13:K13 D6:K7">
    <cfRule type="cellIs" dxfId="64" priority="46" operator="between">
      <formula>2.21</formula>
      <formula>3.49</formula>
    </cfRule>
    <cfRule type="cellIs" dxfId="63" priority="47" stopIfTrue="1" operator="lessThanOrEqual">
      <formula>2.2</formula>
    </cfRule>
  </conditionalFormatting>
  <conditionalFormatting sqref="C19:C29">
    <cfRule type="cellIs" dxfId="62" priority="33" operator="between">
      <formula>3.5</formula>
      <formula>4</formula>
    </cfRule>
    <cfRule type="cellIs" dxfId="61" priority="34" operator="between">
      <formula>2.1</formula>
      <formula>3.49</formula>
    </cfRule>
    <cfRule type="cellIs" dxfId="60" priority="35" operator="lessThan">
      <formula>2.2</formula>
    </cfRule>
  </conditionalFormatting>
  <conditionalFormatting sqref="D20:D29">
    <cfRule type="cellIs" dxfId="59" priority="30" stopIfTrue="1" operator="between">
      <formula>3.5</formula>
      <formula>4</formula>
    </cfRule>
    <cfRule type="cellIs" dxfId="58" priority="31" operator="between">
      <formula>2.21</formula>
      <formula>3.49</formula>
    </cfRule>
    <cfRule type="cellIs" dxfId="57" priority="32" operator="lessThanOrEqual">
      <formula>2.2</formula>
    </cfRule>
  </conditionalFormatting>
  <conditionalFormatting sqref="E25:E29">
    <cfRule type="cellIs" dxfId="56" priority="27" operator="between">
      <formula>3.5</formula>
      <formula>4</formula>
    </cfRule>
    <cfRule type="cellIs" dxfId="55" priority="28" operator="between">
      <formula>2.21</formula>
      <formula>3.49</formula>
    </cfRule>
    <cfRule type="cellIs" dxfId="54" priority="29" operator="lessThanOrEqual">
      <formula>2.2</formula>
    </cfRule>
  </conditionalFormatting>
  <conditionalFormatting sqref="F21:F29">
    <cfRule type="cellIs" dxfId="53" priority="24" operator="between">
      <formula>3.5</formula>
      <formula>4</formula>
    </cfRule>
    <cfRule type="cellIs" dxfId="52" priority="25" operator="between">
      <formula>2.21</formula>
      <formula>3.49</formula>
    </cfRule>
    <cfRule type="cellIs" dxfId="51" priority="26" operator="lessThanOrEqual">
      <formula>2.2</formula>
    </cfRule>
  </conditionalFormatting>
  <conditionalFormatting sqref="G21:H29">
    <cfRule type="cellIs" dxfId="50" priority="21" operator="between">
      <formula>3.5</formula>
      <formula>4</formula>
    </cfRule>
    <cfRule type="cellIs" dxfId="49" priority="22" operator="between">
      <formula>2.21</formula>
      <formula>3.49</formula>
    </cfRule>
    <cfRule type="cellIs" dxfId="48" priority="23" stopIfTrue="1" operator="lessThanOrEqual">
      <formula>2.2</formula>
    </cfRule>
  </conditionalFormatting>
  <conditionalFormatting sqref="I27:J29">
    <cfRule type="cellIs" dxfId="47" priority="17" operator="between">
      <formula>3.5</formula>
      <formula>4</formula>
    </cfRule>
    <cfRule type="cellIs" dxfId="46" priority="18" operator="lessThanOrEqual">
      <formula>2.2</formula>
    </cfRule>
    <cfRule type="cellIs" dxfId="45" priority="20" operator="between">
      <formula>2.21</formula>
      <formula>3.49</formula>
    </cfRule>
  </conditionalFormatting>
  <conditionalFormatting sqref="K28:K29">
    <cfRule type="cellIs" dxfId="44" priority="14" operator="between">
      <formula>3.5</formula>
      <formula>4</formula>
    </cfRule>
    <cfRule type="cellIs" dxfId="43" priority="15" operator="lessThanOrEqual">
      <formula>2.2</formula>
    </cfRule>
    <cfRule type="cellIs" dxfId="42" priority="16" operator="between">
      <formula>2.21</formula>
      <formula>3.49</formula>
    </cfRule>
  </conditionalFormatting>
  <conditionalFormatting sqref="L26:L29">
    <cfRule type="cellIs" dxfId="41" priority="11" operator="between">
      <formula>3.5</formula>
      <formula>4</formula>
    </cfRule>
    <cfRule type="cellIs" dxfId="40" priority="12" operator="between">
      <formula>2.21</formula>
      <formula>3.49</formula>
    </cfRule>
    <cfRule type="cellIs" dxfId="39" priority="13" operator="lessThanOrEqual">
      <formula>2.2</formula>
    </cfRule>
  </conditionalFormatting>
  <conditionalFormatting sqref="M26:M29">
    <cfRule type="cellIs" dxfId="38" priority="8" operator="between">
      <formula>3.5</formula>
      <formula>4</formula>
    </cfRule>
    <cfRule type="cellIs" dxfId="37" priority="9" operator="between">
      <formula>2.21</formula>
      <formula>3.49</formula>
    </cfRule>
    <cfRule type="cellIs" dxfId="36" priority="10" operator="lessThanOrEqual">
      <formula>2.2</formula>
    </cfRule>
  </conditionalFormatting>
  <conditionalFormatting sqref="J25:J26">
    <cfRule type="cellIs" dxfId="35" priority="5" operator="between">
      <formula>3.5</formula>
      <formula>4</formula>
    </cfRule>
    <cfRule type="cellIs" dxfId="34" priority="6" operator="lessThanOrEqual">
      <formula>2.2</formula>
    </cfRule>
    <cfRule type="cellIs" dxfId="33" priority="7" operator="between">
      <formula>2.21</formula>
      <formula>3.49</formula>
    </cfRule>
  </conditionalFormatting>
  <conditionalFormatting sqref="C5:L5 C14:L14 D8:J8 D12:J12 D9:D11 F9:I11 D13:K13">
    <cfRule type="cellIs" dxfId="32" priority="45" operator="between">
      <formula>3.5</formula>
      <formula>4</formula>
    </cfRule>
  </conditionalFormatting>
  <conditionalFormatting sqref="K7:K12">
    <cfRule type="cellIs" dxfId="31" priority="4" operator="between">
      <formula>3.5</formula>
      <formula>4</formula>
    </cfRule>
  </conditionalFormatting>
  <conditionalFormatting sqref="J24">
    <cfRule type="cellIs" dxfId="30" priority="1" operator="between">
      <formula>3.5</formula>
      <formula>4</formula>
    </cfRule>
    <cfRule type="cellIs" dxfId="29" priority="2" operator="lessThanOrEqual">
      <formula>2.2</formula>
    </cfRule>
    <cfRule type="cellIs" dxfId="28" priority="3" operator="between">
      <formula>2.21</formula>
      <formula>3.49</formula>
    </cfRule>
  </conditionalFormatting>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W52"/>
  <sheetViews>
    <sheetView topLeftCell="A23" zoomScale="160" zoomScaleNormal="160" zoomScalePageLayoutView="160" workbookViewId="0">
      <selection activeCell="P21" sqref="P21"/>
    </sheetView>
  </sheetViews>
  <sheetFormatPr baseColWidth="10" defaultColWidth="8.83203125" defaultRowHeight="13" x14ac:dyDescent="0.15"/>
  <cols>
    <col min="1" max="10" width="8.83203125" style="289"/>
    <col min="11" max="11" width="10.83203125" style="289" customWidth="1"/>
    <col min="12" max="16384" width="8.83203125" style="289"/>
  </cols>
  <sheetData>
    <row r="2" spans="2:21" x14ac:dyDescent="0.15">
      <c r="B2" s="302" t="s">
        <v>639</v>
      </c>
      <c r="C2" s="302"/>
    </row>
    <row r="4" spans="2:21" ht="15" x14ac:dyDescent="0.2">
      <c r="B4" s="301"/>
      <c r="C4" s="299" t="s">
        <v>640</v>
      </c>
    </row>
    <row r="5" spans="2:21" ht="15" x14ac:dyDescent="0.2">
      <c r="B5" s="300"/>
      <c r="C5" s="299" t="s">
        <v>641</v>
      </c>
      <c r="E5" s="290"/>
      <c r="F5" s="290"/>
      <c r="G5" s="290"/>
      <c r="H5" s="290"/>
      <c r="I5" s="290"/>
      <c r="J5" s="290"/>
      <c r="K5" s="290"/>
      <c r="L5" s="290"/>
      <c r="M5" s="290"/>
      <c r="N5" s="290"/>
      <c r="O5" s="290"/>
      <c r="P5" s="290"/>
      <c r="R5" s="290"/>
      <c r="S5" s="290"/>
      <c r="T5" s="290"/>
      <c r="U5" s="290"/>
    </row>
    <row r="6" spans="2:21" ht="15" x14ac:dyDescent="0.2">
      <c r="B6" s="298"/>
      <c r="C6" s="295" t="s">
        <v>642</v>
      </c>
      <c r="E6" s="290"/>
      <c r="F6" s="290"/>
      <c r="G6" s="290"/>
      <c r="H6" s="290"/>
      <c r="I6" s="290"/>
      <c r="J6" s="290"/>
      <c r="K6" s="290"/>
      <c r="L6" s="290"/>
      <c r="M6" s="290"/>
      <c r="N6" s="290"/>
      <c r="O6" s="290"/>
      <c r="P6" s="290"/>
      <c r="R6" s="290"/>
      <c r="S6" s="290"/>
      <c r="T6" s="290"/>
      <c r="U6" s="290"/>
    </row>
    <row r="7" spans="2:21" ht="15" x14ac:dyDescent="0.2">
      <c r="B7" s="297"/>
      <c r="C7" s="295" t="s">
        <v>643</v>
      </c>
      <c r="E7" s="290"/>
      <c r="F7" s="290"/>
      <c r="G7" s="290"/>
      <c r="H7" s="290"/>
      <c r="I7" s="290"/>
      <c r="J7" s="290"/>
      <c r="K7" s="290"/>
      <c r="L7" s="290"/>
      <c r="M7" s="290"/>
      <c r="N7" s="290"/>
      <c r="O7" s="290"/>
      <c r="P7" s="290"/>
      <c r="R7" s="290"/>
      <c r="S7" s="290"/>
      <c r="T7" s="290"/>
      <c r="U7" s="290"/>
    </row>
    <row r="8" spans="2:21" x14ac:dyDescent="0.15">
      <c r="D8" s="290"/>
      <c r="E8" s="290"/>
      <c r="F8" s="290"/>
      <c r="G8" s="290"/>
      <c r="H8" s="290"/>
      <c r="I8" s="290"/>
      <c r="J8" s="290"/>
      <c r="K8" s="290"/>
      <c r="L8" s="290"/>
      <c r="M8" s="290"/>
      <c r="N8" s="290"/>
      <c r="O8" s="290"/>
      <c r="P8" s="290"/>
      <c r="R8" s="290"/>
      <c r="S8" s="290"/>
      <c r="T8" s="290"/>
      <c r="U8" s="290"/>
    </row>
    <row r="9" spans="2:21" x14ac:dyDescent="0.15">
      <c r="D9" s="290"/>
      <c r="E9" s="290"/>
      <c r="F9" s="290"/>
      <c r="G9" s="290"/>
      <c r="H9" s="290"/>
      <c r="I9" s="290"/>
      <c r="J9" s="290"/>
      <c r="K9" s="290"/>
      <c r="L9" s="290"/>
      <c r="M9" s="290"/>
      <c r="N9" s="290"/>
      <c r="O9" s="290"/>
      <c r="P9" s="290"/>
      <c r="R9" s="290"/>
      <c r="T9" s="290"/>
      <c r="U9" s="290"/>
    </row>
    <row r="10" spans="2:21" x14ac:dyDescent="0.15">
      <c r="D10" s="290"/>
      <c r="E10" s="290"/>
      <c r="F10" s="290"/>
      <c r="G10" s="290"/>
      <c r="H10" s="290"/>
      <c r="I10" s="290"/>
      <c r="J10" s="290"/>
      <c r="K10" s="290"/>
      <c r="L10" s="290"/>
      <c r="O10" s="292"/>
      <c r="P10" s="290"/>
      <c r="R10" s="290"/>
      <c r="T10" s="290"/>
      <c r="U10" s="290"/>
    </row>
    <row r="11" spans="2:21" x14ac:dyDescent="0.15">
      <c r="D11" s="290"/>
      <c r="E11" s="290"/>
      <c r="F11" s="290"/>
      <c r="G11" s="290"/>
      <c r="H11" s="293">
        <f>'2. Scoring'!L15</f>
        <v>0</v>
      </c>
      <c r="I11" s="290"/>
      <c r="J11" s="290"/>
      <c r="K11" s="290"/>
      <c r="L11" s="290"/>
      <c r="M11" s="290"/>
      <c r="N11" s="318" t="s">
        <v>644</v>
      </c>
      <c r="O11" s="290"/>
      <c r="P11" s="290"/>
      <c r="Q11" s="293">
        <f>'2. Scoring'!L54</f>
        <v>0</v>
      </c>
      <c r="R11" s="290"/>
      <c r="T11" s="290"/>
      <c r="U11" s="290"/>
    </row>
    <row r="12" spans="2:21" x14ac:dyDescent="0.15">
      <c r="D12" s="290"/>
      <c r="E12" s="290"/>
      <c r="F12" s="290"/>
      <c r="G12" s="290"/>
      <c r="H12" s="290"/>
      <c r="I12" s="290"/>
      <c r="J12" s="290"/>
      <c r="K12" s="290"/>
      <c r="L12" s="290"/>
      <c r="M12" s="290"/>
      <c r="N12" s="317" t="s">
        <v>645</v>
      </c>
      <c r="O12" s="290"/>
      <c r="P12" s="290"/>
      <c r="Q12" s="293">
        <f>'2. Scoring'!L56</f>
        <v>0</v>
      </c>
      <c r="R12" s="290"/>
      <c r="T12" s="290"/>
      <c r="U12" s="290"/>
    </row>
    <row r="13" spans="2:21" x14ac:dyDescent="0.15">
      <c r="D13" s="290"/>
      <c r="E13" s="290"/>
      <c r="F13" s="290"/>
      <c r="G13" s="290"/>
      <c r="H13" s="290"/>
      <c r="I13" s="290"/>
      <c r="J13" s="290"/>
      <c r="K13" s="290"/>
      <c r="L13" s="290"/>
      <c r="M13" s="290"/>
      <c r="N13" s="317" t="s">
        <v>646</v>
      </c>
      <c r="O13" s="290"/>
      <c r="P13" s="290"/>
      <c r="Q13" s="293">
        <f>'2. Scoring'!L55</f>
        <v>0</v>
      </c>
      <c r="R13" s="290"/>
      <c r="T13" s="290"/>
      <c r="U13" s="290"/>
    </row>
    <row r="14" spans="2:21" x14ac:dyDescent="0.15">
      <c r="D14" s="290"/>
      <c r="E14" s="290"/>
      <c r="F14" s="293">
        <f>'2. Scoring'!L6</f>
        <v>0</v>
      </c>
      <c r="G14" s="290"/>
      <c r="H14" s="290"/>
      <c r="I14" s="293">
        <f>'2. Scoring'!L11</f>
        <v>0</v>
      </c>
      <c r="J14" s="290"/>
      <c r="K14" s="290"/>
      <c r="L14" s="290"/>
      <c r="M14" s="290"/>
      <c r="N14" s="290"/>
      <c r="O14" s="290"/>
      <c r="P14" s="290"/>
      <c r="R14" s="290"/>
      <c r="T14" s="290"/>
      <c r="U14" s="290"/>
    </row>
    <row r="15" spans="2:21" x14ac:dyDescent="0.15">
      <c r="D15" s="290"/>
      <c r="E15" s="290"/>
      <c r="F15" s="290"/>
      <c r="G15" s="290"/>
      <c r="H15" s="290"/>
      <c r="I15" s="290"/>
      <c r="J15" s="290"/>
      <c r="K15" s="290"/>
      <c r="L15" s="290"/>
      <c r="M15" s="290"/>
      <c r="N15" s="290"/>
      <c r="O15" s="290"/>
      <c r="P15" s="290"/>
      <c r="R15" s="290"/>
      <c r="T15" s="290"/>
      <c r="U15" s="290"/>
    </row>
    <row r="16" spans="2:21" x14ac:dyDescent="0.15">
      <c r="D16" s="290"/>
      <c r="E16" s="290"/>
      <c r="F16" s="290"/>
      <c r="G16" s="290"/>
      <c r="H16" s="290"/>
      <c r="I16" s="290"/>
      <c r="J16" s="290"/>
      <c r="K16" s="290"/>
      <c r="L16" s="290"/>
      <c r="M16" s="290"/>
      <c r="N16" s="290"/>
      <c r="O16" s="290"/>
      <c r="P16" s="290"/>
      <c r="Q16" s="290"/>
      <c r="R16" s="290"/>
      <c r="S16" s="290"/>
      <c r="T16" s="290"/>
      <c r="U16" s="290"/>
    </row>
    <row r="17" spans="4:23" x14ac:dyDescent="0.15">
      <c r="D17" s="290"/>
      <c r="E17" s="290"/>
      <c r="F17" s="293">
        <f>'2. Scoring'!L8</f>
        <v>0</v>
      </c>
      <c r="G17" s="290"/>
      <c r="H17" s="290"/>
      <c r="I17" s="293">
        <f>'2. Scoring'!L26</f>
        <v>0</v>
      </c>
      <c r="J17" s="290"/>
      <c r="K17" s="290"/>
      <c r="L17" s="290"/>
      <c r="M17" s="290"/>
      <c r="N17" s="290"/>
      <c r="O17" s="290"/>
      <c r="P17" s="290"/>
      <c r="Q17" s="290"/>
      <c r="R17" s="290"/>
      <c r="S17" s="290"/>
      <c r="T17" s="290"/>
      <c r="U17" s="290"/>
    </row>
    <row r="18" spans="4:23" x14ac:dyDescent="0.15">
      <c r="D18" s="290"/>
      <c r="E18" s="290"/>
      <c r="F18" s="290"/>
      <c r="G18" s="290"/>
      <c r="H18" s="290"/>
      <c r="I18" s="290"/>
      <c r="J18" s="290"/>
      <c r="K18" s="290"/>
      <c r="L18" s="290"/>
      <c r="M18" s="290"/>
      <c r="N18" s="290"/>
      <c r="O18" s="290"/>
      <c r="P18" s="290"/>
      <c r="Q18" s="290"/>
      <c r="R18" s="290"/>
      <c r="S18" s="290"/>
      <c r="T18" s="290"/>
      <c r="U18" s="290"/>
    </row>
    <row r="19" spans="4:23" x14ac:dyDescent="0.15">
      <c r="D19" s="290"/>
      <c r="E19" s="290"/>
      <c r="F19" s="290"/>
      <c r="G19" s="290"/>
      <c r="H19" s="290"/>
      <c r="I19" s="290"/>
      <c r="J19" s="290"/>
      <c r="K19" s="290"/>
      <c r="L19" s="290"/>
      <c r="M19" s="290"/>
      <c r="N19" s="290"/>
      <c r="O19" s="290"/>
      <c r="P19" s="290"/>
      <c r="Q19" s="290"/>
      <c r="R19" s="290"/>
      <c r="S19" s="290"/>
      <c r="T19" s="290"/>
      <c r="U19" s="290"/>
    </row>
    <row r="20" spans="4:23" x14ac:dyDescent="0.15">
      <c r="D20" s="290"/>
      <c r="E20" s="290"/>
      <c r="F20" s="293">
        <f>'2. Scoring'!L21</f>
        <v>0</v>
      </c>
      <c r="G20" s="290"/>
      <c r="H20" s="290"/>
      <c r="I20" s="293">
        <f>'2. Scoring'!L16</f>
        <v>0</v>
      </c>
      <c r="J20" s="290"/>
      <c r="K20" s="290"/>
      <c r="L20" s="290"/>
      <c r="M20" s="290"/>
      <c r="N20" s="290"/>
      <c r="O20" s="290"/>
      <c r="P20" s="290"/>
      <c r="Q20" s="290"/>
      <c r="R20" s="290"/>
      <c r="S20" s="292" t="s">
        <v>647</v>
      </c>
      <c r="T20" s="290"/>
      <c r="U20" s="293">
        <f>'2. Scoring'!L109</f>
        <v>0</v>
      </c>
    </row>
    <row r="21" spans="4:23" x14ac:dyDescent="0.15">
      <c r="D21" s="290"/>
      <c r="E21" s="290"/>
      <c r="F21" s="290"/>
      <c r="G21" s="290"/>
      <c r="H21" s="290"/>
      <c r="I21" s="290"/>
      <c r="J21" s="290"/>
      <c r="K21" s="290"/>
      <c r="L21" s="290"/>
      <c r="M21" s="290"/>
      <c r="N21" s="317" t="s">
        <v>648</v>
      </c>
      <c r="O21" s="290"/>
      <c r="P21" s="293">
        <f>'2. Scoring'!L81</f>
        <v>0</v>
      </c>
      <c r="Q21" s="290"/>
      <c r="R21" s="290"/>
      <c r="S21" s="292" t="s">
        <v>649</v>
      </c>
      <c r="T21" s="290"/>
      <c r="U21" s="293">
        <f>'2. Scoring'!L112</f>
        <v>0</v>
      </c>
    </row>
    <row r="22" spans="4:23" x14ac:dyDescent="0.15">
      <c r="D22" s="290"/>
      <c r="E22" s="290"/>
      <c r="F22" s="290"/>
      <c r="G22" s="290"/>
      <c r="H22" s="290"/>
      <c r="I22" s="290"/>
      <c r="J22" s="290"/>
      <c r="K22" s="290"/>
      <c r="L22" s="290"/>
      <c r="M22" s="290"/>
      <c r="N22" s="317" t="s">
        <v>650</v>
      </c>
      <c r="O22" s="290"/>
      <c r="P22" s="293">
        <f>'2. Scoring'!L79</f>
        <v>0</v>
      </c>
      <c r="Q22" s="290"/>
      <c r="R22" s="290"/>
      <c r="S22" s="292" t="s">
        <v>651</v>
      </c>
      <c r="T22" s="290"/>
      <c r="U22" s="293">
        <f>'2. Scoring'!L107</f>
        <v>0</v>
      </c>
    </row>
    <row r="23" spans="4:23" x14ac:dyDescent="0.15">
      <c r="D23" s="290"/>
      <c r="E23" s="290"/>
      <c r="F23" s="293">
        <f>'2. Scoring'!L31</f>
        <v>0</v>
      </c>
      <c r="G23" s="290"/>
      <c r="H23" s="290"/>
      <c r="I23" s="293">
        <f>'2. Scoring'!L20</f>
        <v>0</v>
      </c>
      <c r="J23" s="290"/>
      <c r="K23" s="290"/>
      <c r="L23" s="290"/>
      <c r="M23" s="290"/>
      <c r="N23" s="290"/>
      <c r="O23" s="290"/>
      <c r="P23" s="290"/>
      <c r="Q23" s="290"/>
      <c r="R23" s="290"/>
      <c r="S23" s="292" t="s">
        <v>652</v>
      </c>
      <c r="T23" s="290"/>
      <c r="U23" s="293">
        <f>'2. Scoring'!L108</f>
        <v>0</v>
      </c>
      <c r="V23" s="296"/>
      <c r="W23" s="296"/>
    </row>
    <row r="24" spans="4:23" x14ac:dyDescent="0.15">
      <c r="D24" s="290"/>
      <c r="E24" s="290"/>
      <c r="F24" s="290"/>
      <c r="G24" s="290"/>
      <c r="H24" s="290"/>
      <c r="I24" s="290"/>
      <c r="J24" s="290"/>
      <c r="K24" s="292"/>
      <c r="L24" s="290"/>
      <c r="M24" s="290"/>
      <c r="N24" s="290"/>
      <c r="O24" s="290"/>
      <c r="P24" s="290"/>
      <c r="Q24" s="290"/>
      <c r="R24" s="290"/>
      <c r="S24" s="292" t="s">
        <v>653</v>
      </c>
      <c r="T24" s="290"/>
      <c r="U24" s="293">
        <f>'2. Scoring'!L110</f>
        <v>0</v>
      </c>
      <c r="V24" s="296"/>
      <c r="W24" s="296"/>
    </row>
    <row r="25" spans="4:23" x14ac:dyDescent="0.15">
      <c r="D25" s="290"/>
      <c r="E25" s="290"/>
      <c r="F25" s="290"/>
      <c r="G25" s="290"/>
      <c r="H25" s="290"/>
      <c r="I25" s="290"/>
      <c r="J25" s="290"/>
      <c r="K25" s="292"/>
      <c r="L25" s="290"/>
      <c r="M25" s="290"/>
      <c r="N25" s="290"/>
      <c r="O25" s="290"/>
      <c r="P25" s="290"/>
      <c r="Q25" s="290"/>
      <c r="R25" s="290"/>
      <c r="S25" s="292" t="s">
        <v>654</v>
      </c>
      <c r="T25" s="290"/>
      <c r="U25" s="293">
        <f>'2. Scoring'!L111</f>
        <v>0</v>
      </c>
      <c r="V25" s="296"/>
      <c r="W25" s="296"/>
    </row>
    <row r="26" spans="4:23" x14ac:dyDescent="0.15">
      <c r="D26" s="290"/>
      <c r="E26" s="290"/>
      <c r="F26" s="290"/>
      <c r="G26" s="290"/>
      <c r="H26" s="293">
        <f>'2. Scoring'!L29</f>
        <v>0</v>
      </c>
      <c r="I26" s="290"/>
      <c r="J26" s="290"/>
      <c r="K26" s="292"/>
      <c r="L26" s="290"/>
      <c r="M26" s="290"/>
      <c r="N26" s="317" t="s">
        <v>655</v>
      </c>
      <c r="O26" s="290"/>
      <c r="P26" s="293">
        <f>'2. Scoring'!L83</f>
        <v>0</v>
      </c>
      <c r="Q26" s="290"/>
      <c r="R26" s="290"/>
      <c r="S26" s="292"/>
      <c r="T26" s="290"/>
      <c r="U26" s="323"/>
      <c r="V26" s="296"/>
      <c r="W26" s="296"/>
    </row>
    <row r="27" spans="4:23" x14ac:dyDescent="0.15">
      <c r="D27" s="290"/>
      <c r="E27" s="290"/>
      <c r="F27" s="290"/>
      <c r="G27" s="290"/>
      <c r="H27" s="290"/>
      <c r="I27" s="290"/>
      <c r="J27" s="292" t="s">
        <v>656</v>
      </c>
      <c r="K27" s="292"/>
      <c r="L27" s="293">
        <f>'2. Scoring'!L44</f>
        <v>0</v>
      </c>
      <c r="M27" s="290"/>
      <c r="N27" s="290"/>
      <c r="O27" s="290"/>
      <c r="P27" s="290"/>
      <c r="Q27" s="290"/>
      <c r="R27" s="290"/>
      <c r="S27" s="290"/>
      <c r="T27" s="290"/>
      <c r="U27" s="290"/>
    </row>
    <row r="28" spans="4:23" x14ac:dyDescent="0.15">
      <c r="D28" s="290"/>
      <c r="E28" s="290"/>
      <c r="F28" s="290"/>
      <c r="G28" s="290"/>
      <c r="H28" s="290"/>
      <c r="I28" s="290"/>
      <c r="J28" s="292" t="s">
        <v>657</v>
      </c>
      <c r="K28" s="290"/>
      <c r="L28" s="293">
        <f>'2. Scoring'!L40</f>
        <v>0</v>
      </c>
      <c r="M28" s="290"/>
      <c r="N28" s="290"/>
      <c r="O28" s="290"/>
      <c r="P28" s="290"/>
      <c r="Q28" s="290"/>
      <c r="R28" s="290"/>
      <c r="S28" s="290"/>
      <c r="T28" s="290"/>
      <c r="U28" s="290"/>
    </row>
    <row r="29" spans="4:23" x14ac:dyDescent="0.15">
      <c r="D29" s="290"/>
      <c r="E29" s="290"/>
      <c r="F29" s="290"/>
      <c r="G29" s="290"/>
      <c r="H29" s="290"/>
      <c r="I29" s="290"/>
      <c r="J29" s="292" t="s">
        <v>658</v>
      </c>
      <c r="K29" s="290"/>
      <c r="L29" s="293">
        <f>'2. Scoring'!L43</f>
        <v>0</v>
      </c>
      <c r="M29" s="290"/>
      <c r="N29" s="290"/>
      <c r="O29" s="290"/>
      <c r="P29" s="290"/>
      <c r="Q29" s="290"/>
      <c r="R29" s="290"/>
      <c r="S29" s="290"/>
      <c r="T29" s="290"/>
      <c r="U29" s="290"/>
    </row>
    <row r="30" spans="4:23" x14ac:dyDescent="0.15">
      <c r="D30" s="290"/>
      <c r="E30" s="290"/>
      <c r="F30" s="290"/>
      <c r="G30" s="290"/>
      <c r="H30" s="290"/>
      <c r="I30" s="290"/>
      <c r="J30" s="292" t="s">
        <v>659</v>
      </c>
      <c r="K30" s="290"/>
      <c r="L30" s="293">
        <f>'2. Scoring'!L41</f>
        <v>0</v>
      </c>
      <c r="M30" s="290"/>
      <c r="N30" s="290"/>
      <c r="O30" s="290"/>
      <c r="P30" s="290"/>
      <c r="Q30" s="290"/>
      <c r="R30" s="290"/>
      <c r="S30" s="290"/>
      <c r="T30" s="290"/>
      <c r="U30" s="290"/>
    </row>
    <row r="31" spans="4:23" x14ac:dyDescent="0.15">
      <c r="D31" s="290"/>
      <c r="E31" s="290"/>
      <c r="F31" s="290"/>
      <c r="G31" s="290"/>
      <c r="H31" s="290"/>
      <c r="I31" s="290"/>
      <c r="J31" s="290"/>
      <c r="K31" s="290"/>
      <c r="L31" s="290"/>
      <c r="M31" s="290"/>
      <c r="N31" s="290"/>
      <c r="O31" s="317" t="s">
        <v>660</v>
      </c>
      <c r="Q31" s="293">
        <f>'2. Scoring'!L74</f>
        <v>0</v>
      </c>
      <c r="R31" s="290"/>
      <c r="S31" s="290"/>
      <c r="T31" s="290"/>
      <c r="U31" s="290"/>
    </row>
    <row r="32" spans="4:23" x14ac:dyDescent="0.15">
      <c r="D32" s="290"/>
      <c r="E32" s="290"/>
      <c r="F32" s="290"/>
      <c r="G32" s="290"/>
      <c r="H32" s="290"/>
      <c r="I32" s="290"/>
      <c r="J32" s="290"/>
      <c r="K32" s="290"/>
      <c r="L32" s="290"/>
      <c r="M32" s="290"/>
      <c r="N32" s="290"/>
      <c r="O32" s="317" t="s">
        <v>661</v>
      </c>
      <c r="Q32" s="293">
        <f>'2. Scoring'!L77</f>
        <v>0</v>
      </c>
      <c r="R32" s="290"/>
      <c r="S32" s="290"/>
      <c r="T32" s="290"/>
      <c r="U32" s="290"/>
    </row>
    <row r="33" spans="4:21" x14ac:dyDescent="0.15">
      <c r="D33" s="290"/>
      <c r="E33" s="290"/>
      <c r="F33" s="290"/>
      <c r="G33" s="290"/>
      <c r="H33" s="290"/>
      <c r="I33" s="290"/>
      <c r="J33" s="290"/>
      <c r="K33" s="290"/>
      <c r="L33" s="290"/>
      <c r="M33" s="290"/>
      <c r="N33" s="290"/>
      <c r="O33" s="317" t="s">
        <v>662</v>
      </c>
      <c r="Q33" s="293">
        <f>'2. Scoring'!L75</f>
        <v>0</v>
      </c>
      <c r="R33" s="290"/>
      <c r="S33" s="290"/>
      <c r="T33" s="290"/>
      <c r="U33" s="290"/>
    </row>
    <row r="34" spans="4:21" x14ac:dyDescent="0.15">
      <c r="D34" s="290"/>
      <c r="E34" s="290"/>
      <c r="F34" s="290"/>
      <c r="G34" s="290"/>
      <c r="H34" s="290"/>
      <c r="I34" s="290"/>
      <c r="J34" s="290"/>
      <c r="K34" s="290"/>
      <c r="L34" s="290"/>
      <c r="M34" s="290"/>
      <c r="N34" s="290"/>
      <c r="O34" s="318" t="s">
        <v>663</v>
      </c>
      <c r="Q34" s="293">
        <f>'2. Scoring'!L73</f>
        <v>0</v>
      </c>
      <c r="R34" s="290"/>
      <c r="S34" s="290"/>
      <c r="T34" s="290"/>
      <c r="U34" s="290"/>
    </row>
    <row r="35" spans="4:21" x14ac:dyDescent="0.15">
      <c r="D35" s="290"/>
      <c r="E35" s="290"/>
      <c r="F35" s="290"/>
      <c r="G35" s="290"/>
      <c r="H35" s="290"/>
      <c r="I35" s="290"/>
      <c r="J35" s="290"/>
      <c r="K35" s="290"/>
      <c r="L35" s="290"/>
      <c r="M35" s="290"/>
      <c r="N35" s="290"/>
      <c r="O35" s="317" t="s">
        <v>664</v>
      </c>
      <c r="Q35" s="293">
        <f>'2. Scoring'!L80</f>
        <v>0</v>
      </c>
      <c r="S35" s="290"/>
      <c r="T35" s="290"/>
      <c r="U35" s="290"/>
    </row>
    <row r="36" spans="4:21" x14ac:dyDescent="0.15">
      <c r="D36" s="290"/>
      <c r="E36" s="290"/>
      <c r="F36" s="290"/>
      <c r="G36" s="290"/>
      <c r="H36" s="292" t="s">
        <v>665</v>
      </c>
      <c r="I36" s="290"/>
      <c r="J36" s="293">
        <f>'2. Scoring'!L93</f>
        <v>0</v>
      </c>
      <c r="K36" s="290"/>
      <c r="L36" s="292" t="s">
        <v>666</v>
      </c>
      <c r="M36" s="290"/>
      <c r="N36" s="293">
        <f>'2. Scoring'!L87</f>
        <v>0</v>
      </c>
      <c r="O36" s="290"/>
      <c r="P36" s="290"/>
      <c r="Q36" s="290"/>
      <c r="S36" s="290"/>
      <c r="T36" s="290"/>
      <c r="U36" s="290"/>
    </row>
    <row r="37" spans="4:21" x14ac:dyDescent="0.15">
      <c r="D37" s="290"/>
      <c r="E37" s="290"/>
      <c r="F37" s="290"/>
      <c r="G37" s="290"/>
      <c r="H37" s="292" t="s">
        <v>667</v>
      </c>
      <c r="I37" s="290"/>
      <c r="J37" s="293">
        <f>'2. Scoring'!L86</f>
        <v>0</v>
      </c>
      <c r="K37" s="290"/>
      <c r="L37" s="317" t="s">
        <v>668</v>
      </c>
      <c r="M37" s="290"/>
      <c r="N37" s="293">
        <f>'2. Scoring'!L88</f>
        <v>0</v>
      </c>
      <c r="O37" s="290"/>
      <c r="P37" s="290"/>
      <c r="S37" s="292" t="s">
        <v>669</v>
      </c>
      <c r="T37" s="290"/>
      <c r="U37" s="293">
        <f>'2. Scoring'!L48</f>
        <v>0</v>
      </c>
    </row>
    <row r="38" spans="4:21" x14ac:dyDescent="0.15">
      <c r="D38" s="290"/>
      <c r="E38" s="290"/>
      <c r="F38" s="290"/>
      <c r="G38" s="290"/>
      <c r="H38" s="292" t="s">
        <v>670</v>
      </c>
      <c r="I38" s="290"/>
      <c r="J38" s="293">
        <f>'2. Scoring'!L90</f>
        <v>0</v>
      </c>
      <c r="K38" s="290"/>
      <c r="L38" s="290"/>
      <c r="M38" s="290"/>
      <c r="N38" s="291"/>
      <c r="O38" s="290"/>
      <c r="P38" s="290"/>
      <c r="S38" s="292" t="s">
        <v>671</v>
      </c>
      <c r="T38" s="290"/>
      <c r="U38" s="293">
        <f>'2. Scoring'!L51</f>
        <v>0</v>
      </c>
    </row>
    <row r="39" spans="4:21" x14ac:dyDescent="0.15">
      <c r="D39" s="290"/>
      <c r="E39" s="290"/>
      <c r="F39" s="290"/>
      <c r="G39" s="290"/>
      <c r="H39" s="292"/>
      <c r="I39" s="290"/>
      <c r="J39" s="293"/>
      <c r="K39" s="290"/>
      <c r="L39" s="290"/>
      <c r="M39" s="290"/>
      <c r="N39" s="290"/>
      <c r="O39" s="290"/>
      <c r="P39" s="290"/>
      <c r="S39" s="292" t="s">
        <v>672</v>
      </c>
      <c r="T39" s="290"/>
      <c r="U39" s="293">
        <f>'2. Scoring'!L53</f>
        <v>0</v>
      </c>
    </row>
    <row r="40" spans="4:21" x14ac:dyDescent="0.15">
      <c r="D40" s="290"/>
      <c r="E40" s="290"/>
      <c r="F40" s="290"/>
      <c r="G40" s="290"/>
      <c r="H40" s="290"/>
      <c r="I40" s="290"/>
      <c r="J40" s="290"/>
      <c r="K40" s="290"/>
      <c r="L40" s="290"/>
      <c r="M40" s="290"/>
      <c r="N40" s="290"/>
      <c r="O40" s="290"/>
      <c r="P40" s="290"/>
      <c r="S40" s="292" t="s">
        <v>673</v>
      </c>
      <c r="T40" s="290"/>
      <c r="U40" s="293">
        <f>'2. Scoring'!L52</f>
        <v>0</v>
      </c>
    </row>
    <row r="41" spans="4:21" x14ac:dyDescent="0.15">
      <c r="D41" s="290"/>
      <c r="E41" s="290"/>
      <c r="F41" s="290"/>
      <c r="G41" s="290"/>
      <c r="H41" s="290"/>
      <c r="I41" s="290"/>
      <c r="J41" s="290"/>
      <c r="K41" s="290"/>
      <c r="L41" s="290"/>
      <c r="M41" s="290"/>
      <c r="N41" s="290"/>
      <c r="O41" s="290"/>
      <c r="P41" s="290"/>
      <c r="Q41" s="290"/>
      <c r="R41" s="290"/>
      <c r="S41" s="290"/>
      <c r="T41" s="290"/>
      <c r="U41" s="290"/>
    </row>
    <row r="42" spans="4:21" ht="15" x14ac:dyDescent="0.2">
      <c r="E42" s="290"/>
      <c r="F42" s="295"/>
      <c r="G42" s="290"/>
      <c r="H42" s="290"/>
      <c r="I42" s="290"/>
      <c r="J42" s="290"/>
      <c r="K42" s="290"/>
      <c r="L42" s="290"/>
      <c r="M42" s="290"/>
      <c r="N42" s="290"/>
      <c r="O42" s="290"/>
      <c r="P42" s="290"/>
      <c r="Q42" s="290"/>
      <c r="R42" s="290"/>
      <c r="S42" s="290"/>
      <c r="T42" s="290"/>
      <c r="U42" s="290"/>
    </row>
    <row r="43" spans="4:21" x14ac:dyDescent="0.15">
      <c r="D43" s="290"/>
      <c r="E43" s="290"/>
      <c r="F43" s="290"/>
      <c r="G43" s="290"/>
      <c r="H43" s="290"/>
      <c r="I43" s="290"/>
      <c r="J43" s="290"/>
      <c r="K43" s="290"/>
      <c r="L43" s="290"/>
      <c r="M43" s="290"/>
      <c r="N43" s="290"/>
      <c r="O43" s="290"/>
      <c r="P43" s="290"/>
      <c r="Q43" s="290"/>
      <c r="R43" s="290"/>
      <c r="S43" s="290"/>
      <c r="T43" s="290"/>
      <c r="U43" s="290"/>
    </row>
    <row r="44" spans="4:21" x14ac:dyDescent="0.15">
      <c r="D44" s="290"/>
      <c r="E44" s="290"/>
      <c r="F44" s="290"/>
      <c r="G44" s="290"/>
      <c r="H44" s="290"/>
      <c r="I44" s="290"/>
      <c r="J44" s="290"/>
      <c r="K44" s="290"/>
      <c r="L44" s="290"/>
      <c r="M44" s="290"/>
      <c r="N44" s="290"/>
      <c r="O44" s="290"/>
      <c r="P44" s="290"/>
      <c r="Q44" s="290"/>
      <c r="R44" s="290"/>
      <c r="S44" s="290"/>
      <c r="T44" s="290"/>
      <c r="U44" s="290"/>
    </row>
    <row r="45" spans="4:21" x14ac:dyDescent="0.15">
      <c r="D45" s="290"/>
      <c r="E45" s="290"/>
      <c r="F45" s="294" t="s">
        <v>674</v>
      </c>
      <c r="H45" s="290"/>
      <c r="I45" s="293">
        <f>'2. Scoring'!L66</f>
        <v>0</v>
      </c>
      <c r="J45" s="290"/>
      <c r="K45" s="290"/>
      <c r="L45" s="290"/>
      <c r="M45" s="290"/>
      <c r="N45" s="290"/>
      <c r="O45" s="290"/>
      <c r="P45" s="290"/>
      <c r="Q45" s="290"/>
      <c r="R45" s="290"/>
      <c r="S45" s="290"/>
      <c r="T45" s="290"/>
      <c r="U45" s="290"/>
    </row>
    <row r="46" spans="4:21" x14ac:dyDescent="0.15">
      <c r="D46" s="290"/>
      <c r="E46" s="290"/>
      <c r="F46" s="292" t="s">
        <v>675</v>
      </c>
      <c r="H46" s="290"/>
      <c r="I46" s="293">
        <f>'2. Scoring'!L60</f>
        <v>0</v>
      </c>
      <c r="J46" s="290"/>
      <c r="K46" s="292" t="s">
        <v>676</v>
      </c>
      <c r="L46" s="290"/>
      <c r="M46" s="293">
        <f>'2. Scoring'!L101</f>
        <v>0</v>
      </c>
      <c r="N46" s="290"/>
      <c r="O46" s="290"/>
      <c r="P46" s="290"/>
      <c r="Q46" s="290"/>
      <c r="R46" s="290"/>
      <c r="S46" s="290"/>
      <c r="T46" s="290"/>
      <c r="U46" s="290"/>
    </row>
    <row r="47" spans="4:21" x14ac:dyDescent="0.15">
      <c r="D47" s="290"/>
      <c r="E47" s="290"/>
      <c r="F47" s="292" t="s">
        <v>677</v>
      </c>
      <c r="H47" s="290"/>
      <c r="I47" s="293">
        <f>'2. Scoring'!L59</f>
        <v>0</v>
      </c>
      <c r="J47" s="290"/>
      <c r="K47" s="292" t="s">
        <v>678</v>
      </c>
      <c r="L47" s="290"/>
      <c r="M47" s="293">
        <f>'2. Scoring'!L104</f>
        <v>0</v>
      </c>
      <c r="N47" s="290"/>
      <c r="O47" s="290"/>
      <c r="P47" s="290"/>
      <c r="Q47" s="290"/>
      <c r="R47" s="290"/>
      <c r="S47" s="290"/>
      <c r="T47" s="290"/>
      <c r="U47" s="290"/>
    </row>
    <row r="48" spans="4:21" x14ac:dyDescent="0.15">
      <c r="D48" s="290"/>
      <c r="E48" s="290"/>
      <c r="F48" s="292" t="s">
        <v>679</v>
      </c>
      <c r="H48" s="290"/>
      <c r="I48" s="293" t="e">
        <f>AVERAGE('2. Scoring'!K63:K64)</f>
        <v>#DIV/0!</v>
      </c>
      <c r="J48" s="290"/>
      <c r="K48" s="317" t="s">
        <v>680</v>
      </c>
      <c r="L48" s="290"/>
      <c r="M48" s="293">
        <f>'2. Scoring'!L105</f>
        <v>0</v>
      </c>
      <c r="N48" s="290"/>
      <c r="O48" s="290"/>
      <c r="P48" s="290"/>
      <c r="Q48" s="290"/>
      <c r="R48" s="290"/>
      <c r="S48" s="290"/>
      <c r="T48" s="290"/>
      <c r="U48" s="290"/>
    </row>
    <row r="49" spans="4:21" x14ac:dyDescent="0.15">
      <c r="D49" s="290"/>
      <c r="E49" s="290"/>
      <c r="F49" s="317" t="s">
        <v>681</v>
      </c>
      <c r="G49" s="290"/>
      <c r="H49" s="290"/>
      <c r="I49" s="293">
        <f>'2. Scoring'!L70</f>
        <v>0</v>
      </c>
      <c r="J49" s="290"/>
      <c r="K49" s="290"/>
      <c r="L49" s="290"/>
      <c r="M49" s="290"/>
      <c r="N49" s="290"/>
      <c r="O49" s="290"/>
      <c r="P49" s="290"/>
      <c r="Q49" s="290"/>
      <c r="R49" s="290"/>
      <c r="S49" s="290"/>
      <c r="T49" s="290"/>
      <c r="U49" s="290"/>
    </row>
    <row r="50" spans="4:21" x14ac:dyDescent="0.15">
      <c r="D50" s="290"/>
      <c r="E50" s="290"/>
      <c r="F50" s="317" t="s">
        <v>682</v>
      </c>
      <c r="G50" s="290"/>
      <c r="H50" s="290"/>
      <c r="I50" s="293">
        <f>'2. Scoring'!L69</f>
        <v>0</v>
      </c>
      <c r="J50" s="290"/>
      <c r="L50" s="290"/>
      <c r="M50" s="290"/>
      <c r="N50" s="290"/>
      <c r="O50" s="290"/>
      <c r="P50" s="290"/>
      <c r="Q50" s="290"/>
      <c r="R50" s="290"/>
      <c r="S50" s="290"/>
      <c r="T50" s="290"/>
      <c r="U50" s="290"/>
    </row>
    <row r="51" spans="4:21" x14ac:dyDescent="0.15">
      <c r="D51" s="290"/>
      <c r="E51" s="290"/>
      <c r="F51" s="290"/>
      <c r="G51" s="290"/>
      <c r="H51" s="290"/>
      <c r="I51" s="290"/>
      <c r="J51" s="290"/>
      <c r="L51" s="290"/>
      <c r="M51" s="290"/>
      <c r="N51" s="290"/>
      <c r="O51" s="290"/>
      <c r="P51" s="290"/>
      <c r="Q51" s="290"/>
      <c r="R51" s="290"/>
      <c r="S51" s="290"/>
      <c r="T51" s="290"/>
      <c r="U51" s="290"/>
    </row>
    <row r="52" spans="4:21" x14ac:dyDescent="0.15">
      <c r="D52" s="290"/>
      <c r="E52" s="290"/>
      <c r="F52" s="290"/>
      <c r="G52" s="290"/>
      <c r="H52" s="290"/>
      <c r="I52" s="290"/>
      <c r="J52" s="290"/>
      <c r="K52" s="290"/>
      <c r="L52" s="290"/>
      <c r="M52" s="290"/>
      <c r="N52" s="290"/>
      <c r="O52" s="290"/>
      <c r="P52" s="290"/>
      <c r="Q52" s="290"/>
      <c r="R52" s="290"/>
      <c r="S52" s="290"/>
      <c r="T52" s="290"/>
      <c r="U52" s="290"/>
    </row>
  </sheetData>
  <sheetProtection selectLockedCells="1" selectUnlockedCells="1"/>
  <conditionalFormatting sqref="Q1:R2">
    <cfRule type="cellIs" dxfId="27" priority="10" stopIfTrue="1" operator="between">
      <formula>1</formula>
      <formula>1.99</formula>
    </cfRule>
    <cfRule type="cellIs" dxfId="26" priority="11" stopIfTrue="1" operator="between">
      <formula>2</formula>
      <formula>2.99</formula>
    </cfRule>
    <cfRule type="cellIs" dxfId="25" priority="12" stopIfTrue="1" operator="between">
      <formula>3</formula>
      <formula>3.99</formula>
    </cfRule>
  </conditionalFormatting>
  <conditionalFormatting sqref="A1:A2 C6:C7 B2:D2 D8:D41 D43:D52 E1:P2 E5:E52 F5:G44 F46:F52 G49:G52 K5:K49 K52 L5:L52 M5:O9 Q41:S52 R5:R34 S5:S8 S16:S40 H5:J52 O10:O33 Q16:Q36 O36:P52 N12:N52 M11:M52 P5:P30 T5:U52">
    <cfRule type="cellIs" dxfId="24" priority="14" stopIfTrue="1" operator="between">
      <formula>3</formula>
      <formula>3.45</formula>
    </cfRule>
    <cfRule type="cellIs" dxfId="23" priority="15" stopIfTrue="1" operator="between">
      <formula>3.5</formula>
      <formula>4.99</formula>
    </cfRule>
  </conditionalFormatting>
  <conditionalFormatting sqref="A1:A2 C6:C7 B2:D2 D8:D41 D43:D52 E1:P2 E5:E52">
    <cfRule type="cellIs" dxfId="22" priority="13" stopIfTrue="1" operator="between">
      <formula>2</formula>
      <formula>2.99</formula>
    </cfRule>
  </conditionalFormatting>
  <conditionalFormatting sqref="Q11">
    <cfRule type="cellIs" dxfId="21" priority="8" stopIfTrue="1" operator="between">
      <formula>3</formula>
      <formula>3.45</formula>
    </cfRule>
    <cfRule type="cellIs" dxfId="20" priority="9" stopIfTrue="1" operator="between">
      <formula>3.5</formula>
      <formula>4.99</formula>
    </cfRule>
  </conditionalFormatting>
  <conditionalFormatting sqref="Q12">
    <cfRule type="cellIs" dxfId="19" priority="6" stopIfTrue="1" operator="between">
      <formula>3</formula>
      <formula>3.45</formula>
    </cfRule>
    <cfRule type="cellIs" dxfId="18" priority="7" stopIfTrue="1" operator="between">
      <formula>3.5</formula>
      <formula>4.99</formula>
    </cfRule>
  </conditionalFormatting>
  <conditionalFormatting sqref="J37">
    <cfRule type="cellIs" dxfId="17" priority="5" stopIfTrue="1" operator="between">
      <formula>2</formula>
      <formula>2.99</formula>
    </cfRule>
  </conditionalFormatting>
  <conditionalFormatting sqref="O35">
    <cfRule type="cellIs" dxfId="16" priority="3" stopIfTrue="1" operator="between">
      <formula>3</formula>
      <formula>3.45</formula>
    </cfRule>
    <cfRule type="cellIs" dxfId="15" priority="4" stopIfTrue="1" operator="between">
      <formula>3.5</formula>
      <formula>4.99</formula>
    </cfRule>
  </conditionalFormatting>
  <conditionalFormatting sqref="Q13">
    <cfRule type="cellIs" dxfId="14" priority="1" stopIfTrue="1" operator="between">
      <formula>3</formula>
      <formula>3.45</formula>
    </cfRule>
    <cfRule type="cellIs" dxfId="13" priority="2" stopIfTrue="1" operator="between">
      <formula>3.5</formula>
      <formula>4.99</formula>
    </cfRule>
  </conditionalFormatting>
  <pageMargins left="0.75" right="0.75" top="1" bottom="1" header="0.51180555555555551" footer="0.51180555555555551"/>
  <pageSetup firstPageNumber="0"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election activeCell="C30" sqref="C30"/>
    </sheetView>
  </sheetViews>
  <sheetFormatPr baseColWidth="10" defaultColWidth="8.83203125" defaultRowHeight="15" x14ac:dyDescent="0.2"/>
  <cols>
    <col min="1" max="1" width="78.6640625" bestFit="1" customWidth="1"/>
    <col min="2" max="2" width="25.1640625" customWidth="1"/>
    <col min="3" max="3" width="26.6640625" customWidth="1"/>
  </cols>
  <sheetData>
    <row r="1" spans="1:3" ht="26" x14ac:dyDescent="0.2">
      <c r="A1" s="478" t="s">
        <v>683</v>
      </c>
      <c r="B1" s="478"/>
      <c r="C1" s="478"/>
    </row>
    <row r="2" spans="1:3" ht="78.75" customHeight="1" x14ac:dyDescent="0.2">
      <c r="A2" s="477" t="s">
        <v>684</v>
      </c>
      <c r="B2" s="477"/>
      <c r="C2" s="477"/>
    </row>
    <row r="3" spans="1:3" ht="27" x14ac:dyDescent="0.2">
      <c r="A3" s="118"/>
      <c r="B3" s="341" t="s">
        <v>685</v>
      </c>
      <c r="C3" s="341" t="s">
        <v>686</v>
      </c>
    </row>
    <row r="4" spans="1:3" ht="20" x14ac:dyDescent="0.2">
      <c r="A4" s="101" t="s">
        <v>687</v>
      </c>
      <c r="B4" s="342"/>
      <c r="C4" s="341"/>
    </row>
    <row r="5" spans="1:3" ht="20" x14ac:dyDescent="0.2">
      <c r="A5" s="102" t="s">
        <v>688</v>
      </c>
      <c r="B5" s="342"/>
      <c r="C5" s="341"/>
    </row>
    <row r="6" spans="1:3" ht="20" x14ac:dyDescent="0.2">
      <c r="A6" s="103" t="s">
        <v>689</v>
      </c>
      <c r="B6" s="342"/>
      <c r="C6" s="342"/>
    </row>
    <row r="7" spans="1:3" ht="20" x14ac:dyDescent="0.2">
      <c r="A7" s="104" t="s">
        <v>690</v>
      </c>
      <c r="B7" s="342"/>
      <c r="C7" s="342"/>
    </row>
    <row r="8" spans="1:3" ht="20" x14ac:dyDescent="0.2">
      <c r="A8" s="105" t="s">
        <v>691</v>
      </c>
      <c r="B8" s="342"/>
      <c r="C8" s="341"/>
    </row>
    <row r="9" spans="1:3" ht="20" x14ac:dyDescent="0.2">
      <c r="A9" s="106" t="s">
        <v>692</v>
      </c>
      <c r="B9" s="342"/>
      <c r="C9" s="342"/>
    </row>
    <row r="10" spans="1:3" ht="20" x14ac:dyDescent="0.2">
      <c r="A10" s="107" t="s">
        <v>693</v>
      </c>
      <c r="B10" s="342"/>
      <c r="C10" s="342"/>
    </row>
    <row r="11" spans="1:3" ht="20" x14ac:dyDescent="0.2">
      <c r="A11" s="108" t="s">
        <v>694</v>
      </c>
      <c r="B11" s="342"/>
      <c r="C11" s="341"/>
    </row>
    <row r="12" spans="1:3" ht="20" x14ac:dyDescent="0.2">
      <c r="A12" s="109" t="s">
        <v>695</v>
      </c>
      <c r="B12" s="342"/>
      <c r="C12" s="342"/>
    </row>
    <row r="13" spans="1:3" ht="20" x14ac:dyDescent="0.2">
      <c r="A13" s="110" t="s">
        <v>696</v>
      </c>
      <c r="B13" s="342"/>
      <c r="C13" s="342"/>
    </row>
    <row r="14" spans="1:3" ht="20" x14ac:dyDescent="0.2">
      <c r="A14" s="111" t="s">
        <v>697</v>
      </c>
      <c r="B14" s="342"/>
      <c r="C14" s="342"/>
    </row>
    <row r="15" spans="1:3" ht="20" x14ac:dyDescent="0.2">
      <c r="A15" s="112" t="s">
        <v>698</v>
      </c>
      <c r="B15" s="342"/>
      <c r="C15" s="342"/>
    </row>
    <row r="16" spans="1:3" ht="20" x14ac:dyDescent="0.2">
      <c r="A16" s="113" t="s">
        <v>699</v>
      </c>
      <c r="B16" s="342"/>
      <c r="C16" s="342"/>
    </row>
    <row r="17" spans="1:3" ht="20" x14ac:dyDescent="0.2">
      <c r="A17" s="114" t="s">
        <v>700</v>
      </c>
      <c r="B17" s="342"/>
      <c r="C17" s="342"/>
    </row>
    <row r="18" spans="1:3" ht="20" x14ac:dyDescent="0.2">
      <c r="A18" s="115" t="s">
        <v>701</v>
      </c>
      <c r="B18" s="342"/>
      <c r="C18" s="342"/>
    </row>
    <row r="19" spans="1:3" ht="20" x14ac:dyDescent="0.2">
      <c r="A19" s="116" t="s">
        <v>702</v>
      </c>
      <c r="B19" s="342"/>
      <c r="C19" s="342"/>
    </row>
    <row r="20" spans="1:3" ht="20" x14ac:dyDescent="0.2">
      <c r="A20" s="117" t="s">
        <v>703</v>
      </c>
      <c r="B20" s="342"/>
      <c r="C20" s="342"/>
    </row>
  </sheetData>
  <mergeCells count="2">
    <mergeCell ref="A2:C2"/>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74"/>
  <sheetViews>
    <sheetView showGridLines="0" workbookViewId="0">
      <selection activeCell="B19" sqref="B19:J30"/>
    </sheetView>
  </sheetViews>
  <sheetFormatPr baseColWidth="10" defaultColWidth="8.83203125" defaultRowHeight="15" x14ac:dyDescent="0.2"/>
  <sheetData>
    <row r="1" spans="1:37" x14ac:dyDescent="0.2">
      <c r="A1" s="1"/>
      <c r="B1" s="1"/>
      <c r="C1" s="1"/>
      <c r="D1" s="1"/>
      <c r="E1" s="1"/>
      <c r="F1" s="1"/>
      <c r="G1" s="1"/>
      <c r="H1" s="1"/>
      <c r="I1" s="1"/>
      <c r="J1" s="1"/>
      <c r="K1" s="1"/>
      <c r="L1" s="1"/>
      <c r="M1" s="1"/>
      <c r="N1" s="1"/>
      <c r="O1" s="1"/>
      <c r="P1" s="1"/>
      <c r="Q1" s="1"/>
      <c r="R1" s="1"/>
      <c r="S1" s="1"/>
      <c r="T1" s="1"/>
      <c r="U1" s="1"/>
      <c r="V1" s="1"/>
      <c r="W1" s="1"/>
      <c r="X1" s="1"/>
      <c r="Y1" s="1"/>
      <c r="Z1" s="120"/>
      <c r="AA1" s="120"/>
      <c r="AB1" s="120"/>
      <c r="AC1" s="120"/>
      <c r="AD1" s="120"/>
      <c r="AE1" s="120"/>
      <c r="AF1" s="120"/>
      <c r="AG1" s="120"/>
      <c r="AH1" s="120"/>
      <c r="AI1" s="120"/>
      <c r="AJ1" s="120"/>
      <c r="AK1" s="120"/>
    </row>
    <row r="2" spans="1:37" ht="28" x14ac:dyDescent="0.2">
      <c r="A2" s="1"/>
      <c r="B2" s="45" t="s">
        <v>704</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row>
    <row r="3" spans="1:37" s="1" customFormat="1" ht="16" thickBot="1" x14ac:dyDescent="0.25"/>
    <row r="4" spans="1:37" s="1" customFormat="1" ht="26" customHeight="1" thickBot="1" x14ac:dyDescent="0.25">
      <c r="B4" s="479" t="s">
        <v>705</v>
      </c>
      <c r="C4" s="480"/>
      <c r="D4" s="480"/>
      <c r="E4" s="480"/>
      <c r="F4" s="480"/>
      <c r="G4" s="480"/>
      <c r="H4" s="480"/>
      <c r="I4" s="480"/>
      <c r="J4" s="481"/>
      <c r="K4" s="479" t="s">
        <v>706</v>
      </c>
      <c r="L4" s="480"/>
      <c r="M4" s="480"/>
      <c r="N4" s="480"/>
      <c r="O4" s="480"/>
      <c r="P4" s="480"/>
      <c r="Q4" s="480"/>
      <c r="R4" s="480"/>
      <c r="S4" s="481"/>
    </row>
    <row r="5" spans="1:37" s="1" customFormat="1" x14ac:dyDescent="0.2">
      <c r="B5" s="482"/>
      <c r="C5" s="483"/>
      <c r="D5" s="483"/>
      <c r="E5" s="483"/>
      <c r="F5" s="483"/>
      <c r="G5" s="483"/>
      <c r="H5" s="483"/>
      <c r="I5" s="483"/>
      <c r="J5" s="484"/>
      <c r="K5" s="482"/>
      <c r="L5" s="483"/>
      <c r="M5" s="483"/>
      <c r="N5" s="483"/>
      <c r="O5" s="483"/>
      <c r="P5" s="483"/>
      <c r="Q5" s="483"/>
      <c r="R5" s="483"/>
      <c r="S5" s="484"/>
    </row>
    <row r="6" spans="1:37" s="1" customFormat="1" x14ac:dyDescent="0.2">
      <c r="B6" s="485"/>
      <c r="C6" s="486"/>
      <c r="D6" s="486"/>
      <c r="E6" s="486"/>
      <c r="F6" s="486"/>
      <c r="G6" s="486"/>
      <c r="H6" s="486"/>
      <c r="I6" s="486"/>
      <c r="J6" s="487"/>
      <c r="K6" s="485"/>
      <c r="L6" s="486"/>
      <c r="M6" s="486"/>
      <c r="N6" s="486"/>
      <c r="O6" s="486"/>
      <c r="P6" s="486"/>
      <c r="Q6" s="486"/>
      <c r="R6" s="486"/>
      <c r="S6" s="487"/>
    </row>
    <row r="7" spans="1:37" s="1" customFormat="1" x14ac:dyDescent="0.2">
      <c r="B7" s="485"/>
      <c r="C7" s="486"/>
      <c r="D7" s="486"/>
      <c r="E7" s="486"/>
      <c r="F7" s="486"/>
      <c r="G7" s="486"/>
      <c r="H7" s="486"/>
      <c r="I7" s="486"/>
      <c r="J7" s="487"/>
      <c r="K7" s="485"/>
      <c r="L7" s="486"/>
      <c r="M7" s="486"/>
      <c r="N7" s="486"/>
      <c r="O7" s="486"/>
      <c r="P7" s="486"/>
      <c r="Q7" s="486"/>
      <c r="R7" s="486"/>
      <c r="S7" s="487"/>
    </row>
    <row r="8" spans="1:37" s="1" customFormat="1" x14ac:dyDescent="0.2">
      <c r="B8" s="485"/>
      <c r="C8" s="486"/>
      <c r="D8" s="486"/>
      <c r="E8" s="486"/>
      <c r="F8" s="486"/>
      <c r="G8" s="486"/>
      <c r="H8" s="486"/>
      <c r="I8" s="486"/>
      <c r="J8" s="487"/>
      <c r="K8" s="485"/>
      <c r="L8" s="486"/>
      <c r="M8" s="486"/>
      <c r="N8" s="486"/>
      <c r="O8" s="486"/>
      <c r="P8" s="486"/>
      <c r="Q8" s="486"/>
      <c r="R8" s="486"/>
      <c r="S8" s="487"/>
    </row>
    <row r="9" spans="1:37" s="1" customFormat="1" x14ac:dyDescent="0.2">
      <c r="B9" s="485"/>
      <c r="C9" s="486"/>
      <c r="D9" s="486"/>
      <c r="E9" s="486"/>
      <c r="F9" s="486"/>
      <c r="G9" s="486"/>
      <c r="H9" s="486"/>
      <c r="I9" s="486"/>
      <c r="J9" s="487"/>
      <c r="K9" s="485"/>
      <c r="L9" s="486"/>
      <c r="M9" s="486"/>
      <c r="N9" s="486"/>
      <c r="O9" s="486"/>
      <c r="P9" s="486"/>
      <c r="Q9" s="486"/>
      <c r="R9" s="486"/>
      <c r="S9" s="487"/>
    </row>
    <row r="10" spans="1:37" s="1" customFormat="1" x14ac:dyDescent="0.2">
      <c r="B10" s="485"/>
      <c r="C10" s="486"/>
      <c r="D10" s="486"/>
      <c r="E10" s="486"/>
      <c r="F10" s="486"/>
      <c r="G10" s="486"/>
      <c r="H10" s="486"/>
      <c r="I10" s="486"/>
      <c r="J10" s="487"/>
      <c r="K10" s="485"/>
      <c r="L10" s="486"/>
      <c r="M10" s="486"/>
      <c r="N10" s="486"/>
      <c r="O10" s="486"/>
      <c r="P10" s="486"/>
      <c r="Q10" s="486"/>
      <c r="R10" s="486"/>
      <c r="S10" s="487"/>
    </row>
    <row r="11" spans="1:37" s="1" customFormat="1" x14ac:dyDescent="0.2">
      <c r="B11" s="485"/>
      <c r="C11" s="486"/>
      <c r="D11" s="486"/>
      <c r="E11" s="486"/>
      <c r="F11" s="486"/>
      <c r="G11" s="486"/>
      <c r="H11" s="486"/>
      <c r="I11" s="486"/>
      <c r="J11" s="487"/>
      <c r="K11" s="485"/>
      <c r="L11" s="486"/>
      <c r="M11" s="486"/>
      <c r="N11" s="486"/>
      <c r="O11" s="486"/>
      <c r="P11" s="486"/>
      <c r="Q11" s="486"/>
      <c r="R11" s="486"/>
      <c r="S11" s="487"/>
    </row>
    <row r="12" spans="1:37" s="1" customFormat="1" x14ac:dyDescent="0.2">
      <c r="B12" s="485"/>
      <c r="C12" s="486"/>
      <c r="D12" s="486"/>
      <c r="E12" s="486"/>
      <c r="F12" s="486"/>
      <c r="G12" s="486"/>
      <c r="H12" s="486"/>
      <c r="I12" s="486"/>
      <c r="J12" s="487"/>
      <c r="K12" s="485"/>
      <c r="L12" s="486"/>
      <c r="M12" s="486"/>
      <c r="N12" s="486"/>
      <c r="O12" s="486"/>
      <c r="P12" s="486"/>
      <c r="Q12" s="486"/>
      <c r="R12" s="486"/>
      <c r="S12" s="487"/>
    </row>
    <row r="13" spans="1:37" s="1" customFormat="1" x14ac:dyDescent="0.2">
      <c r="B13" s="485"/>
      <c r="C13" s="486"/>
      <c r="D13" s="486"/>
      <c r="E13" s="486"/>
      <c r="F13" s="486"/>
      <c r="G13" s="486"/>
      <c r="H13" s="486"/>
      <c r="I13" s="486"/>
      <c r="J13" s="487"/>
      <c r="K13" s="485"/>
      <c r="L13" s="486"/>
      <c r="M13" s="486"/>
      <c r="N13" s="486"/>
      <c r="O13" s="486"/>
      <c r="P13" s="486"/>
      <c r="Q13" s="486"/>
      <c r="R13" s="486"/>
      <c r="S13" s="487"/>
    </row>
    <row r="14" spans="1:37" s="1" customFormat="1" x14ac:dyDescent="0.2">
      <c r="B14" s="485"/>
      <c r="C14" s="486"/>
      <c r="D14" s="486"/>
      <c r="E14" s="486"/>
      <c r="F14" s="486"/>
      <c r="G14" s="486"/>
      <c r="H14" s="486"/>
      <c r="I14" s="486"/>
      <c r="J14" s="487"/>
      <c r="K14" s="485"/>
      <c r="L14" s="486"/>
      <c r="M14" s="486"/>
      <c r="N14" s="486"/>
      <c r="O14" s="486"/>
      <c r="P14" s="486"/>
      <c r="Q14" s="486"/>
      <c r="R14" s="486"/>
      <c r="S14" s="487"/>
    </row>
    <row r="15" spans="1:37" s="1" customFormat="1" x14ac:dyDescent="0.2">
      <c r="B15" s="485"/>
      <c r="C15" s="486"/>
      <c r="D15" s="486"/>
      <c r="E15" s="486"/>
      <c r="F15" s="486"/>
      <c r="G15" s="486"/>
      <c r="H15" s="486"/>
      <c r="I15" s="486"/>
      <c r="J15" s="487"/>
      <c r="K15" s="485"/>
      <c r="L15" s="486"/>
      <c r="M15" s="486"/>
      <c r="N15" s="486"/>
      <c r="O15" s="486"/>
      <c r="P15" s="486"/>
      <c r="Q15" s="486"/>
      <c r="R15" s="486"/>
      <c r="S15" s="487"/>
    </row>
    <row r="16" spans="1:37" s="1" customFormat="1" ht="16" thickBot="1" x14ac:dyDescent="0.25">
      <c r="B16" s="488"/>
      <c r="C16" s="489"/>
      <c r="D16" s="489"/>
      <c r="E16" s="489"/>
      <c r="F16" s="489"/>
      <c r="G16" s="489"/>
      <c r="H16" s="489"/>
      <c r="I16" s="489"/>
      <c r="J16" s="490"/>
      <c r="K16" s="488"/>
      <c r="L16" s="489"/>
      <c r="M16" s="489"/>
      <c r="N16" s="489"/>
      <c r="O16" s="489"/>
      <c r="P16" s="489"/>
      <c r="Q16" s="489"/>
      <c r="R16" s="489"/>
      <c r="S16" s="490"/>
    </row>
    <row r="17" spans="1:41" s="2" customFormat="1" ht="16" thickBot="1" x14ac:dyDescent="0.25">
      <c r="B17" s="10"/>
      <c r="C17" s="10"/>
      <c r="D17" s="10"/>
      <c r="E17" s="10"/>
      <c r="F17" s="10"/>
      <c r="G17" s="10"/>
      <c r="H17" s="10"/>
      <c r="I17" s="10"/>
      <c r="J17" s="10"/>
      <c r="K17" s="10"/>
      <c r="L17" s="10"/>
      <c r="M17" s="10"/>
      <c r="N17" s="10"/>
      <c r="O17" s="10"/>
      <c r="P17" s="10"/>
      <c r="Q17" s="10"/>
      <c r="R17" s="10"/>
      <c r="S17" s="10"/>
    </row>
    <row r="18" spans="1:41" s="2" customFormat="1" ht="25" customHeight="1" thickBot="1" x14ac:dyDescent="0.25">
      <c r="B18" s="479" t="s">
        <v>707</v>
      </c>
      <c r="C18" s="480"/>
      <c r="D18" s="480"/>
      <c r="E18" s="480"/>
      <c r="F18" s="480"/>
      <c r="G18" s="480"/>
      <c r="H18" s="480"/>
      <c r="I18" s="480"/>
      <c r="J18" s="481"/>
      <c r="K18" s="479" t="s">
        <v>708</v>
      </c>
      <c r="L18" s="480"/>
      <c r="M18" s="480"/>
      <c r="N18" s="480"/>
      <c r="O18" s="480"/>
      <c r="P18" s="480"/>
      <c r="Q18" s="480"/>
      <c r="R18" s="480"/>
      <c r="S18" s="481"/>
    </row>
    <row r="19" spans="1:41" s="1" customFormat="1" x14ac:dyDescent="0.2">
      <c r="B19" s="482"/>
      <c r="C19" s="483"/>
      <c r="D19" s="483"/>
      <c r="E19" s="483"/>
      <c r="F19" s="483"/>
      <c r="G19" s="483"/>
      <c r="H19" s="483"/>
      <c r="I19" s="483"/>
      <c r="J19" s="484"/>
      <c r="K19" s="482"/>
      <c r="L19" s="483"/>
      <c r="M19" s="483"/>
      <c r="N19" s="483"/>
      <c r="O19" s="483"/>
      <c r="P19" s="483"/>
      <c r="Q19" s="483"/>
      <c r="R19" s="483"/>
      <c r="S19" s="484"/>
    </row>
    <row r="20" spans="1:41" s="1" customFormat="1" x14ac:dyDescent="0.2">
      <c r="B20" s="485"/>
      <c r="C20" s="486"/>
      <c r="D20" s="486"/>
      <c r="E20" s="486"/>
      <c r="F20" s="486"/>
      <c r="G20" s="486"/>
      <c r="H20" s="486"/>
      <c r="I20" s="486"/>
      <c r="J20" s="487"/>
      <c r="K20" s="485"/>
      <c r="L20" s="486"/>
      <c r="M20" s="486"/>
      <c r="N20" s="486"/>
      <c r="O20" s="486"/>
      <c r="P20" s="486"/>
      <c r="Q20" s="486"/>
      <c r="R20" s="486"/>
      <c r="S20" s="487"/>
    </row>
    <row r="21" spans="1:41" s="1" customFormat="1" x14ac:dyDescent="0.2">
      <c r="B21" s="485"/>
      <c r="C21" s="486"/>
      <c r="D21" s="486"/>
      <c r="E21" s="486"/>
      <c r="F21" s="486"/>
      <c r="G21" s="486"/>
      <c r="H21" s="486"/>
      <c r="I21" s="486"/>
      <c r="J21" s="487"/>
      <c r="K21" s="485"/>
      <c r="L21" s="486"/>
      <c r="M21" s="486"/>
      <c r="N21" s="486"/>
      <c r="O21" s="486"/>
      <c r="P21" s="486"/>
      <c r="Q21" s="486"/>
      <c r="R21" s="486"/>
      <c r="S21" s="487"/>
    </row>
    <row r="22" spans="1:41" s="1" customFormat="1" x14ac:dyDescent="0.2">
      <c r="B22" s="485"/>
      <c r="C22" s="486"/>
      <c r="D22" s="486"/>
      <c r="E22" s="486"/>
      <c r="F22" s="486"/>
      <c r="G22" s="486"/>
      <c r="H22" s="486"/>
      <c r="I22" s="486"/>
      <c r="J22" s="487"/>
      <c r="K22" s="485"/>
      <c r="L22" s="486"/>
      <c r="M22" s="486"/>
      <c r="N22" s="486"/>
      <c r="O22" s="486"/>
      <c r="P22" s="486"/>
      <c r="Q22" s="486"/>
      <c r="R22" s="486"/>
      <c r="S22" s="487"/>
    </row>
    <row r="23" spans="1:41" s="1" customFormat="1" x14ac:dyDescent="0.2">
      <c r="B23" s="485"/>
      <c r="C23" s="486"/>
      <c r="D23" s="486"/>
      <c r="E23" s="486"/>
      <c r="F23" s="486"/>
      <c r="G23" s="486"/>
      <c r="H23" s="486"/>
      <c r="I23" s="486"/>
      <c r="J23" s="487"/>
      <c r="K23" s="485"/>
      <c r="L23" s="486"/>
      <c r="M23" s="486"/>
      <c r="N23" s="486"/>
      <c r="O23" s="486"/>
      <c r="P23" s="486"/>
      <c r="Q23" s="486"/>
      <c r="R23" s="486"/>
      <c r="S23" s="487"/>
    </row>
    <row r="24" spans="1:41" s="1" customFormat="1" x14ac:dyDescent="0.2">
      <c r="B24" s="485"/>
      <c r="C24" s="486"/>
      <c r="D24" s="486"/>
      <c r="E24" s="486"/>
      <c r="F24" s="486"/>
      <c r="G24" s="486"/>
      <c r="H24" s="486"/>
      <c r="I24" s="486"/>
      <c r="J24" s="487"/>
      <c r="K24" s="485"/>
      <c r="L24" s="486"/>
      <c r="M24" s="486"/>
      <c r="N24" s="486"/>
      <c r="O24" s="486"/>
      <c r="P24" s="486"/>
      <c r="Q24" s="486"/>
      <c r="R24" s="486"/>
      <c r="S24" s="487"/>
    </row>
    <row r="25" spans="1:41" s="1" customFormat="1" x14ac:dyDescent="0.2">
      <c r="B25" s="485"/>
      <c r="C25" s="486"/>
      <c r="D25" s="486"/>
      <c r="E25" s="486"/>
      <c r="F25" s="486"/>
      <c r="G25" s="486"/>
      <c r="H25" s="486"/>
      <c r="I25" s="486"/>
      <c r="J25" s="487"/>
      <c r="K25" s="485"/>
      <c r="L25" s="486"/>
      <c r="M25" s="486"/>
      <c r="N25" s="486"/>
      <c r="O25" s="486"/>
      <c r="P25" s="486"/>
      <c r="Q25" s="486"/>
      <c r="R25" s="486"/>
      <c r="S25" s="487"/>
    </row>
    <row r="26" spans="1:41" s="1" customFormat="1" x14ac:dyDescent="0.2">
      <c r="B26" s="485"/>
      <c r="C26" s="486"/>
      <c r="D26" s="486"/>
      <c r="E26" s="486"/>
      <c r="F26" s="486"/>
      <c r="G26" s="486"/>
      <c r="H26" s="486"/>
      <c r="I26" s="486"/>
      <c r="J26" s="487"/>
      <c r="K26" s="485"/>
      <c r="L26" s="486"/>
      <c r="M26" s="486"/>
      <c r="N26" s="486"/>
      <c r="O26" s="486"/>
      <c r="P26" s="486"/>
      <c r="Q26" s="486"/>
      <c r="R26" s="486"/>
      <c r="S26" s="487"/>
    </row>
    <row r="27" spans="1:41" s="1" customFormat="1" x14ac:dyDescent="0.2">
      <c r="B27" s="485"/>
      <c r="C27" s="486"/>
      <c r="D27" s="486"/>
      <c r="E27" s="486"/>
      <c r="F27" s="486"/>
      <c r="G27" s="486"/>
      <c r="H27" s="486"/>
      <c r="I27" s="486"/>
      <c r="J27" s="487"/>
      <c r="K27" s="485"/>
      <c r="L27" s="486"/>
      <c r="M27" s="486"/>
      <c r="N27" s="486"/>
      <c r="O27" s="486"/>
      <c r="P27" s="486"/>
      <c r="Q27" s="486"/>
      <c r="R27" s="486"/>
      <c r="S27" s="487"/>
    </row>
    <row r="28" spans="1:41" x14ac:dyDescent="0.2">
      <c r="A28" s="1"/>
      <c r="B28" s="485"/>
      <c r="C28" s="486"/>
      <c r="D28" s="486"/>
      <c r="E28" s="486"/>
      <c r="F28" s="486"/>
      <c r="G28" s="486"/>
      <c r="H28" s="486"/>
      <c r="I28" s="486"/>
      <c r="J28" s="487"/>
      <c r="K28" s="485"/>
      <c r="L28" s="486"/>
      <c r="M28" s="486"/>
      <c r="N28" s="486"/>
      <c r="O28" s="486"/>
      <c r="P28" s="486"/>
      <c r="Q28" s="486"/>
      <c r="R28" s="486"/>
      <c r="S28" s="487"/>
      <c r="T28" s="1"/>
      <c r="U28" s="1"/>
      <c r="V28" s="1"/>
      <c r="W28" s="1"/>
      <c r="X28" s="1"/>
      <c r="Y28" s="1"/>
      <c r="Z28" s="1"/>
      <c r="AA28" s="1"/>
      <c r="AB28" s="1"/>
      <c r="AC28" s="1"/>
      <c r="AD28" s="1"/>
      <c r="AE28" s="1"/>
      <c r="AF28" s="1"/>
      <c r="AG28" s="1"/>
      <c r="AH28" s="1"/>
      <c r="AI28" s="1"/>
      <c r="AJ28" s="1"/>
      <c r="AK28" s="1"/>
      <c r="AL28" s="1"/>
      <c r="AM28" s="1"/>
      <c r="AN28" s="1"/>
      <c r="AO28" s="1"/>
    </row>
    <row r="29" spans="1:41" x14ac:dyDescent="0.2">
      <c r="A29" s="1"/>
      <c r="B29" s="485"/>
      <c r="C29" s="486"/>
      <c r="D29" s="486"/>
      <c r="E29" s="486"/>
      <c r="F29" s="486"/>
      <c r="G29" s="486"/>
      <c r="H29" s="486"/>
      <c r="I29" s="486"/>
      <c r="J29" s="487"/>
      <c r="K29" s="485"/>
      <c r="L29" s="486"/>
      <c r="M29" s="486"/>
      <c r="N29" s="486"/>
      <c r="O29" s="486"/>
      <c r="P29" s="486"/>
      <c r="Q29" s="486"/>
      <c r="R29" s="486"/>
      <c r="S29" s="487"/>
      <c r="T29" s="1"/>
      <c r="U29" s="1"/>
      <c r="V29" s="1"/>
      <c r="W29" s="1"/>
      <c r="X29" s="1"/>
      <c r="Y29" s="1"/>
      <c r="Z29" s="1"/>
      <c r="AA29" s="1"/>
      <c r="AB29" s="1"/>
      <c r="AC29" s="1"/>
      <c r="AD29" s="1"/>
      <c r="AE29" s="1"/>
      <c r="AF29" s="1"/>
      <c r="AG29" s="1"/>
      <c r="AH29" s="1"/>
      <c r="AI29" s="1"/>
      <c r="AJ29" s="1"/>
      <c r="AK29" s="1"/>
      <c r="AL29" s="1"/>
      <c r="AM29" s="1"/>
      <c r="AN29" s="1"/>
      <c r="AO29" s="1"/>
    </row>
    <row r="30" spans="1:41" ht="16" thickBot="1" x14ac:dyDescent="0.25">
      <c r="A30" s="1"/>
      <c r="B30" s="488"/>
      <c r="C30" s="489"/>
      <c r="D30" s="489"/>
      <c r="E30" s="489"/>
      <c r="F30" s="489"/>
      <c r="G30" s="489"/>
      <c r="H30" s="489"/>
      <c r="I30" s="489"/>
      <c r="J30" s="490"/>
      <c r="K30" s="488"/>
      <c r="L30" s="489"/>
      <c r="M30" s="489"/>
      <c r="N30" s="489"/>
      <c r="O30" s="489"/>
      <c r="P30" s="489"/>
      <c r="Q30" s="489"/>
      <c r="R30" s="489"/>
      <c r="S30" s="490"/>
      <c r="T30" s="1"/>
      <c r="U30" s="1"/>
      <c r="V30" s="1"/>
      <c r="W30" s="1"/>
      <c r="X30" s="1"/>
      <c r="Y30" s="1"/>
      <c r="Z30" s="1"/>
      <c r="AA30" s="1"/>
      <c r="AB30" s="1"/>
      <c r="AC30" s="1"/>
      <c r="AD30" s="1"/>
      <c r="AE30" s="1"/>
      <c r="AF30" s="1"/>
      <c r="AG30" s="1"/>
      <c r="AH30" s="1"/>
      <c r="AI30" s="1"/>
      <c r="AJ30" s="1"/>
      <c r="AK30" s="1"/>
      <c r="AL30" s="1"/>
      <c r="AM30" s="1"/>
      <c r="AN30" s="1"/>
      <c r="AO30" s="1"/>
    </row>
    <row r="31" spans="1:41" s="1" customFormat="1" ht="16" thickBot="1" x14ac:dyDescent="0.25"/>
    <row r="32" spans="1:41" s="1" customFormat="1" ht="22" thickBot="1" x14ac:dyDescent="0.25">
      <c r="B32" s="479" t="s">
        <v>709</v>
      </c>
      <c r="C32" s="480"/>
      <c r="D32" s="480"/>
      <c r="E32" s="480"/>
      <c r="F32" s="480"/>
      <c r="G32" s="480"/>
      <c r="H32" s="480"/>
      <c r="I32" s="480"/>
      <c r="J32" s="481"/>
      <c r="K32" s="479" t="s">
        <v>595</v>
      </c>
      <c r="L32" s="480"/>
      <c r="M32" s="480"/>
      <c r="N32" s="480"/>
      <c r="O32" s="480"/>
      <c r="P32" s="480"/>
      <c r="Q32" s="480"/>
      <c r="R32" s="480"/>
      <c r="S32" s="481"/>
    </row>
    <row r="33" spans="2:19" s="1" customFormat="1" x14ac:dyDescent="0.2">
      <c r="B33" s="482"/>
      <c r="C33" s="491"/>
      <c r="D33" s="491"/>
      <c r="E33" s="491"/>
      <c r="F33" s="491"/>
      <c r="G33" s="491"/>
      <c r="H33" s="491"/>
      <c r="I33" s="491"/>
      <c r="J33" s="492"/>
      <c r="K33" s="482"/>
      <c r="L33" s="483"/>
      <c r="M33" s="483"/>
      <c r="N33" s="483"/>
      <c r="O33" s="483"/>
      <c r="P33" s="483"/>
      <c r="Q33" s="483"/>
      <c r="R33" s="483"/>
      <c r="S33" s="484"/>
    </row>
    <row r="34" spans="2:19" s="1" customFormat="1" x14ac:dyDescent="0.2">
      <c r="B34" s="493"/>
      <c r="C34" s="494"/>
      <c r="D34" s="494"/>
      <c r="E34" s="494"/>
      <c r="F34" s="494"/>
      <c r="G34" s="494"/>
      <c r="H34" s="494"/>
      <c r="I34" s="494"/>
      <c r="J34" s="495"/>
      <c r="K34" s="485"/>
      <c r="L34" s="486"/>
      <c r="M34" s="486"/>
      <c r="N34" s="486"/>
      <c r="O34" s="486"/>
      <c r="P34" s="486"/>
      <c r="Q34" s="486"/>
      <c r="R34" s="486"/>
      <c r="S34" s="487"/>
    </row>
    <row r="35" spans="2:19" s="1" customFormat="1" x14ac:dyDescent="0.2">
      <c r="B35" s="493"/>
      <c r="C35" s="494"/>
      <c r="D35" s="494"/>
      <c r="E35" s="494"/>
      <c r="F35" s="494"/>
      <c r="G35" s="494"/>
      <c r="H35" s="494"/>
      <c r="I35" s="494"/>
      <c r="J35" s="495"/>
      <c r="K35" s="485"/>
      <c r="L35" s="486"/>
      <c r="M35" s="486"/>
      <c r="N35" s="486"/>
      <c r="O35" s="486"/>
      <c r="P35" s="486"/>
      <c r="Q35" s="486"/>
      <c r="R35" s="486"/>
      <c r="S35" s="487"/>
    </row>
    <row r="36" spans="2:19" s="1" customFormat="1" x14ac:dyDescent="0.2">
      <c r="B36" s="493"/>
      <c r="C36" s="494"/>
      <c r="D36" s="494"/>
      <c r="E36" s="494"/>
      <c r="F36" s="494"/>
      <c r="G36" s="494"/>
      <c r="H36" s="494"/>
      <c r="I36" s="494"/>
      <c r="J36" s="495"/>
      <c r="K36" s="485"/>
      <c r="L36" s="486"/>
      <c r="M36" s="486"/>
      <c r="N36" s="486"/>
      <c r="O36" s="486"/>
      <c r="P36" s="486"/>
      <c r="Q36" s="486"/>
      <c r="R36" s="486"/>
      <c r="S36" s="487"/>
    </row>
    <row r="37" spans="2:19" s="1" customFormat="1" x14ac:dyDescent="0.2">
      <c r="B37" s="493"/>
      <c r="C37" s="494"/>
      <c r="D37" s="494"/>
      <c r="E37" s="494"/>
      <c r="F37" s="494"/>
      <c r="G37" s="494"/>
      <c r="H37" s="494"/>
      <c r="I37" s="494"/>
      <c r="J37" s="495"/>
      <c r="K37" s="485"/>
      <c r="L37" s="486"/>
      <c r="M37" s="486"/>
      <c r="N37" s="486"/>
      <c r="O37" s="486"/>
      <c r="P37" s="486"/>
      <c r="Q37" s="486"/>
      <c r="R37" s="486"/>
      <c r="S37" s="487"/>
    </row>
    <row r="38" spans="2:19" s="1" customFormat="1" x14ac:dyDescent="0.2">
      <c r="B38" s="493"/>
      <c r="C38" s="494"/>
      <c r="D38" s="494"/>
      <c r="E38" s="494"/>
      <c r="F38" s="494"/>
      <c r="G38" s="494"/>
      <c r="H38" s="494"/>
      <c r="I38" s="494"/>
      <c r="J38" s="495"/>
      <c r="K38" s="485"/>
      <c r="L38" s="486"/>
      <c r="M38" s="486"/>
      <c r="N38" s="486"/>
      <c r="O38" s="486"/>
      <c r="P38" s="486"/>
      <c r="Q38" s="486"/>
      <c r="R38" s="486"/>
      <c r="S38" s="487"/>
    </row>
    <row r="39" spans="2:19" s="1" customFormat="1" x14ac:dyDescent="0.2">
      <c r="B39" s="493"/>
      <c r="C39" s="494"/>
      <c r="D39" s="494"/>
      <c r="E39" s="494"/>
      <c r="F39" s="494"/>
      <c r="G39" s="494"/>
      <c r="H39" s="494"/>
      <c r="I39" s="494"/>
      <c r="J39" s="495"/>
      <c r="K39" s="485"/>
      <c r="L39" s="486"/>
      <c r="M39" s="486"/>
      <c r="N39" s="486"/>
      <c r="O39" s="486"/>
      <c r="P39" s="486"/>
      <c r="Q39" s="486"/>
      <c r="R39" s="486"/>
      <c r="S39" s="487"/>
    </row>
    <row r="40" spans="2:19" s="1" customFormat="1" x14ac:dyDescent="0.2">
      <c r="B40" s="493"/>
      <c r="C40" s="494"/>
      <c r="D40" s="494"/>
      <c r="E40" s="494"/>
      <c r="F40" s="494"/>
      <c r="G40" s="494"/>
      <c r="H40" s="494"/>
      <c r="I40" s="494"/>
      <c r="J40" s="495"/>
      <c r="K40" s="485"/>
      <c r="L40" s="486"/>
      <c r="M40" s="486"/>
      <c r="N40" s="486"/>
      <c r="O40" s="486"/>
      <c r="P40" s="486"/>
      <c r="Q40" s="486"/>
      <c r="R40" s="486"/>
      <c r="S40" s="487"/>
    </row>
    <row r="41" spans="2:19" s="1" customFormat="1" x14ac:dyDescent="0.2">
      <c r="B41" s="493"/>
      <c r="C41" s="494"/>
      <c r="D41" s="494"/>
      <c r="E41" s="494"/>
      <c r="F41" s="494"/>
      <c r="G41" s="494"/>
      <c r="H41" s="494"/>
      <c r="I41" s="494"/>
      <c r="J41" s="495"/>
      <c r="K41" s="485"/>
      <c r="L41" s="486"/>
      <c r="M41" s="486"/>
      <c r="N41" s="486"/>
      <c r="O41" s="486"/>
      <c r="P41" s="486"/>
      <c r="Q41" s="486"/>
      <c r="R41" s="486"/>
      <c r="S41" s="487"/>
    </row>
    <row r="42" spans="2:19" s="1" customFormat="1" x14ac:dyDescent="0.2">
      <c r="B42" s="493"/>
      <c r="C42" s="494"/>
      <c r="D42" s="494"/>
      <c r="E42" s="494"/>
      <c r="F42" s="494"/>
      <c r="G42" s="494"/>
      <c r="H42" s="494"/>
      <c r="I42" s="494"/>
      <c r="J42" s="495"/>
      <c r="K42" s="485"/>
      <c r="L42" s="486"/>
      <c r="M42" s="486"/>
      <c r="N42" s="486"/>
      <c r="O42" s="486"/>
      <c r="P42" s="486"/>
      <c r="Q42" s="486"/>
      <c r="R42" s="486"/>
      <c r="S42" s="487"/>
    </row>
    <row r="43" spans="2:19" s="1" customFormat="1" x14ac:dyDescent="0.2">
      <c r="B43" s="493"/>
      <c r="C43" s="494"/>
      <c r="D43" s="494"/>
      <c r="E43" s="494"/>
      <c r="F43" s="494"/>
      <c r="G43" s="494"/>
      <c r="H43" s="494"/>
      <c r="I43" s="494"/>
      <c r="J43" s="495"/>
      <c r="K43" s="485"/>
      <c r="L43" s="486"/>
      <c r="M43" s="486"/>
      <c r="N43" s="486"/>
      <c r="O43" s="486"/>
      <c r="P43" s="486"/>
      <c r="Q43" s="486"/>
      <c r="R43" s="486"/>
      <c r="S43" s="487"/>
    </row>
    <row r="44" spans="2:19" s="1" customFormat="1" x14ac:dyDescent="0.2">
      <c r="B44" s="496"/>
      <c r="C44" s="497"/>
      <c r="D44" s="497"/>
      <c r="E44" s="497"/>
      <c r="F44" s="497"/>
      <c r="G44" s="497"/>
      <c r="H44" s="497"/>
      <c r="I44" s="497"/>
      <c r="J44" s="498"/>
      <c r="K44" s="488"/>
      <c r="L44" s="489"/>
      <c r="M44" s="489"/>
      <c r="N44" s="489"/>
      <c r="O44" s="489"/>
      <c r="P44" s="489"/>
      <c r="Q44" s="489"/>
      <c r="R44" s="489"/>
      <c r="S44" s="490"/>
    </row>
    <row r="45" spans="2:19" s="1" customFormat="1" x14ac:dyDescent="0.2"/>
    <row r="46" spans="2:19" s="1" customFormat="1" x14ac:dyDescent="0.2"/>
    <row r="47" spans="2:19" s="1" customFormat="1" x14ac:dyDescent="0.2"/>
    <row r="48" spans="2:19"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row r="254" s="1" customFormat="1" x14ac:dyDescent="0.2"/>
    <row r="255" s="1" customFormat="1" x14ac:dyDescent="0.2"/>
    <row r="256" s="1" customFormat="1" x14ac:dyDescent="0.2"/>
    <row r="257" s="1" customFormat="1" x14ac:dyDescent="0.2"/>
    <row r="258" s="1" customFormat="1" x14ac:dyDescent="0.2"/>
    <row r="259" s="1" customFormat="1" x14ac:dyDescent="0.2"/>
    <row r="260" s="1" customFormat="1" x14ac:dyDescent="0.2"/>
    <row r="261" s="1" customFormat="1" x14ac:dyDescent="0.2"/>
    <row r="262" s="1" customFormat="1" x14ac:dyDescent="0.2"/>
    <row r="263" s="1" customFormat="1" x14ac:dyDescent="0.2"/>
    <row r="264" s="1" customFormat="1" x14ac:dyDescent="0.2"/>
    <row r="265" s="1" customFormat="1" x14ac:dyDescent="0.2"/>
    <row r="266" s="1" customFormat="1" x14ac:dyDescent="0.2"/>
    <row r="267" s="1" customFormat="1" x14ac:dyDescent="0.2"/>
    <row r="268" s="1" customFormat="1" x14ac:dyDescent="0.2"/>
    <row r="269" s="1" customFormat="1" x14ac:dyDescent="0.2"/>
    <row r="270" s="1" customFormat="1" x14ac:dyDescent="0.2"/>
    <row r="271" s="1" customFormat="1" x14ac:dyDescent="0.2"/>
    <row r="272" s="1" customFormat="1" x14ac:dyDescent="0.2"/>
    <row r="273" s="1" customFormat="1" x14ac:dyDescent="0.2"/>
    <row r="274" s="1" customFormat="1" x14ac:dyDescent="0.2"/>
    <row r="275" s="1" customFormat="1" x14ac:dyDescent="0.2"/>
    <row r="276" s="1" customFormat="1" x14ac:dyDescent="0.2"/>
    <row r="277" s="1" customFormat="1" x14ac:dyDescent="0.2"/>
    <row r="278" s="1" customFormat="1" x14ac:dyDescent="0.2"/>
    <row r="279" s="1" customFormat="1" x14ac:dyDescent="0.2"/>
    <row r="280" s="1" customFormat="1" x14ac:dyDescent="0.2"/>
    <row r="281" s="1" customFormat="1" x14ac:dyDescent="0.2"/>
    <row r="282" s="1" customFormat="1" x14ac:dyDescent="0.2"/>
    <row r="283" s="1" customFormat="1" x14ac:dyDescent="0.2"/>
    <row r="284" s="1" customFormat="1" x14ac:dyDescent="0.2"/>
    <row r="285" s="1" customFormat="1" x14ac:dyDescent="0.2"/>
    <row r="286" s="1" customFormat="1" x14ac:dyDescent="0.2"/>
    <row r="287" s="1" customFormat="1" x14ac:dyDescent="0.2"/>
    <row r="288" s="1" customFormat="1" x14ac:dyDescent="0.2"/>
    <row r="289" s="1" customFormat="1" x14ac:dyDescent="0.2"/>
    <row r="290" s="1" customFormat="1" x14ac:dyDescent="0.2"/>
    <row r="291" s="1" customFormat="1" x14ac:dyDescent="0.2"/>
    <row r="292" s="1" customFormat="1" x14ac:dyDescent="0.2"/>
    <row r="293" s="1" customFormat="1" x14ac:dyDescent="0.2"/>
    <row r="294" s="1" customFormat="1" x14ac:dyDescent="0.2"/>
    <row r="295" s="1" customFormat="1" x14ac:dyDescent="0.2"/>
    <row r="296" s="1" customFormat="1" x14ac:dyDescent="0.2"/>
    <row r="297" s="1" customFormat="1" x14ac:dyDescent="0.2"/>
    <row r="298" s="1" customFormat="1" x14ac:dyDescent="0.2"/>
    <row r="299" s="1" customFormat="1" x14ac:dyDescent="0.2"/>
    <row r="300" s="1" customFormat="1" x14ac:dyDescent="0.2"/>
    <row r="301" s="1" customFormat="1" x14ac:dyDescent="0.2"/>
    <row r="302" s="1" customFormat="1" x14ac:dyDescent="0.2"/>
    <row r="303" s="1" customFormat="1" x14ac:dyDescent="0.2"/>
    <row r="304" s="1" customFormat="1" x14ac:dyDescent="0.2"/>
    <row r="305" s="1" customFormat="1" x14ac:dyDescent="0.2"/>
    <row r="306" s="1" customFormat="1" x14ac:dyDescent="0.2"/>
    <row r="307" s="1" customFormat="1" x14ac:dyDescent="0.2"/>
    <row r="308" s="1" customFormat="1" x14ac:dyDescent="0.2"/>
    <row r="309" s="1" customFormat="1" x14ac:dyDescent="0.2"/>
    <row r="310" s="1" customFormat="1" x14ac:dyDescent="0.2"/>
    <row r="311" s="1" customFormat="1" x14ac:dyDescent="0.2"/>
    <row r="312" s="1" customFormat="1" x14ac:dyDescent="0.2"/>
    <row r="313" s="1" customFormat="1" x14ac:dyDescent="0.2"/>
    <row r="314" s="1" customFormat="1" x14ac:dyDescent="0.2"/>
    <row r="315" s="1" customFormat="1" x14ac:dyDescent="0.2"/>
    <row r="316" s="1" customFormat="1" x14ac:dyDescent="0.2"/>
    <row r="317" s="1" customFormat="1" x14ac:dyDescent="0.2"/>
    <row r="318" s="1" customFormat="1" x14ac:dyDescent="0.2"/>
    <row r="319" s="1" customFormat="1" x14ac:dyDescent="0.2"/>
    <row r="320" s="1" customFormat="1" x14ac:dyDescent="0.2"/>
    <row r="321" s="1" customFormat="1" x14ac:dyDescent="0.2"/>
    <row r="322" s="1" customFormat="1" x14ac:dyDescent="0.2"/>
    <row r="323" s="1" customFormat="1" x14ac:dyDescent="0.2"/>
    <row r="324" s="1" customFormat="1" x14ac:dyDescent="0.2"/>
    <row r="325" s="1" customFormat="1" x14ac:dyDescent="0.2"/>
    <row r="326" s="1" customFormat="1" x14ac:dyDescent="0.2"/>
    <row r="327" s="1" customFormat="1" x14ac:dyDescent="0.2"/>
    <row r="328" s="1" customFormat="1" x14ac:dyDescent="0.2"/>
    <row r="329" s="1" customFormat="1" x14ac:dyDescent="0.2"/>
    <row r="330" s="1" customFormat="1" x14ac:dyDescent="0.2"/>
    <row r="331" s="1" customFormat="1" x14ac:dyDescent="0.2"/>
    <row r="332" s="1" customFormat="1" x14ac:dyDescent="0.2"/>
    <row r="333" s="1" customFormat="1" x14ac:dyDescent="0.2"/>
    <row r="334" s="1" customFormat="1" x14ac:dyDescent="0.2"/>
    <row r="335" s="1" customFormat="1" x14ac:dyDescent="0.2"/>
    <row r="336" s="1" customFormat="1" x14ac:dyDescent="0.2"/>
    <row r="337" s="1" customFormat="1" x14ac:dyDescent="0.2"/>
    <row r="338" s="1" customFormat="1" x14ac:dyDescent="0.2"/>
    <row r="339" s="1" customFormat="1" x14ac:dyDescent="0.2"/>
    <row r="340" s="1" customFormat="1" x14ac:dyDescent="0.2"/>
    <row r="341" s="1" customFormat="1" x14ac:dyDescent="0.2"/>
    <row r="342" s="1" customFormat="1" x14ac:dyDescent="0.2"/>
    <row r="343" s="1" customFormat="1" x14ac:dyDescent="0.2"/>
    <row r="344" s="1" customFormat="1" x14ac:dyDescent="0.2"/>
    <row r="345" s="1" customFormat="1" x14ac:dyDescent="0.2"/>
    <row r="346" s="1" customFormat="1" x14ac:dyDescent="0.2"/>
    <row r="347" s="1" customFormat="1" x14ac:dyDescent="0.2"/>
    <row r="348" s="1" customFormat="1" x14ac:dyDescent="0.2"/>
    <row r="349" s="1" customFormat="1" x14ac:dyDescent="0.2"/>
    <row r="350" s="1" customFormat="1" x14ac:dyDescent="0.2"/>
    <row r="351" s="1" customFormat="1" x14ac:dyDescent="0.2"/>
    <row r="352" s="1" customFormat="1" x14ac:dyDescent="0.2"/>
    <row r="353" s="1" customFormat="1" x14ac:dyDescent="0.2"/>
    <row r="354" s="1" customFormat="1" x14ac:dyDescent="0.2"/>
    <row r="355" s="1" customFormat="1" x14ac:dyDescent="0.2"/>
    <row r="356" s="1" customFormat="1" x14ac:dyDescent="0.2"/>
    <row r="357" s="1" customFormat="1" x14ac:dyDescent="0.2"/>
    <row r="358" s="1" customFormat="1" x14ac:dyDescent="0.2"/>
    <row r="359" s="1" customFormat="1" x14ac:dyDescent="0.2"/>
    <row r="360" s="1" customFormat="1" x14ac:dyDescent="0.2"/>
    <row r="361" s="1" customFormat="1" x14ac:dyDescent="0.2"/>
    <row r="362" s="1" customFormat="1" x14ac:dyDescent="0.2"/>
    <row r="363" s="1" customFormat="1" x14ac:dyDescent="0.2"/>
    <row r="364" s="1" customFormat="1" x14ac:dyDescent="0.2"/>
    <row r="365" s="1" customFormat="1" x14ac:dyDescent="0.2"/>
    <row r="366" s="1" customFormat="1" x14ac:dyDescent="0.2"/>
    <row r="367" s="1" customFormat="1" x14ac:dyDescent="0.2"/>
    <row r="368" s="1" customFormat="1" x14ac:dyDescent="0.2"/>
    <row r="369" s="1" customFormat="1" x14ac:dyDescent="0.2"/>
    <row r="370" s="1" customFormat="1" x14ac:dyDescent="0.2"/>
    <row r="371" s="1" customFormat="1" x14ac:dyDescent="0.2"/>
    <row r="372" s="1" customFormat="1" x14ac:dyDescent="0.2"/>
    <row r="373" s="1" customFormat="1" x14ac:dyDescent="0.2"/>
    <row r="374" s="1" customFormat="1" x14ac:dyDescent="0.2"/>
  </sheetData>
  <mergeCells count="12">
    <mergeCell ref="B32:J32"/>
    <mergeCell ref="K32:S32"/>
    <mergeCell ref="B33:J44"/>
    <mergeCell ref="K33:S44"/>
    <mergeCell ref="B19:J30"/>
    <mergeCell ref="K19:S30"/>
    <mergeCell ref="B4:J4"/>
    <mergeCell ref="K4:S4"/>
    <mergeCell ref="B5:J16"/>
    <mergeCell ref="K5:S16"/>
    <mergeCell ref="B18:J18"/>
    <mergeCell ref="K18:S18"/>
  </mergeCells>
  <pageMargins left="0.7" right="0.7" top="0.75" bottom="0.75" header="0.3" footer="0.3"/>
  <pageSetup orientation="portrait" horizontalDpi="200" verticalDpi="2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74"/>
  <sheetViews>
    <sheetView showGridLines="0" workbookViewId="0">
      <selection activeCell="K19" sqref="K19:S30"/>
    </sheetView>
  </sheetViews>
  <sheetFormatPr baseColWidth="10" defaultColWidth="8.83203125" defaultRowHeight="15" x14ac:dyDescent="0.2"/>
  <sheetData>
    <row r="1" spans="1:44"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ht="28" x14ac:dyDescent="0.2">
      <c r="A2" s="1"/>
      <c r="B2" s="45" t="s">
        <v>710</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s="1" customFormat="1" ht="16" thickBot="1" x14ac:dyDescent="0.25"/>
    <row r="4" spans="1:44" s="1" customFormat="1" ht="26" customHeight="1" thickBot="1" x14ac:dyDescent="0.25">
      <c r="B4" s="499" t="s">
        <v>711</v>
      </c>
      <c r="C4" s="500"/>
      <c r="D4" s="500"/>
      <c r="E4" s="500"/>
      <c r="F4" s="500"/>
      <c r="G4" s="500"/>
      <c r="H4" s="500"/>
      <c r="I4" s="500"/>
      <c r="J4" s="501"/>
      <c r="K4" s="502" t="s">
        <v>712</v>
      </c>
      <c r="L4" s="503"/>
      <c r="M4" s="503"/>
      <c r="N4" s="503"/>
      <c r="O4" s="503"/>
      <c r="P4" s="503"/>
      <c r="Q4" s="503"/>
      <c r="R4" s="503"/>
      <c r="S4" s="504"/>
    </row>
    <row r="5" spans="1:44" s="1" customFormat="1" x14ac:dyDescent="0.2">
      <c r="B5" s="482"/>
      <c r="C5" s="483"/>
      <c r="D5" s="483"/>
      <c r="E5" s="483"/>
      <c r="F5" s="483"/>
      <c r="G5" s="483"/>
      <c r="H5" s="483"/>
      <c r="I5" s="483"/>
      <c r="J5" s="484"/>
      <c r="K5" s="482"/>
      <c r="L5" s="483"/>
      <c r="M5" s="483"/>
      <c r="N5" s="483"/>
      <c r="O5" s="483"/>
      <c r="P5" s="483"/>
      <c r="Q5" s="483"/>
      <c r="R5" s="483"/>
      <c r="S5" s="484"/>
    </row>
    <row r="6" spans="1:44" s="1" customFormat="1" x14ac:dyDescent="0.2">
      <c r="B6" s="485"/>
      <c r="C6" s="486"/>
      <c r="D6" s="486"/>
      <c r="E6" s="486"/>
      <c r="F6" s="486"/>
      <c r="G6" s="486"/>
      <c r="H6" s="486"/>
      <c r="I6" s="486"/>
      <c r="J6" s="487"/>
      <c r="K6" s="485"/>
      <c r="L6" s="486"/>
      <c r="M6" s="486"/>
      <c r="N6" s="486"/>
      <c r="O6" s="486"/>
      <c r="P6" s="486"/>
      <c r="Q6" s="486"/>
      <c r="R6" s="486"/>
      <c r="S6" s="487"/>
    </row>
    <row r="7" spans="1:44" s="1" customFormat="1" x14ac:dyDescent="0.2">
      <c r="B7" s="485"/>
      <c r="C7" s="486"/>
      <c r="D7" s="486"/>
      <c r="E7" s="486"/>
      <c r="F7" s="486"/>
      <c r="G7" s="486"/>
      <c r="H7" s="486"/>
      <c r="I7" s="486"/>
      <c r="J7" s="487"/>
      <c r="K7" s="485"/>
      <c r="L7" s="486"/>
      <c r="M7" s="486"/>
      <c r="N7" s="486"/>
      <c r="O7" s="486"/>
      <c r="P7" s="486"/>
      <c r="Q7" s="486"/>
      <c r="R7" s="486"/>
      <c r="S7" s="487"/>
    </row>
    <row r="8" spans="1:44" s="1" customFormat="1" x14ac:dyDescent="0.2">
      <c r="B8" s="485"/>
      <c r="C8" s="486"/>
      <c r="D8" s="486"/>
      <c r="E8" s="486"/>
      <c r="F8" s="486"/>
      <c r="G8" s="486"/>
      <c r="H8" s="486"/>
      <c r="I8" s="486"/>
      <c r="J8" s="487"/>
      <c r="K8" s="485"/>
      <c r="L8" s="486"/>
      <c r="M8" s="486"/>
      <c r="N8" s="486"/>
      <c r="O8" s="486"/>
      <c r="P8" s="486"/>
      <c r="Q8" s="486"/>
      <c r="R8" s="486"/>
      <c r="S8" s="487"/>
    </row>
    <row r="9" spans="1:44" s="1" customFormat="1" x14ac:dyDescent="0.2">
      <c r="B9" s="485"/>
      <c r="C9" s="486"/>
      <c r="D9" s="486"/>
      <c r="E9" s="486"/>
      <c r="F9" s="486"/>
      <c r="G9" s="486"/>
      <c r="H9" s="486"/>
      <c r="I9" s="486"/>
      <c r="J9" s="487"/>
      <c r="K9" s="485"/>
      <c r="L9" s="486"/>
      <c r="M9" s="486"/>
      <c r="N9" s="486"/>
      <c r="O9" s="486"/>
      <c r="P9" s="486"/>
      <c r="Q9" s="486"/>
      <c r="R9" s="486"/>
      <c r="S9" s="487"/>
    </row>
    <row r="10" spans="1:44" s="1" customFormat="1" x14ac:dyDescent="0.2">
      <c r="B10" s="485"/>
      <c r="C10" s="486"/>
      <c r="D10" s="486"/>
      <c r="E10" s="486"/>
      <c r="F10" s="486"/>
      <c r="G10" s="486"/>
      <c r="H10" s="486"/>
      <c r="I10" s="486"/>
      <c r="J10" s="487"/>
      <c r="K10" s="485"/>
      <c r="L10" s="486"/>
      <c r="M10" s="486"/>
      <c r="N10" s="486"/>
      <c r="O10" s="486"/>
      <c r="P10" s="486"/>
      <c r="Q10" s="486"/>
      <c r="R10" s="486"/>
      <c r="S10" s="487"/>
    </row>
    <row r="11" spans="1:44" s="1" customFormat="1" x14ac:dyDescent="0.2">
      <c r="B11" s="485"/>
      <c r="C11" s="486"/>
      <c r="D11" s="486"/>
      <c r="E11" s="486"/>
      <c r="F11" s="486"/>
      <c r="G11" s="486"/>
      <c r="H11" s="486"/>
      <c r="I11" s="486"/>
      <c r="J11" s="487"/>
      <c r="K11" s="485"/>
      <c r="L11" s="486"/>
      <c r="M11" s="486"/>
      <c r="N11" s="486"/>
      <c r="O11" s="486"/>
      <c r="P11" s="486"/>
      <c r="Q11" s="486"/>
      <c r="R11" s="486"/>
      <c r="S11" s="487"/>
    </row>
    <row r="12" spans="1:44" s="1" customFormat="1" x14ac:dyDescent="0.2">
      <c r="B12" s="485"/>
      <c r="C12" s="486"/>
      <c r="D12" s="486"/>
      <c r="E12" s="486"/>
      <c r="F12" s="486"/>
      <c r="G12" s="486"/>
      <c r="H12" s="486"/>
      <c r="I12" s="486"/>
      <c r="J12" s="487"/>
      <c r="K12" s="485"/>
      <c r="L12" s="486"/>
      <c r="M12" s="486"/>
      <c r="N12" s="486"/>
      <c r="O12" s="486"/>
      <c r="P12" s="486"/>
      <c r="Q12" s="486"/>
      <c r="R12" s="486"/>
      <c r="S12" s="487"/>
    </row>
    <row r="13" spans="1:44" s="1" customFormat="1" x14ac:dyDescent="0.2">
      <c r="B13" s="485"/>
      <c r="C13" s="486"/>
      <c r="D13" s="486"/>
      <c r="E13" s="486"/>
      <c r="F13" s="486"/>
      <c r="G13" s="486"/>
      <c r="H13" s="486"/>
      <c r="I13" s="486"/>
      <c r="J13" s="487"/>
      <c r="K13" s="485"/>
      <c r="L13" s="486"/>
      <c r="M13" s="486"/>
      <c r="N13" s="486"/>
      <c r="O13" s="486"/>
      <c r="P13" s="486"/>
      <c r="Q13" s="486"/>
      <c r="R13" s="486"/>
      <c r="S13" s="487"/>
    </row>
    <row r="14" spans="1:44" s="1" customFormat="1" x14ac:dyDescent="0.2">
      <c r="B14" s="485"/>
      <c r="C14" s="486"/>
      <c r="D14" s="486"/>
      <c r="E14" s="486"/>
      <c r="F14" s="486"/>
      <c r="G14" s="486"/>
      <c r="H14" s="486"/>
      <c r="I14" s="486"/>
      <c r="J14" s="487"/>
      <c r="K14" s="485"/>
      <c r="L14" s="486"/>
      <c r="M14" s="486"/>
      <c r="N14" s="486"/>
      <c r="O14" s="486"/>
      <c r="P14" s="486"/>
      <c r="Q14" s="486"/>
      <c r="R14" s="486"/>
      <c r="S14" s="487"/>
    </row>
    <row r="15" spans="1:44" s="1" customFormat="1" x14ac:dyDescent="0.2">
      <c r="B15" s="485"/>
      <c r="C15" s="486"/>
      <c r="D15" s="486"/>
      <c r="E15" s="486"/>
      <c r="F15" s="486"/>
      <c r="G15" s="486"/>
      <c r="H15" s="486"/>
      <c r="I15" s="486"/>
      <c r="J15" s="487"/>
      <c r="K15" s="485"/>
      <c r="L15" s="486"/>
      <c r="M15" s="486"/>
      <c r="N15" s="486"/>
      <c r="O15" s="486"/>
      <c r="P15" s="486"/>
      <c r="Q15" s="486"/>
      <c r="R15" s="486"/>
      <c r="S15" s="487"/>
    </row>
    <row r="16" spans="1:44" s="1" customFormat="1" ht="16" thickBot="1" x14ac:dyDescent="0.25">
      <c r="B16" s="488"/>
      <c r="C16" s="489"/>
      <c r="D16" s="489"/>
      <c r="E16" s="489"/>
      <c r="F16" s="489"/>
      <c r="G16" s="489"/>
      <c r="H16" s="489"/>
      <c r="I16" s="489"/>
      <c r="J16" s="490"/>
      <c r="K16" s="488"/>
      <c r="L16" s="489"/>
      <c r="M16" s="489"/>
      <c r="N16" s="489"/>
      <c r="O16" s="489"/>
      <c r="P16" s="489"/>
      <c r="Q16" s="489"/>
      <c r="R16" s="489"/>
      <c r="S16" s="490"/>
    </row>
    <row r="17" spans="2:63" s="2" customFormat="1" ht="16" thickBot="1" x14ac:dyDescent="0.25">
      <c r="B17" s="10"/>
      <c r="C17" s="10"/>
      <c r="D17" s="10"/>
      <c r="E17" s="10"/>
      <c r="F17" s="10"/>
      <c r="G17" s="10"/>
      <c r="H17" s="10"/>
      <c r="I17" s="10"/>
      <c r="J17" s="10"/>
      <c r="K17" s="10"/>
      <c r="L17" s="10"/>
      <c r="M17" s="10"/>
      <c r="N17" s="10"/>
      <c r="O17" s="10"/>
      <c r="P17" s="10"/>
      <c r="Q17" s="10"/>
      <c r="R17" s="10"/>
      <c r="S17" s="10"/>
    </row>
    <row r="18" spans="2:63" s="2" customFormat="1" ht="27" customHeight="1" thickBot="1" x14ac:dyDescent="0.25">
      <c r="B18" s="499" t="s">
        <v>713</v>
      </c>
      <c r="C18" s="500"/>
      <c r="D18" s="500"/>
      <c r="E18" s="500"/>
      <c r="F18" s="500"/>
      <c r="G18" s="500"/>
      <c r="H18" s="500"/>
      <c r="I18" s="500"/>
      <c r="J18" s="501"/>
      <c r="K18" s="502" t="s">
        <v>714</v>
      </c>
      <c r="L18" s="503"/>
      <c r="M18" s="503"/>
      <c r="N18" s="503"/>
      <c r="O18" s="503"/>
      <c r="P18" s="503"/>
      <c r="Q18" s="503"/>
      <c r="R18" s="503"/>
      <c r="S18" s="504"/>
    </row>
    <row r="19" spans="2:63" s="1" customFormat="1" x14ac:dyDescent="0.2">
      <c r="B19" s="482"/>
      <c r="C19" s="491"/>
      <c r="D19" s="491"/>
      <c r="E19" s="491"/>
      <c r="F19" s="491"/>
      <c r="G19" s="491"/>
      <c r="H19" s="491"/>
      <c r="I19" s="491"/>
      <c r="J19" s="492"/>
      <c r="K19" s="482"/>
      <c r="L19" s="483"/>
      <c r="M19" s="483"/>
      <c r="N19" s="483"/>
      <c r="O19" s="483"/>
      <c r="P19" s="483"/>
      <c r="Q19" s="483"/>
      <c r="R19" s="483"/>
      <c r="S19" s="484"/>
    </row>
    <row r="20" spans="2:63" s="1" customFormat="1" x14ac:dyDescent="0.2">
      <c r="B20" s="493"/>
      <c r="C20" s="494"/>
      <c r="D20" s="494"/>
      <c r="E20" s="494"/>
      <c r="F20" s="494"/>
      <c r="G20" s="494"/>
      <c r="H20" s="494"/>
      <c r="I20" s="494"/>
      <c r="J20" s="495"/>
      <c r="K20" s="485"/>
      <c r="L20" s="486"/>
      <c r="M20" s="486"/>
      <c r="N20" s="486"/>
      <c r="O20" s="486"/>
      <c r="P20" s="486"/>
      <c r="Q20" s="486"/>
      <c r="R20" s="486"/>
      <c r="S20" s="487"/>
    </row>
    <row r="21" spans="2:63" s="1" customFormat="1" x14ac:dyDescent="0.2">
      <c r="B21" s="493"/>
      <c r="C21" s="494"/>
      <c r="D21" s="494"/>
      <c r="E21" s="494"/>
      <c r="F21" s="494"/>
      <c r="G21" s="494"/>
      <c r="H21" s="494"/>
      <c r="I21" s="494"/>
      <c r="J21" s="495"/>
      <c r="K21" s="485"/>
      <c r="L21" s="486"/>
      <c r="M21" s="486"/>
      <c r="N21" s="486"/>
      <c r="O21" s="486"/>
      <c r="P21" s="486"/>
      <c r="Q21" s="486"/>
      <c r="R21" s="486"/>
      <c r="S21" s="487"/>
    </row>
    <row r="22" spans="2:63" s="1" customFormat="1" x14ac:dyDescent="0.2">
      <c r="B22" s="493"/>
      <c r="C22" s="494"/>
      <c r="D22" s="494"/>
      <c r="E22" s="494"/>
      <c r="F22" s="494"/>
      <c r="G22" s="494"/>
      <c r="H22" s="494"/>
      <c r="I22" s="494"/>
      <c r="J22" s="495"/>
      <c r="K22" s="485"/>
      <c r="L22" s="486"/>
      <c r="M22" s="486"/>
      <c r="N22" s="486"/>
      <c r="O22" s="486"/>
      <c r="P22" s="486"/>
      <c r="Q22" s="486"/>
      <c r="R22" s="486"/>
      <c r="S22" s="487"/>
    </row>
    <row r="23" spans="2:63" s="1" customFormat="1" x14ac:dyDescent="0.2">
      <c r="B23" s="493"/>
      <c r="C23" s="494"/>
      <c r="D23" s="494"/>
      <c r="E23" s="494"/>
      <c r="F23" s="494"/>
      <c r="G23" s="494"/>
      <c r="H23" s="494"/>
      <c r="I23" s="494"/>
      <c r="J23" s="495"/>
      <c r="K23" s="485"/>
      <c r="L23" s="486"/>
      <c r="M23" s="486"/>
      <c r="N23" s="486"/>
      <c r="O23" s="486"/>
      <c r="P23" s="486"/>
      <c r="Q23" s="486"/>
      <c r="R23" s="486"/>
      <c r="S23" s="487"/>
    </row>
    <row r="24" spans="2:63" s="1" customFormat="1" x14ac:dyDescent="0.2">
      <c r="B24" s="493"/>
      <c r="C24" s="494"/>
      <c r="D24" s="494"/>
      <c r="E24" s="494"/>
      <c r="F24" s="494"/>
      <c r="G24" s="494"/>
      <c r="H24" s="494"/>
      <c r="I24" s="494"/>
      <c r="J24" s="495"/>
      <c r="K24" s="485"/>
      <c r="L24" s="486"/>
      <c r="M24" s="486"/>
      <c r="N24" s="486"/>
      <c r="O24" s="486"/>
      <c r="P24" s="486"/>
      <c r="Q24" s="486"/>
      <c r="R24" s="486"/>
      <c r="S24" s="487"/>
    </row>
    <row r="25" spans="2:63" s="1" customFormat="1" x14ac:dyDescent="0.2">
      <c r="B25" s="493"/>
      <c r="C25" s="494"/>
      <c r="D25" s="494"/>
      <c r="E25" s="494"/>
      <c r="F25" s="494"/>
      <c r="G25" s="494"/>
      <c r="H25" s="494"/>
      <c r="I25" s="494"/>
      <c r="J25" s="495"/>
      <c r="K25" s="485"/>
      <c r="L25" s="486"/>
      <c r="M25" s="486"/>
      <c r="N25" s="486"/>
      <c r="O25" s="486"/>
      <c r="P25" s="486"/>
      <c r="Q25" s="486"/>
      <c r="R25" s="486"/>
      <c r="S25" s="487"/>
    </row>
    <row r="26" spans="2:63" s="1" customFormat="1" x14ac:dyDescent="0.2">
      <c r="B26" s="493"/>
      <c r="C26" s="494"/>
      <c r="D26" s="494"/>
      <c r="E26" s="494"/>
      <c r="F26" s="494"/>
      <c r="G26" s="494"/>
      <c r="H26" s="494"/>
      <c r="I26" s="494"/>
      <c r="J26" s="495"/>
      <c r="K26" s="485"/>
      <c r="L26" s="486"/>
      <c r="M26" s="486"/>
      <c r="N26" s="486"/>
      <c r="O26" s="486"/>
      <c r="P26" s="486"/>
      <c r="Q26" s="486"/>
      <c r="R26" s="486"/>
      <c r="S26" s="487"/>
    </row>
    <row r="27" spans="2:63" s="1" customFormat="1" x14ac:dyDescent="0.2">
      <c r="B27" s="493"/>
      <c r="C27" s="494"/>
      <c r="D27" s="494"/>
      <c r="E27" s="494"/>
      <c r="F27" s="494"/>
      <c r="G27" s="494"/>
      <c r="H27" s="494"/>
      <c r="I27" s="494"/>
      <c r="J27" s="495"/>
      <c r="K27" s="485"/>
      <c r="L27" s="486"/>
      <c r="M27" s="486"/>
      <c r="N27" s="486"/>
      <c r="O27" s="486"/>
      <c r="P27" s="486"/>
      <c r="Q27" s="486"/>
      <c r="R27" s="486"/>
      <c r="S27" s="487"/>
    </row>
    <row r="28" spans="2:63" x14ac:dyDescent="0.2">
      <c r="B28" s="493"/>
      <c r="C28" s="494"/>
      <c r="D28" s="494"/>
      <c r="E28" s="494"/>
      <c r="F28" s="494"/>
      <c r="G28" s="494"/>
      <c r="H28" s="494"/>
      <c r="I28" s="494"/>
      <c r="J28" s="495"/>
      <c r="K28" s="485"/>
      <c r="L28" s="486"/>
      <c r="M28" s="486"/>
      <c r="N28" s="486"/>
      <c r="O28" s="486"/>
      <c r="P28" s="486"/>
      <c r="Q28" s="486"/>
      <c r="R28" s="486"/>
      <c r="S28" s="487"/>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row>
    <row r="29" spans="2:63" x14ac:dyDescent="0.2">
      <c r="B29" s="493"/>
      <c r="C29" s="494"/>
      <c r="D29" s="494"/>
      <c r="E29" s="494"/>
      <c r="F29" s="494"/>
      <c r="G29" s="494"/>
      <c r="H29" s="494"/>
      <c r="I29" s="494"/>
      <c r="J29" s="495"/>
      <c r="K29" s="485"/>
      <c r="L29" s="486"/>
      <c r="M29" s="486"/>
      <c r="N29" s="486"/>
      <c r="O29" s="486"/>
      <c r="P29" s="486"/>
      <c r="Q29" s="486"/>
      <c r="R29" s="486"/>
      <c r="S29" s="487"/>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row>
    <row r="30" spans="2:63" x14ac:dyDescent="0.2">
      <c r="B30" s="496"/>
      <c r="C30" s="497"/>
      <c r="D30" s="497"/>
      <c r="E30" s="497"/>
      <c r="F30" s="497"/>
      <c r="G30" s="497"/>
      <c r="H30" s="497"/>
      <c r="I30" s="497"/>
      <c r="J30" s="498"/>
      <c r="K30" s="488"/>
      <c r="L30" s="489"/>
      <c r="M30" s="489"/>
      <c r="N30" s="489"/>
      <c r="O30" s="489"/>
      <c r="P30" s="489"/>
      <c r="Q30" s="489"/>
      <c r="R30" s="489"/>
      <c r="S30" s="490"/>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row>
    <row r="31" spans="2:63" s="1" customFormat="1" x14ac:dyDescent="0.2"/>
    <row r="32" spans="2:63" s="1" customFormat="1" x14ac:dyDescent="0.2"/>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row r="254" s="1" customFormat="1" x14ac:dyDescent="0.2"/>
    <row r="255" s="1" customFormat="1" x14ac:dyDescent="0.2"/>
    <row r="256" s="1" customFormat="1" x14ac:dyDescent="0.2"/>
    <row r="257" s="1" customFormat="1" x14ac:dyDescent="0.2"/>
    <row r="258" s="1" customFormat="1" x14ac:dyDescent="0.2"/>
    <row r="259" s="1" customFormat="1" x14ac:dyDescent="0.2"/>
    <row r="260" s="1" customFormat="1" x14ac:dyDescent="0.2"/>
    <row r="261" s="1" customFormat="1" x14ac:dyDescent="0.2"/>
    <row r="262" s="1" customFormat="1" x14ac:dyDescent="0.2"/>
    <row r="263" s="1" customFormat="1" x14ac:dyDescent="0.2"/>
    <row r="264" s="1" customFormat="1" x14ac:dyDescent="0.2"/>
    <row r="265" s="1" customFormat="1" x14ac:dyDescent="0.2"/>
    <row r="266" s="1" customFormat="1" x14ac:dyDescent="0.2"/>
    <row r="267" s="1" customFormat="1" x14ac:dyDescent="0.2"/>
    <row r="268" s="1" customFormat="1" x14ac:dyDescent="0.2"/>
    <row r="269" s="1" customFormat="1" x14ac:dyDescent="0.2"/>
    <row r="270" s="1" customFormat="1" x14ac:dyDescent="0.2"/>
    <row r="271" s="1" customFormat="1" x14ac:dyDescent="0.2"/>
    <row r="272" s="1" customFormat="1" x14ac:dyDescent="0.2"/>
    <row r="273" s="1" customFormat="1" x14ac:dyDescent="0.2"/>
    <row r="274" s="1" customFormat="1" x14ac:dyDescent="0.2"/>
    <row r="275" s="1" customFormat="1" x14ac:dyDescent="0.2"/>
    <row r="276" s="1" customFormat="1" x14ac:dyDescent="0.2"/>
    <row r="277" s="1" customFormat="1" x14ac:dyDescent="0.2"/>
    <row r="278" s="1" customFormat="1" x14ac:dyDescent="0.2"/>
    <row r="279" s="1" customFormat="1" x14ac:dyDescent="0.2"/>
    <row r="280" s="1" customFormat="1" x14ac:dyDescent="0.2"/>
    <row r="281" s="1" customFormat="1" x14ac:dyDescent="0.2"/>
    <row r="282" s="1" customFormat="1" x14ac:dyDescent="0.2"/>
    <row r="283" s="1" customFormat="1" x14ac:dyDescent="0.2"/>
    <row r="284" s="1" customFormat="1" x14ac:dyDescent="0.2"/>
    <row r="285" s="1" customFormat="1" x14ac:dyDescent="0.2"/>
    <row r="286" s="1" customFormat="1" x14ac:dyDescent="0.2"/>
    <row r="287" s="1" customFormat="1" x14ac:dyDescent="0.2"/>
    <row r="288" s="1" customFormat="1" x14ac:dyDescent="0.2"/>
    <row r="289" s="1" customFormat="1" x14ac:dyDescent="0.2"/>
    <row r="290" s="1" customFormat="1" x14ac:dyDescent="0.2"/>
    <row r="291" s="1" customFormat="1" x14ac:dyDescent="0.2"/>
    <row r="292" s="1" customFormat="1" x14ac:dyDescent="0.2"/>
    <row r="293" s="1" customFormat="1" x14ac:dyDescent="0.2"/>
    <row r="294" s="1" customFormat="1" x14ac:dyDescent="0.2"/>
    <row r="295" s="1" customFormat="1" x14ac:dyDescent="0.2"/>
    <row r="296" s="1" customFormat="1" x14ac:dyDescent="0.2"/>
    <row r="297" s="1" customFormat="1" x14ac:dyDescent="0.2"/>
    <row r="298" s="1" customFormat="1" x14ac:dyDescent="0.2"/>
    <row r="299" s="1" customFormat="1" x14ac:dyDescent="0.2"/>
    <row r="300" s="1" customFormat="1" x14ac:dyDescent="0.2"/>
    <row r="301" s="1" customFormat="1" x14ac:dyDescent="0.2"/>
    <row r="302" s="1" customFormat="1" x14ac:dyDescent="0.2"/>
    <row r="303" s="1" customFormat="1" x14ac:dyDescent="0.2"/>
    <row r="304" s="1" customFormat="1" x14ac:dyDescent="0.2"/>
    <row r="305" s="1" customFormat="1" x14ac:dyDescent="0.2"/>
    <row r="306" s="1" customFormat="1" x14ac:dyDescent="0.2"/>
    <row r="307" s="1" customFormat="1" x14ac:dyDescent="0.2"/>
    <row r="308" s="1" customFormat="1" x14ac:dyDescent="0.2"/>
    <row r="309" s="1" customFormat="1" x14ac:dyDescent="0.2"/>
    <row r="310" s="1" customFormat="1" x14ac:dyDescent="0.2"/>
    <row r="311" s="1" customFormat="1" x14ac:dyDescent="0.2"/>
    <row r="312" s="1" customFormat="1" x14ac:dyDescent="0.2"/>
    <row r="313" s="1" customFormat="1" x14ac:dyDescent="0.2"/>
    <row r="314" s="1" customFormat="1" x14ac:dyDescent="0.2"/>
    <row r="315" s="1" customFormat="1" x14ac:dyDescent="0.2"/>
    <row r="316" s="1" customFormat="1" x14ac:dyDescent="0.2"/>
    <row r="317" s="1" customFormat="1" x14ac:dyDescent="0.2"/>
    <row r="318" s="1" customFormat="1" x14ac:dyDescent="0.2"/>
    <row r="319" s="1" customFormat="1" x14ac:dyDescent="0.2"/>
    <row r="320" s="1" customFormat="1" x14ac:dyDescent="0.2"/>
    <row r="321" s="1" customFormat="1" x14ac:dyDescent="0.2"/>
    <row r="322" s="1" customFormat="1" x14ac:dyDescent="0.2"/>
    <row r="323" s="1" customFormat="1" x14ac:dyDescent="0.2"/>
    <row r="324" s="1" customFormat="1" x14ac:dyDescent="0.2"/>
    <row r="325" s="1" customFormat="1" x14ac:dyDescent="0.2"/>
    <row r="326" s="1" customFormat="1" x14ac:dyDescent="0.2"/>
    <row r="327" s="1" customFormat="1" x14ac:dyDescent="0.2"/>
    <row r="328" s="1" customFormat="1" x14ac:dyDescent="0.2"/>
    <row r="329" s="1" customFormat="1" x14ac:dyDescent="0.2"/>
    <row r="330" s="1" customFormat="1" x14ac:dyDescent="0.2"/>
    <row r="331" s="1" customFormat="1" x14ac:dyDescent="0.2"/>
    <row r="332" s="1" customFormat="1" x14ac:dyDescent="0.2"/>
    <row r="333" s="1" customFormat="1" x14ac:dyDescent="0.2"/>
    <row r="334" s="1" customFormat="1" x14ac:dyDescent="0.2"/>
    <row r="335" s="1" customFormat="1" x14ac:dyDescent="0.2"/>
    <row r="336" s="1" customFormat="1" x14ac:dyDescent="0.2"/>
    <row r="337" s="1" customFormat="1" x14ac:dyDescent="0.2"/>
    <row r="338" s="1" customFormat="1" x14ac:dyDescent="0.2"/>
    <row r="339" s="1" customFormat="1" x14ac:dyDescent="0.2"/>
    <row r="340" s="1" customFormat="1" x14ac:dyDescent="0.2"/>
    <row r="341" s="1" customFormat="1" x14ac:dyDescent="0.2"/>
    <row r="342" s="1" customFormat="1" x14ac:dyDescent="0.2"/>
    <row r="343" s="1" customFormat="1" x14ac:dyDescent="0.2"/>
    <row r="344" s="1" customFormat="1" x14ac:dyDescent="0.2"/>
    <row r="345" s="1" customFormat="1" x14ac:dyDescent="0.2"/>
    <row r="346" s="1" customFormat="1" x14ac:dyDescent="0.2"/>
    <row r="347" s="1" customFormat="1" x14ac:dyDescent="0.2"/>
    <row r="348" s="1" customFormat="1" x14ac:dyDescent="0.2"/>
    <row r="349" s="1" customFormat="1" x14ac:dyDescent="0.2"/>
    <row r="350" s="1" customFormat="1" x14ac:dyDescent="0.2"/>
    <row r="351" s="1" customFormat="1" x14ac:dyDescent="0.2"/>
    <row r="352" s="1" customFormat="1" x14ac:dyDescent="0.2"/>
    <row r="353" s="1" customFormat="1" x14ac:dyDescent="0.2"/>
    <row r="354" s="1" customFormat="1" x14ac:dyDescent="0.2"/>
    <row r="355" s="1" customFormat="1" x14ac:dyDescent="0.2"/>
    <row r="356" s="1" customFormat="1" x14ac:dyDescent="0.2"/>
    <row r="357" s="1" customFormat="1" x14ac:dyDescent="0.2"/>
    <row r="358" s="1" customFormat="1" x14ac:dyDescent="0.2"/>
    <row r="359" s="1" customFormat="1" x14ac:dyDescent="0.2"/>
    <row r="360" s="1" customFormat="1" x14ac:dyDescent="0.2"/>
    <row r="361" s="1" customFormat="1" x14ac:dyDescent="0.2"/>
    <row r="362" s="1" customFormat="1" x14ac:dyDescent="0.2"/>
    <row r="363" s="1" customFormat="1" x14ac:dyDescent="0.2"/>
    <row r="364" s="1" customFormat="1" x14ac:dyDescent="0.2"/>
    <row r="365" s="1" customFormat="1" x14ac:dyDescent="0.2"/>
    <row r="366" s="1" customFormat="1" x14ac:dyDescent="0.2"/>
    <row r="367" s="1" customFormat="1" x14ac:dyDescent="0.2"/>
    <row r="368" s="1" customFormat="1" x14ac:dyDescent="0.2"/>
    <row r="369" s="1" customFormat="1" x14ac:dyDescent="0.2"/>
    <row r="370" s="1" customFormat="1" x14ac:dyDescent="0.2"/>
    <row r="371" s="1" customFormat="1" x14ac:dyDescent="0.2"/>
    <row r="372" s="1" customFormat="1" x14ac:dyDescent="0.2"/>
    <row r="373" s="1" customFormat="1" x14ac:dyDescent="0.2"/>
    <row r="374" s="1" customFormat="1" x14ac:dyDescent="0.2"/>
  </sheetData>
  <mergeCells count="8">
    <mergeCell ref="B19:J30"/>
    <mergeCell ref="K19:S30"/>
    <mergeCell ref="B4:J4"/>
    <mergeCell ref="K4:S4"/>
    <mergeCell ref="B5:J16"/>
    <mergeCell ref="K5:S16"/>
    <mergeCell ref="B18:J18"/>
    <mergeCell ref="K18:S18"/>
  </mergeCells>
  <pageMargins left="0.7" right="0.7" top="0.75" bottom="0.75" header="0.3" footer="0.3"/>
  <pageSetup orientation="portrait" horizontalDpi="200" verticalDpi="200" copies="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B12CBBD1F3AB47868E6B8C1BFA491C" ma:contentTypeVersion="4" ma:contentTypeDescription="Create a new document." ma:contentTypeScope="" ma:versionID="303534ea21985e750281565dea1a230c">
  <xsd:schema xmlns:xsd="http://www.w3.org/2001/XMLSchema" xmlns:xs="http://www.w3.org/2001/XMLSchema" xmlns:p="http://schemas.microsoft.com/office/2006/metadata/properties" xmlns:ns2="1d7f5e00-4f57-4d67-b4c5-5d5b2646acec" xmlns:ns3="23363970-b3e2-4a34-8721-c6d906ee24e9" targetNamespace="http://schemas.microsoft.com/office/2006/metadata/properties" ma:root="true" ma:fieldsID="3bdc18fdf0c0a7136bc52d19ef152618" ns2:_="" ns3:_="">
    <xsd:import namespace="1d7f5e00-4f57-4d67-b4c5-5d5b2646acec"/>
    <xsd:import namespace="23363970-b3e2-4a34-8721-c6d906ee24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7f5e00-4f57-4d67-b4c5-5d5b2646acec"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363970-b3e2-4a34-8721-c6d906ee24e9"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24AEEF-B6BF-4F0D-A6F4-986CBC8C3EA7}">
  <ds:schemaRefs>
    <ds:schemaRef ds:uri="http://schemas.microsoft.com/office/2006/documentManagement/types"/>
    <ds:schemaRef ds:uri="1d7f5e00-4f57-4d67-b4c5-5d5b2646acec"/>
    <ds:schemaRef ds:uri="http://schemas.microsoft.com/office/2006/metadata/properties"/>
    <ds:schemaRef ds:uri="http://schemas.openxmlformats.org/package/2006/metadata/core-properties"/>
    <ds:schemaRef ds:uri="http://www.w3.org/XML/1998/namespace"/>
    <ds:schemaRef ds:uri="http://purl.org/dc/elements/1.1/"/>
    <ds:schemaRef ds:uri="http://schemas.microsoft.com/office/infopath/2007/PartnerControls"/>
    <ds:schemaRef ds:uri="http://purl.org/dc/terms/"/>
    <ds:schemaRef ds:uri="23363970-b3e2-4a34-8721-c6d906ee24e9"/>
    <ds:schemaRef ds:uri="http://purl.org/dc/dcmitype/"/>
  </ds:schemaRefs>
</ds:datastoreItem>
</file>

<file path=customXml/itemProps2.xml><?xml version="1.0" encoding="utf-8"?>
<ds:datastoreItem xmlns:ds="http://schemas.openxmlformats.org/officeDocument/2006/customXml" ds:itemID="{CB6AD3F7-5108-48E6-A2D6-999A5EBBB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7f5e00-4f57-4d67-b4c5-5d5b2646acec"/>
    <ds:schemaRef ds:uri="23363970-b3e2-4a34-8721-c6d906ee24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D2275F-FC11-4EB9-BC8C-C0E0B1FE7E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How to use this Workbook</vt:lpstr>
      <vt:lpstr>1. Initial Enterprise Info</vt:lpstr>
      <vt:lpstr>2. Scoring</vt:lpstr>
      <vt:lpstr> 3. Enterprise Scores</vt:lpstr>
      <vt:lpstr>4. Visual Representation</vt:lpstr>
      <vt:lpstr>5. Graphical Linkages</vt:lpstr>
      <vt:lpstr>6. SDGs</vt:lpstr>
      <vt:lpstr>7. PESTLE</vt:lpstr>
      <vt:lpstr>8. SWOT</vt:lpstr>
      <vt:lpstr>9. Supply Chain</vt:lpstr>
      <vt:lpstr>10. Quality Assurance</vt:lpstr>
      <vt:lpstr>11. Potential Supply Chain </vt:lpstr>
      <vt:lpstr>12. Team &amp; Org Structure</vt:lpstr>
      <vt:lpstr>13. Competitor Analysis</vt:lpstr>
      <vt:lpstr>14. Market analysis</vt:lpstr>
      <vt:lpstr>DATA</vt:lpstr>
      <vt:lpstr>15. Porter Five Forces</vt:lpstr>
      <vt:lpstr>16.Financial Statements Figures</vt:lpstr>
      <vt:lpstr>18. Vertical Analysis </vt:lpstr>
      <vt:lpstr>17. Financial Trend Analysis</vt:lpstr>
      <vt:lpstr>19. Financial Ratios</vt:lpstr>
      <vt:lpstr>20. Product Profitabiity</vt:lpstr>
      <vt:lpstr>21. Band Analysis</vt:lpstr>
      <vt:lpstr>22. SNAP</vt:lpstr>
      <vt:lpstr>23. Risk Assessment</vt:lpstr>
      <vt:lpstr>24. Value chain profitability</vt:lpstr>
      <vt:lpstr>25. Innovation grid</vt:lpstr>
      <vt:lpstr>26. Additional Tools </vt:lpstr>
      <vt:lpstr> Marketplace Credit Rating</vt:lpstr>
      <vt:lpstr>Marketplace Engagement Rating</vt:lpstr>
      <vt:lpstr>Presentation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David.Austin</dc:creator>
  <cp:keywords/>
  <dc:description/>
  <cp:lastModifiedBy>Microsoft Office User</cp:lastModifiedBy>
  <cp:revision/>
  <dcterms:created xsi:type="dcterms:W3CDTF">2012-01-04T16:47:58Z</dcterms:created>
  <dcterms:modified xsi:type="dcterms:W3CDTF">2018-01-11T14:34:47Z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0x010100F0B12CBBD1F3AB47868E6B8C1BFA491C</vt:lpwstr>
  </property>
</Properties>
</file>