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FCmix_CO2" sheetId="1" state="visible" r:id="rId2"/>
    <sheet name="ECOGAS2" sheetId="2" state="visible" r:id="rId3"/>
    <sheet name="ECOGAS3" sheetId="3" state="visible" r:id="rId4"/>
    <sheet name="streamermix alice" sheetId="4" state="visible" r:id="rId5"/>
    <sheet name="CMS_stdLabStrada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ecogas:
</t>
        </r>
        <r>
          <rPr>
            <sz val="9"/>
            <color rgb="FF000000"/>
            <rFont val="Tahoma"/>
            <family val="0"/>
            <charset val="1"/>
          </rPr>
          <t xml:space="preserve">1ln Co2 = 1.893 Ar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 xml:space="preserve">ecogas:
</t>
        </r>
        <r>
          <rPr>
            <sz val="9"/>
            <color rgb="FF000000"/>
            <rFont val="Tahoma"/>
            <family val="0"/>
            <charset val="1"/>
          </rPr>
          <t xml:space="preserve">1ln Co2 = 1.893 Ar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ecogas:
</t>
        </r>
        <r>
          <rPr>
            <sz val="9"/>
            <color rgb="FF000000"/>
            <rFont val="Tahoma"/>
            <family val="0"/>
            <charset val="1"/>
          </rPr>
          <t xml:space="preserve">1ln Co2 = 1.893 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ecogas:
</t>
        </r>
        <r>
          <rPr>
            <sz val="9"/>
            <color rgb="FF000000"/>
            <rFont val="Tahoma"/>
            <family val="0"/>
            <charset val="1"/>
          </rPr>
          <t xml:space="preserve">1ln Co2 = 1.893 Ar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ecogas:
</t>
        </r>
        <r>
          <rPr>
            <sz val="9"/>
            <color rgb="FF000000"/>
            <rFont val="Tahoma"/>
            <family val="0"/>
            <charset val="1"/>
          </rPr>
          <t xml:space="preserve">1ln Co2 = 1.893 Ar</t>
        </r>
      </text>
    </comment>
  </commentList>
</comments>
</file>

<file path=xl/sharedStrings.xml><?xml version="1.0" encoding="utf-8"?>
<sst xmlns="http://schemas.openxmlformats.org/spreadsheetml/2006/main" count="149" uniqueCount="38">
  <si>
    <t xml:space="preserve">R134a</t>
  </si>
  <si>
    <t xml:space="preserve">iC4H10</t>
  </si>
  <si>
    <t xml:space="preserve">SF6</t>
  </si>
  <si>
    <t xml:space="preserve">CO2</t>
  </si>
  <si>
    <t xml:space="preserve">Insert the MFC range (l/h)</t>
  </si>
  <si>
    <t xml:space="preserve">Insert the percentage desired</t>
  </si>
  <si>
    <t xml:space="preserve">Insert the total flow required (l/h)</t>
  </si>
  <si>
    <t xml:space="preserve">R134a flow</t>
  </si>
  <si>
    <t xml:space="preserve">iC4H10flow</t>
  </si>
  <si>
    <t xml:space="preserve">SF6 flow</t>
  </si>
  <si>
    <t xml:space="preserve">CO2 flow</t>
  </si>
  <si>
    <t xml:space="preserve">Numbers for flowbus (Factor)</t>
  </si>
  <si>
    <t xml:space="preserve">Check</t>
  </si>
  <si>
    <t xml:space="preserve">Air</t>
  </si>
  <si>
    <t xml:space="preserve">Co2</t>
  </si>
  <si>
    <t xml:space="preserve">R1234ze</t>
  </si>
  <si>
    <t xml:space="preserve">l/h</t>
  </si>
  <si>
    <t xml:space="preserve">sum</t>
  </si>
  <si>
    <t xml:space="preserve">percentage</t>
  </si>
  <si>
    <t xml:space="preserve">HFO</t>
  </si>
  <si>
    <t xml:space="preserve">Ar</t>
  </si>
  <si>
    <t xml:space="preserve">Total</t>
  </si>
  <si>
    <t xml:space="preserve">HFO flow</t>
  </si>
  <si>
    <t xml:space="preserve">Freon flow</t>
  </si>
  <si>
    <t xml:space="preserve">Numbers for flowbus (Factor) (A  column master)</t>
  </si>
  <si>
    <t xml:space="preserve">ToT</t>
  </si>
  <si>
    <t xml:space="preserve">CO2 MFC calibrated with CO2</t>
  </si>
  <si>
    <t xml:space="preserve">Maximum flow 35 ln/h</t>
  </si>
  <si>
    <t xml:space="preserve">15
3C
8</t>
  </si>
  <si>
    <t xml:space="preserve">Strip Y</t>
  </si>
  <si>
    <t xml:space="preserve">7
3C
0</t>
  </si>
  <si>
    <t xml:space="preserve">       </t>
  </si>
  <si>
    <t xml:space="preserve">15
2D
0</t>
  </si>
  <si>
    <t xml:space="preserve">7         1C         0</t>
  </si>
  <si>
    <t xml:space="preserve">15         1D       8</t>
  </si>
  <si>
    <t xml:space="preserve">7         2C         0</t>
  </si>
  <si>
    <t xml:space="preserve">(0,0)</t>
  </si>
  <si>
    <t xml:space="preserve">Strip X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</si>
</sst>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"/>
    <numFmt numFmtId="167" formatCode="0"/>
    <numFmt numFmtId="168" formatCode="m/d/yyyy"/>
    <numFmt numFmtId="169" formatCode="General"/>
    <numFmt numFmtId="170" formatCode="0%"/>
    <numFmt numFmtId="171" formatCode="0.0%"/>
    <numFmt numFmtId="172" formatCode="0.0000"/>
    <numFmt numFmtId="173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0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7" activeCellId="0" sqref="A5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14" min="13" style="0" width="9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10</v>
      </c>
      <c r="B2" s="1" t="n">
        <v>0.6</v>
      </c>
      <c r="C2" s="1" t="n">
        <v>0.1</v>
      </c>
      <c r="D2" s="1" t="n">
        <v>6</v>
      </c>
      <c r="E2" s="2"/>
      <c r="F2" s="2"/>
      <c r="G2" s="3" t="s">
        <v>4</v>
      </c>
      <c r="H2" s="3"/>
      <c r="I2" s="3"/>
    </row>
    <row r="3" customFormat="false" ht="15" hidden="false" customHeight="false" outlineLevel="0" collapsed="false">
      <c r="A3" s="1"/>
      <c r="B3" s="1"/>
      <c r="C3" s="1"/>
      <c r="D3" s="1"/>
      <c r="E3" s="1"/>
      <c r="F3" s="1"/>
    </row>
    <row r="4" customFormat="false" ht="15" hidden="false" customHeight="false" outlineLevel="0" collapsed="false">
      <c r="A4" s="1" t="n">
        <f aca="false">100-B4-C4-D4</f>
        <v>95.2</v>
      </c>
      <c r="B4" s="1" t="n">
        <v>4.5</v>
      </c>
      <c r="C4" s="1" t="n">
        <v>0.3</v>
      </c>
      <c r="D4" s="4" t="n">
        <v>0</v>
      </c>
      <c r="E4" s="2"/>
      <c r="F4" s="2"/>
      <c r="G4" s="3" t="s">
        <v>5</v>
      </c>
      <c r="H4" s="3"/>
      <c r="I4" s="3"/>
    </row>
    <row r="6" customFormat="false" ht="15" hidden="false" customHeight="false" outlineLevel="0" collapsed="false">
      <c r="A6" s="1" t="n">
        <f aca="false">5</f>
        <v>5</v>
      </c>
      <c r="B6" s="5" t="s">
        <v>6</v>
      </c>
      <c r="C6" s="5"/>
      <c r="D6" s="5"/>
    </row>
    <row r="7" customFormat="false" ht="15" hidden="false" customHeight="false" outlineLevel="0" collapsed="false">
      <c r="A7" s="1" t="s">
        <v>7</v>
      </c>
      <c r="B7" s="1" t="s">
        <v>8</v>
      </c>
      <c r="C7" s="1" t="s">
        <v>9</v>
      </c>
      <c r="D7" s="1" t="s">
        <v>10</v>
      </c>
    </row>
    <row r="8" customFormat="false" ht="15" hidden="false" customHeight="false" outlineLevel="0" collapsed="false">
      <c r="A8" s="1" t="n">
        <f aca="false">$A$6*A4/100</f>
        <v>4.76</v>
      </c>
      <c r="B8" s="1" t="n">
        <f aca="false">$A$6*B4/100</f>
        <v>0.225</v>
      </c>
      <c r="C8" s="1" t="n">
        <f aca="false">$A$6*C4/100</f>
        <v>0.015</v>
      </c>
      <c r="D8" s="1" t="n">
        <f aca="false">($A$6*D4*1.35)/100</f>
        <v>0</v>
      </c>
    </row>
    <row r="9" customFormat="false" ht="15" hidden="false" customHeight="false" outlineLevel="0" collapsed="false">
      <c r="A9" s="6" t="n">
        <f aca="false">A8/A2*100</f>
        <v>47.6</v>
      </c>
      <c r="B9" s="6" t="n">
        <f aca="false">B8/B2*100</f>
        <v>37.5</v>
      </c>
      <c r="C9" s="6" t="n">
        <f aca="false">C8/C2*100</f>
        <v>15</v>
      </c>
      <c r="D9" s="6" t="n">
        <f aca="false">D8/D2*100</f>
        <v>0</v>
      </c>
    </row>
    <row r="10" customFormat="false" ht="15.7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7" t="s">
        <v>11</v>
      </c>
      <c r="B11" s="7"/>
      <c r="C11" s="7"/>
      <c r="D11" s="8"/>
    </row>
    <row r="12" customFormat="false" ht="15.75" hidden="false" customHeight="false" outlineLevel="0" collapsed="false">
      <c r="A12" s="9" t="n">
        <f aca="false">A9</f>
        <v>47.6</v>
      </c>
      <c r="B12" s="10" t="n">
        <f aca="false">B9/$A$9*100</f>
        <v>78.781512605042</v>
      </c>
      <c r="C12" s="11" t="n">
        <f aca="false">C9/$A$9*100</f>
        <v>31.5126050420168</v>
      </c>
      <c r="D12" s="11" t="n">
        <f aca="false">D9/$A$9*100</f>
        <v>0</v>
      </c>
    </row>
    <row r="13" customFormat="false" ht="15" hidden="false" customHeight="false" outlineLevel="0" collapsed="false">
      <c r="A13" s="12" t="s">
        <v>12</v>
      </c>
      <c r="B13" s="12"/>
      <c r="C13" s="12"/>
      <c r="D13" s="12"/>
      <c r="E13" s="12"/>
      <c r="F13" s="12"/>
    </row>
    <row r="14" customFormat="false" ht="15" hidden="false" customHeight="false" outlineLevel="0" collapsed="false">
      <c r="D14" s="0" t="s">
        <v>13</v>
      </c>
      <c r="E14" s="0" t="s">
        <v>14</v>
      </c>
    </row>
    <row r="15" customFormat="false" ht="15" hidden="false" customHeight="false" outlineLevel="0" collapsed="false">
      <c r="A15" s="0" t="n">
        <v>2</v>
      </c>
      <c r="B15" s="0" t="n">
        <v>0.138</v>
      </c>
      <c r="C15" s="0" t="n">
        <v>0.0092</v>
      </c>
      <c r="D15" s="0" t="n">
        <v>1.42</v>
      </c>
      <c r="E15" s="0" t="n">
        <f aca="false">D15/1.35</f>
        <v>1.05185185185185</v>
      </c>
      <c r="F15" s="0" t="n">
        <f aca="false">A15+B15+C15+E15</f>
        <v>3.19905185185185</v>
      </c>
    </row>
    <row r="16" customFormat="false" ht="15" hidden="false" customHeight="false" outlineLevel="0" collapsed="false">
      <c r="A16" s="13" t="n">
        <f aca="false">A15/$F$15*100</f>
        <v>62.5185240071132</v>
      </c>
      <c r="B16" s="6" t="n">
        <f aca="false">B15/$F$15*100</f>
        <v>4.31377815649081</v>
      </c>
      <c r="C16" s="6" t="n">
        <f aca="false">C15/$F$15*100</f>
        <v>0.287585210432721</v>
      </c>
      <c r="D16" s="6"/>
      <c r="E16" s="13" t="n">
        <f aca="false">E15/$F$15*100</f>
        <v>32.8801126259633</v>
      </c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</row>
    <row r="20" customFormat="false" ht="15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3</v>
      </c>
      <c r="E20" s="1" t="s">
        <v>15</v>
      </c>
    </row>
    <row r="21" customFormat="false" ht="15" hidden="false" customHeight="false" outlineLevel="0" collapsed="false">
      <c r="A21" s="1" t="n">
        <v>10</v>
      </c>
      <c r="B21" s="1" t="n">
        <v>0.6</v>
      </c>
      <c r="C21" s="1" t="n">
        <v>0.1</v>
      </c>
      <c r="D21" s="1" t="n">
        <v>6</v>
      </c>
      <c r="E21" s="1" t="n">
        <v>10</v>
      </c>
      <c r="F21" s="2"/>
      <c r="G21" s="3" t="s">
        <v>4</v>
      </c>
      <c r="H21" s="3"/>
      <c r="I21" s="3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</row>
    <row r="23" customFormat="false" ht="15" hidden="false" customHeight="false" outlineLevel="0" collapsed="false">
      <c r="A23" s="6" t="n">
        <f aca="false">100-B23-C23-D23-E23</f>
        <v>22.25</v>
      </c>
      <c r="B23" s="1" t="n">
        <v>4.5</v>
      </c>
      <c r="C23" s="1" t="n">
        <v>1</v>
      </c>
      <c r="D23" s="4" t="n">
        <v>50</v>
      </c>
      <c r="E23" s="1" t="n">
        <v>22.25</v>
      </c>
      <c r="F23" s="2"/>
      <c r="G23" s="3" t="s">
        <v>5</v>
      </c>
      <c r="H23" s="3"/>
      <c r="I23" s="3"/>
    </row>
    <row r="25" customFormat="false" ht="15" hidden="false" customHeight="false" outlineLevel="0" collapsed="false">
      <c r="A25" s="1" t="n">
        <v>4</v>
      </c>
      <c r="B25" s="5" t="s">
        <v>6</v>
      </c>
      <c r="C25" s="5"/>
      <c r="D25" s="5"/>
    </row>
    <row r="26" customFormat="false" ht="15" hidden="false" customHeight="false" outlineLevel="0" collapsed="false">
      <c r="A26" s="1" t="s">
        <v>7</v>
      </c>
      <c r="B26" s="1" t="s">
        <v>8</v>
      </c>
      <c r="C26" s="1" t="s">
        <v>9</v>
      </c>
      <c r="D26" s="1" t="s">
        <v>10</v>
      </c>
      <c r="E26" s="1" t="s">
        <v>15</v>
      </c>
    </row>
    <row r="27" customFormat="false" ht="15" hidden="false" customHeight="false" outlineLevel="0" collapsed="false">
      <c r="A27" s="1" t="n">
        <f aca="false">$A$25*A23/100</f>
        <v>0.89</v>
      </c>
      <c r="B27" s="1" t="n">
        <f aca="false">$A$25*B23/100</f>
        <v>0.18</v>
      </c>
      <c r="C27" s="1" t="n">
        <f aca="false">$A$25*C23/100</f>
        <v>0.04</v>
      </c>
      <c r="D27" s="1" t="n">
        <f aca="false">($A$25*D23*1.35)/100</f>
        <v>2.7</v>
      </c>
      <c r="E27" s="1" t="n">
        <f aca="false">$A$25*E23/100</f>
        <v>0.89</v>
      </c>
    </row>
    <row r="28" customFormat="false" ht="15" hidden="false" customHeight="false" outlineLevel="0" collapsed="false">
      <c r="A28" s="6" t="n">
        <f aca="false">A27/A21*100</f>
        <v>8.9</v>
      </c>
      <c r="B28" s="6" t="n">
        <f aca="false">B27/B21*100</f>
        <v>30</v>
      </c>
      <c r="C28" s="6" t="n">
        <f aca="false">C27/C21*100</f>
        <v>40</v>
      </c>
      <c r="D28" s="6" t="n">
        <f aca="false">D27/D21*100</f>
        <v>45</v>
      </c>
      <c r="E28" s="6" t="n">
        <f aca="false">E27/E21*100</f>
        <v>8.9</v>
      </c>
    </row>
    <row r="29" customFormat="false" ht="15.75" hidden="false" customHeight="false" outlineLevel="0" collapsed="false">
      <c r="A29" s="6"/>
      <c r="B29" s="6"/>
      <c r="C29" s="6"/>
      <c r="D29" s="15"/>
      <c r="L29" s="1" t="s">
        <v>0</v>
      </c>
      <c r="M29" s="1" t="s">
        <v>1</v>
      </c>
      <c r="N29" s="1" t="s">
        <v>2</v>
      </c>
      <c r="O29" s="1" t="s">
        <v>3</v>
      </c>
      <c r="P29" s="1" t="s">
        <v>15</v>
      </c>
    </row>
    <row r="30" customFormat="false" ht="15" hidden="false" customHeight="false" outlineLevel="0" collapsed="false">
      <c r="A30" s="16" t="s">
        <v>11</v>
      </c>
      <c r="B30" s="16"/>
      <c r="C30" s="16"/>
      <c r="D30" s="16"/>
      <c r="E30" s="16"/>
      <c r="F30" s="17"/>
      <c r="L30" s="1" t="n">
        <v>100</v>
      </c>
      <c r="M30" s="18" t="n">
        <v>337.078651685393</v>
      </c>
      <c r="N30" s="18" t="n">
        <v>449.438202247191</v>
      </c>
      <c r="O30" s="1" t="n">
        <v>505</v>
      </c>
      <c r="P30" s="1" t="n">
        <v>100</v>
      </c>
    </row>
    <row r="31" customFormat="false" ht="15.75" hidden="false" customHeight="false" outlineLevel="0" collapsed="false">
      <c r="A31" s="11" t="n">
        <f aca="false">A28/$A$28*100</f>
        <v>100</v>
      </c>
      <c r="B31" s="11" t="n">
        <f aca="false">B28/$A$28*100</f>
        <v>337.078651685393</v>
      </c>
      <c r="C31" s="11" t="n">
        <f aca="false">C28/$A$28*100</f>
        <v>449.438202247191</v>
      </c>
      <c r="D31" s="19" t="n">
        <f aca="false">D28/$A$28*100</f>
        <v>505.61797752809</v>
      </c>
      <c r="E31" s="11" t="n">
        <f aca="false">E28/$A$28*100</f>
        <v>100</v>
      </c>
      <c r="K31" s="0" t="s">
        <v>16</v>
      </c>
      <c r="L31" s="0" t="n">
        <v>1.5</v>
      </c>
      <c r="M31" s="0" t="n">
        <f aca="false">M30*$L$31/$A$21*B21/100</f>
        <v>0.303370786516854</v>
      </c>
      <c r="N31" s="0" t="n">
        <f aca="false">N30*$L$31/$A$21*C21/100</f>
        <v>0.0674157303370787</v>
      </c>
      <c r="O31" s="0" t="n">
        <f aca="false">O30*$L$31/$A$21*D21/100</f>
        <v>4.545</v>
      </c>
      <c r="P31" s="0" t="n">
        <f aca="false">P30*$L$31/$A$21*E21/100</f>
        <v>1.5</v>
      </c>
      <c r="Q31" s="0" t="s">
        <v>17</v>
      </c>
      <c r="R31" s="0" t="n">
        <f aca="false">SUM(L31:P31)</f>
        <v>7.91578651685393</v>
      </c>
    </row>
    <row r="33" customFormat="false" ht="15" hidden="false" customHeight="false" outlineLevel="0" collapsed="false">
      <c r="A33" s="0" t="n">
        <v>1.5</v>
      </c>
      <c r="B33" s="0" t="n">
        <v>0.3034</v>
      </c>
      <c r="C33" s="0" t="n">
        <v>0.0674</v>
      </c>
      <c r="D33" s="0" t="n">
        <f aca="false">4.5/1.35</f>
        <v>3.33333333333333</v>
      </c>
      <c r="E33" s="0" t="n">
        <v>1.5</v>
      </c>
      <c r="F33" s="0" t="n">
        <f aca="false">SUM(A33:E33)</f>
        <v>6.70413333333333</v>
      </c>
      <c r="K33" s="0" t="s">
        <v>18</v>
      </c>
      <c r="L33" s="13" t="n">
        <f aca="false">L31/$R$31*100</f>
        <v>18.9494751634126</v>
      </c>
      <c r="M33" s="13" t="n">
        <f aca="false">M31/$R$31*100</f>
        <v>3.83247812293738</v>
      </c>
      <c r="N33" s="6" t="n">
        <f aca="false">N31/$R$31*100</f>
        <v>0.851661805097196</v>
      </c>
      <c r="O33" s="13" t="n">
        <f aca="false">O31/$R$31*100</f>
        <v>57.4169097451402</v>
      </c>
      <c r="P33" s="13" t="n">
        <f aca="false">P31/$R$31*100</f>
        <v>18.9494751634126</v>
      </c>
    </row>
    <row r="34" customFormat="false" ht="15" hidden="false" customHeight="false" outlineLevel="0" collapsed="false">
      <c r="A34" s="13" t="n">
        <f aca="false">A33/$F$33*100</f>
        <v>22.3742566774726</v>
      </c>
      <c r="B34" s="13" t="n">
        <f aca="false">B33/$F$33*100</f>
        <v>4.52556631729679</v>
      </c>
      <c r="C34" s="13" t="n">
        <f aca="false">C33/$F$33*100</f>
        <v>1.00534993337444</v>
      </c>
      <c r="D34" s="13" t="n">
        <f aca="false">D33/$F$33*100</f>
        <v>49.7205703943836</v>
      </c>
      <c r="E34" s="13" t="n">
        <f aca="false">E33/$F$33*100</f>
        <v>22.3742566774726</v>
      </c>
    </row>
    <row r="37" customFormat="false" ht="15" hidden="false" customHeight="false" outlineLevel="0" collapsed="false">
      <c r="A37" s="20" t="n">
        <v>43118</v>
      </c>
      <c r="B37" s="14"/>
      <c r="C37" s="14"/>
      <c r="D37" s="14"/>
      <c r="E37" s="14"/>
      <c r="F37" s="14"/>
      <c r="G37" s="14"/>
      <c r="H37" s="14"/>
      <c r="I37" s="14"/>
    </row>
    <row r="39" customFormat="false" ht="15" hidden="false" customHeight="false" outlineLevel="0" collapsed="false">
      <c r="A39" s="1" t="s">
        <v>0</v>
      </c>
      <c r="B39" s="1" t="s">
        <v>1</v>
      </c>
      <c r="C39" s="1" t="s">
        <v>2</v>
      </c>
      <c r="D39" s="1" t="s">
        <v>3</v>
      </c>
      <c r="E39" s="1" t="s">
        <v>15</v>
      </c>
    </row>
    <row r="40" customFormat="false" ht="15" hidden="false" customHeight="false" outlineLevel="0" collapsed="false">
      <c r="A40" s="1" t="n">
        <v>10</v>
      </c>
      <c r="B40" s="1" t="n">
        <v>0.6</v>
      </c>
      <c r="C40" s="1" t="n">
        <v>0.1</v>
      </c>
      <c r="D40" s="1" t="n">
        <v>6</v>
      </c>
      <c r="E40" s="1" t="n">
        <v>10</v>
      </c>
      <c r="F40" s="2"/>
      <c r="G40" s="3" t="s">
        <v>4</v>
      </c>
      <c r="H40" s="3"/>
      <c r="I40" s="3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</row>
    <row r="42" customFormat="false" ht="15" hidden="false" customHeight="false" outlineLevel="0" collapsed="false">
      <c r="A42" s="1" t="n">
        <v>22.25</v>
      </c>
      <c r="B42" s="1" t="n">
        <v>4.5</v>
      </c>
      <c r="C42" s="1" t="n">
        <v>1</v>
      </c>
      <c r="D42" s="4" t="n">
        <v>50</v>
      </c>
      <c r="E42" s="1" t="n">
        <v>22.25</v>
      </c>
      <c r="F42" s="2"/>
      <c r="G42" s="3" t="s">
        <v>5</v>
      </c>
      <c r="H42" s="3"/>
      <c r="I42" s="3"/>
    </row>
    <row r="44" customFormat="false" ht="15" hidden="false" customHeight="false" outlineLevel="0" collapsed="false">
      <c r="A44" s="1" t="n">
        <v>4</v>
      </c>
      <c r="B44" s="5" t="s">
        <v>6</v>
      </c>
      <c r="C44" s="5"/>
      <c r="D44" s="5"/>
    </row>
    <row r="45" customFormat="false" ht="15" hidden="false" customHeight="false" outlineLevel="0" collapsed="false">
      <c r="A45" s="1" t="s">
        <v>7</v>
      </c>
      <c r="B45" s="1" t="s">
        <v>8</v>
      </c>
      <c r="C45" s="1" t="s">
        <v>9</v>
      </c>
      <c r="D45" s="1" t="s">
        <v>10</v>
      </c>
      <c r="E45" s="1" t="s">
        <v>15</v>
      </c>
    </row>
    <row r="46" customFormat="false" ht="15" hidden="false" customHeight="false" outlineLevel="0" collapsed="false">
      <c r="A46" s="1" t="n">
        <f aca="false">$A$44*A42/100</f>
        <v>0.89</v>
      </c>
      <c r="B46" s="1" t="n">
        <f aca="false">$A$44*B42/100</f>
        <v>0.18</v>
      </c>
      <c r="C46" s="1" t="n">
        <f aca="false">$A$44*C42/100</f>
        <v>0.04</v>
      </c>
      <c r="D46" s="1" t="n">
        <f aca="false">($A$44*D42*1.35)/100</f>
        <v>2.7</v>
      </c>
      <c r="E46" s="1" t="n">
        <f aca="false">$A$44*E42/100</f>
        <v>0.89</v>
      </c>
      <c r="F46" s="21" t="n">
        <f aca="false">SUM(A46:E46)</f>
        <v>4.7</v>
      </c>
    </row>
    <row r="47" customFormat="false" ht="15" hidden="false" customHeight="false" outlineLevel="0" collapsed="false">
      <c r="A47" s="6" t="n">
        <f aca="false">A46/A40*100</f>
        <v>8.9</v>
      </c>
      <c r="B47" s="6" t="n">
        <f aca="false">B46/B40*100</f>
        <v>30</v>
      </c>
      <c r="C47" s="6" t="n">
        <f aca="false">C46/C40*100</f>
        <v>40</v>
      </c>
      <c r="D47" s="6" t="n">
        <f aca="false">D46/D40*100</f>
        <v>45</v>
      </c>
      <c r="E47" s="6" t="n">
        <f aca="false">E46/E40*100</f>
        <v>8.9</v>
      </c>
    </row>
    <row r="48" customFormat="false" ht="15.75" hidden="false" customHeight="false" outlineLevel="0" collapsed="false">
      <c r="A48" s="6"/>
      <c r="B48" s="6"/>
      <c r="C48" s="6"/>
      <c r="D48" s="15"/>
    </row>
    <row r="49" customFormat="false" ht="15" hidden="false" customHeight="false" outlineLevel="0" collapsed="false">
      <c r="A49" s="16" t="s">
        <v>11</v>
      </c>
      <c r="B49" s="16"/>
      <c r="C49" s="16"/>
      <c r="D49" s="16"/>
      <c r="E49" s="16"/>
      <c r="F49" s="17"/>
    </row>
    <row r="50" customFormat="false" ht="15.75" hidden="false" customHeight="false" outlineLevel="0" collapsed="false">
      <c r="A50" s="11" t="n">
        <f aca="false">A47/$A$47*100</f>
        <v>100</v>
      </c>
      <c r="B50" s="11" t="n">
        <f aca="false">B47/$A$47*100</f>
        <v>337.078651685393</v>
      </c>
      <c r="C50" s="11" t="n">
        <f aca="false">C47/$A$47*100</f>
        <v>449.438202247191</v>
      </c>
      <c r="D50" s="19" t="n">
        <f aca="false">D47/$A$47*100</f>
        <v>505.61797752809</v>
      </c>
      <c r="E50" s="11" t="n">
        <f aca="false">E47/$A$47*100</f>
        <v>100</v>
      </c>
    </row>
    <row r="52" customFormat="false" ht="15" hidden="false" customHeight="false" outlineLevel="0" collapsed="false">
      <c r="A52" s="0" t="n">
        <v>0.5</v>
      </c>
      <c r="B52" s="0" t="n">
        <v>0.101</v>
      </c>
      <c r="C52" s="0" t="n">
        <v>0.0224</v>
      </c>
      <c r="D52" s="0" t="n">
        <v>1.5</v>
      </c>
      <c r="E52" s="0" t="n">
        <v>0.5</v>
      </c>
      <c r="F52" s="0" t="n">
        <f aca="false">SUM(A52:E52)</f>
        <v>2.6234</v>
      </c>
    </row>
    <row r="53" customFormat="false" ht="15" hidden="false" customHeight="false" outlineLevel="0" collapsed="false">
      <c r="A53" s="13" t="n">
        <f aca="false">A52/$F$52*100</f>
        <v>19.0592361058169</v>
      </c>
      <c r="B53" s="13" t="n">
        <f aca="false">B52/$F$52*100</f>
        <v>3.84996569337501</v>
      </c>
      <c r="C53" s="13" t="n">
        <f aca="false">C52/$F$52*100</f>
        <v>0.853853777540596</v>
      </c>
      <c r="D53" s="13" t="n">
        <f aca="false">D52/$F$52*100</f>
        <v>57.1777083174506</v>
      </c>
      <c r="E53" s="13" t="n">
        <f aca="false">E52/$F$52*100</f>
        <v>19.0592361058169</v>
      </c>
    </row>
    <row r="56" customFormat="false" ht="15" hidden="false" customHeight="false" outlineLevel="0" collapsed="false">
      <c r="A56" s="20" t="n">
        <v>43376</v>
      </c>
      <c r="B56" s="14"/>
      <c r="C56" s="14"/>
      <c r="D56" s="14"/>
      <c r="E56" s="14"/>
      <c r="F56" s="14"/>
      <c r="G56" s="14"/>
      <c r="H56" s="14"/>
      <c r="I56" s="14"/>
    </row>
    <row r="58" customFormat="false" ht="15" hidden="false" customHeight="false" outlineLevel="0" collapsed="false">
      <c r="A58" s="1" t="s">
        <v>0</v>
      </c>
      <c r="B58" s="1" t="s">
        <v>1</v>
      </c>
      <c r="C58" s="1" t="s">
        <v>2</v>
      </c>
      <c r="D58" s="1" t="s">
        <v>3</v>
      </c>
      <c r="E58" s="1" t="s">
        <v>15</v>
      </c>
    </row>
    <row r="59" customFormat="false" ht="15" hidden="false" customHeight="false" outlineLevel="0" collapsed="false">
      <c r="A59" s="1" t="n">
        <v>10</v>
      </c>
      <c r="B59" s="1" t="n">
        <v>0.6</v>
      </c>
      <c r="C59" s="1" t="n">
        <v>0.1</v>
      </c>
      <c r="D59" s="1" t="n">
        <v>6</v>
      </c>
      <c r="E59" s="1" t="n">
        <v>10</v>
      </c>
      <c r="F59" s="2"/>
      <c r="G59" s="3" t="s">
        <v>4</v>
      </c>
      <c r="H59" s="3"/>
      <c r="I59" s="3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</row>
    <row r="61" customFormat="false" ht="15" hidden="false" customHeight="false" outlineLevel="0" collapsed="false">
      <c r="A61" s="1" t="n">
        <v>27.25</v>
      </c>
      <c r="B61" s="1" t="n">
        <v>4.5</v>
      </c>
      <c r="C61" s="1" t="n">
        <v>1</v>
      </c>
      <c r="D61" s="4" t="n">
        <v>40</v>
      </c>
      <c r="E61" s="1" t="n">
        <v>27.25</v>
      </c>
      <c r="F61" s="2" t="n">
        <f aca="false">SUM(A61:E61)</f>
        <v>100</v>
      </c>
      <c r="G61" s="3" t="s">
        <v>5</v>
      </c>
      <c r="H61" s="3"/>
      <c r="I61" s="3"/>
    </row>
    <row r="63" customFormat="false" ht="15" hidden="false" customHeight="false" outlineLevel="0" collapsed="false">
      <c r="A63" s="1" t="n">
        <v>4</v>
      </c>
      <c r="B63" s="5" t="s">
        <v>6</v>
      </c>
      <c r="C63" s="5"/>
      <c r="D63" s="5"/>
    </row>
    <row r="64" customFormat="false" ht="15" hidden="false" customHeight="false" outlineLevel="0" collapsed="false">
      <c r="A64" s="1" t="s">
        <v>7</v>
      </c>
      <c r="B64" s="1" t="s">
        <v>8</v>
      </c>
      <c r="C64" s="1" t="s">
        <v>9</v>
      </c>
      <c r="D64" s="1" t="s">
        <v>10</v>
      </c>
      <c r="E64" s="1" t="s">
        <v>15</v>
      </c>
    </row>
    <row r="65" customFormat="false" ht="15" hidden="false" customHeight="false" outlineLevel="0" collapsed="false">
      <c r="A65" s="1" t="n">
        <f aca="false">$A$44*A61/100</f>
        <v>1.09</v>
      </c>
      <c r="B65" s="1" t="n">
        <f aca="false">$A$44*B61/100</f>
        <v>0.18</v>
      </c>
      <c r="C65" s="1" t="n">
        <f aca="false">$A$44*C61/100</f>
        <v>0.04</v>
      </c>
      <c r="D65" s="1" t="n">
        <f aca="false">($A$44*D61*1.35)/100</f>
        <v>2.16</v>
      </c>
      <c r="E65" s="1" t="n">
        <f aca="false">$A$44*E61/100</f>
        <v>1.09</v>
      </c>
      <c r="F65" s="21" t="n">
        <f aca="false">SUM(A65:E65)</f>
        <v>4.56</v>
      </c>
    </row>
    <row r="66" customFormat="false" ht="15" hidden="false" customHeight="false" outlineLevel="0" collapsed="false">
      <c r="A66" s="6" t="n">
        <f aca="false">A65/A59*100</f>
        <v>10.9</v>
      </c>
      <c r="B66" s="6" t="n">
        <f aca="false">B65/B59*100</f>
        <v>30</v>
      </c>
      <c r="C66" s="6" t="n">
        <f aca="false">C65/C59*100</f>
        <v>40</v>
      </c>
      <c r="D66" s="6" t="n">
        <f aca="false">D65/D59*100</f>
        <v>36</v>
      </c>
      <c r="E66" s="6" t="n">
        <f aca="false">E65/E59*100</f>
        <v>10.9</v>
      </c>
    </row>
    <row r="67" customFormat="false" ht="15.75" hidden="false" customHeight="false" outlineLevel="0" collapsed="false">
      <c r="A67" s="6"/>
      <c r="B67" s="6"/>
      <c r="C67" s="6"/>
      <c r="D67" s="15"/>
    </row>
    <row r="68" customFormat="false" ht="15" hidden="false" customHeight="false" outlineLevel="0" collapsed="false">
      <c r="A68" s="16" t="s">
        <v>11</v>
      </c>
      <c r="B68" s="16"/>
      <c r="C68" s="16"/>
      <c r="D68" s="16"/>
      <c r="E68" s="16"/>
      <c r="F68" s="17"/>
    </row>
    <row r="69" customFormat="false" ht="15.75" hidden="false" customHeight="false" outlineLevel="0" collapsed="false">
      <c r="A69" s="11" t="n">
        <f aca="false">A66/$A$47*100</f>
        <v>122.47191011236</v>
      </c>
      <c r="B69" s="11" t="n">
        <f aca="false">B66/$A$66*100</f>
        <v>275.229357798165</v>
      </c>
      <c r="C69" s="11" t="n">
        <f aca="false">C66/$A$66*100</f>
        <v>366.97247706422</v>
      </c>
      <c r="D69" s="19" t="n">
        <f aca="false">D66/$A$66*100</f>
        <v>330.275229357798</v>
      </c>
      <c r="E69" s="11" t="n">
        <f aca="false">E66/$A$66*100</f>
        <v>100</v>
      </c>
    </row>
    <row r="71" customFormat="false" ht="15" hidden="false" customHeight="false" outlineLevel="0" collapsed="false">
      <c r="A71" s="0" t="n">
        <v>1.5</v>
      </c>
      <c r="B71" s="0" t="n">
        <v>0.2477</v>
      </c>
      <c r="C71" s="0" t="n">
        <v>0.04</v>
      </c>
      <c r="D71" s="0" t="n">
        <f aca="false">2.972 / 1.35</f>
        <v>2.20148148148148</v>
      </c>
      <c r="E71" s="0" t="n">
        <v>1.5</v>
      </c>
      <c r="F71" s="0" t="n">
        <f aca="false">SUM(A71:E71)</f>
        <v>5.48918148148148</v>
      </c>
    </row>
    <row r="72" customFormat="false" ht="15" hidden="false" customHeight="false" outlineLevel="0" collapsed="false">
      <c r="A72" s="13" t="n">
        <f aca="false">A71/$F$71*100</f>
        <v>27.3264785480396</v>
      </c>
      <c r="B72" s="13" t="n">
        <f aca="false">B71/$F$71*100</f>
        <v>4.51251249089961</v>
      </c>
      <c r="C72" s="13" t="n">
        <f aca="false">C71/$F$71*100</f>
        <v>0.72870609461439</v>
      </c>
      <c r="D72" s="13" t="n">
        <f aca="false">D71/$F$71*100</f>
        <v>40.1058243184068</v>
      </c>
      <c r="E72" s="13" t="n">
        <f aca="false">E71/$F$71*100</f>
        <v>27.3264785480396</v>
      </c>
    </row>
  </sheetData>
  <mergeCells count="17">
    <mergeCell ref="G2:I2"/>
    <mergeCell ref="G4:I4"/>
    <mergeCell ref="B6:D6"/>
    <mergeCell ref="A11:C11"/>
    <mergeCell ref="A13:F13"/>
    <mergeCell ref="G21:I21"/>
    <mergeCell ref="G23:I23"/>
    <mergeCell ref="B25:D25"/>
    <mergeCell ref="A30:E30"/>
    <mergeCell ref="G40:I40"/>
    <mergeCell ref="G42:I42"/>
    <mergeCell ref="B44:D44"/>
    <mergeCell ref="A49:E49"/>
    <mergeCell ref="G59:I59"/>
    <mergeCell ref="G61:I61"/>
    <mergeCell ref="B63:D63"/>
    <mergeCell ref="A68:E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7" min="7" style="0" width="8.64"/>
    <col collapsed="false" customWidth="true" hidden="false" outlineLevel="0" max="8" min="8" style="0" width="10.62"/>
  </cols>
  <sheetData>
    <row r="1" customFormat="false" ht="13.8" hidden="false" customHeight="false" outlineLevel="0" collapsed="false">
      <c r="A1" s="1" t="s">
        <v>3</v>
      </c>
      <c r="B1" s="1" t="s">
        <v>1</v>
      </c>
      <c r="C1" s="1" t="s">
        <v>2</v>
      </c>
      <c r="D1" s="1" t="s">
        <v>19</v>
      </c>
      <c r="G1" s="1" t="s">
        <v>20</v>
      </c>
      <c r="H1" s="1" t="s">
        <v>1</v>
      </c>
      <c r="I1" s="1" t="s">
        <v>2</v>
      </c>
      <c r="J1" s="1" t="s">
        <v>0</v>
      </c>
      <c r="K1" s="1"/>
    </row>
    <row r="2" customFormat="false" ht="13.8" hidden="false" customHeight="false" outlineLevel="0" collapsed="false">
      <c r="A2" s="1" t="n">
        <v>12</v>
      </c>
      <c r="B2" s="1" t="n">
        <v>1</v>
      </c>
      <c r="C2" s="1" t="n">
        <v>0.2</v>
      </c>
      <c r="D2" s="1" t="n">
        <v>16</v>
      </c>
      <c r="E2" s="2"/>
      <c r="F2" s="2"/>
      <c r="G2" s="1" t="n">
        <v>300</v>
      </c>
      <c r="H2" s="1" t="n">
        <v>50</v>
      </c>
      <c r="I2" s="1" t="n">
        <v>10</v>
      </c>
      <c r="J2" s="1" t="n">
        <v>300</v>
      </c>
      <c r="K2" s="1"/>
    </row>
    <row r="3" customFormat="false" ht="13.8" hidden="false" customHeight="false" outlineLevel="0" collapsed="false">
      <c r="A3" s="1"/>
      <c r="B3" s="1"/>
      <c r="C3" s="1"/>
      <c r="D3" s="1"/>
      <c r="E3" s="1" t="s">
        <v>21</v>
      </c>
      <c r="F3" s="1"/>
      <c r="G3" s="1"/>
      <c r="H3" s="1"/>
      <c r="I3" s="1"/>
      <c r="J3" s="1"/>
      <c r="K3" s="1" t="s">
        <v>21</v>
      </c>
    </row>
    <row r="4" customFormat="false" ht="13.8" hidden="false" customHeight="false" outlineLevel="0" collapsed="false">
      <c r="A4" s="1" t="n">
        <v>60</v>
      </c>
      <c r="B4" s="1" t="n">
        <v>4</v>
      </c>
      <c r="C4" s="1" t="n">
        <v>1</v>
      </c>
      <c r="D4" s="4" t="n">
        <v>35</v>
      </c>
      <c r="E4" s="2" t="n">
        <f aca="false">SUM(A4:D4)</f>
        <v>100</v>
      </c>
      <c r="F4" s="2"/>
      <c r="G4" s="1" t="n">
        <v>50.5</v>
      </c>
      <c r="H4" s="1" t="n">
        <v>7.2</v>
      </c>
      <c r="I4" s="1" t="n">
        <v>1</v>
      </c>
      <c r="J4" s="4" t="n">
        <v>41.3</v>
      </c>
      <c r="K4" s="1" t="n">
        <f aca="false">SUM(G4:J4)</f>
        <v>100</v>
      </c>
    </row>
    <row r="5" customFormat="false" ht="13.8" hidden="false" customHeight="false" outlineLevel="0" collapsed="false">
      <c r="G5" s="1"/>
      <c r="H5" s="1"/>
      <c r="I5" s="1"/>
      <c r="J5" s="1"/>
      <c r="K5" s="1"/>
    </row>
    <row r="6" customFormat="false" ht="13.8" hidden="false" customHeight="false" outlineLevel="0" collapsed="false">
      <c r="A6" s="1" t="n">
        <v>20</v>
      </c>
      <c r="B6" s="5" t="s">
        <v>6</v>
      </c>
      <c r="C6" s="5"/>
      <c r="D6" s="5"/>
      <c r="G6" s="1" t="n">
        <v>100</v>
      </c>
      <c r="H6" s="3" t="s">
        <v>6</v>
      </c>
      <c r="I6" s="3"/>
      <c r="J6" s="3"/>
      <c r="K6" s="1"/>
    </row>
    <row r="7" customFormat="false" ht="13.8" hidden="false" customHeight="false" outlineLevel="0" collapsed="false">
      <c r="A7" s="1" t="s">
        <v>10</v>
      </c>
      <c r="B7" s="1" t="s">
        <v>8</v>
      </c>
      <c r="C7" s="1" t="s">
        <v>9</v>
      </c>
      <c r="D7" s="1" t="s">
        <v>22</v>
      </c>
      <c r="G7" s="1" t="s">
        <v>10</v>
      </c>
      <c r="H7" s="1" t="s">
        <v>8</v>
      </c>
      <c r="I7" s="1" t="s">
        <v>9</v>
      </c>
      <c r="J7" s="1" t="s">
        <v>23</v>
      </c>
      <c r="K7" s="1"/>
    </row>
    <row r="8" customFormat="false" ht="13.8" hidden="false" customHeight="false" outlineLevel="0" collapsed="false">
      <c r="A8" s="1" t="n">
        <f aca="false">($A$6*A4)/100</f>
        <v>12</v>
      </c>
      <c r="B8" s="1" t="n">
        <f aca="false">$A$6*B4/100</f>
        <v>0.8</v>
      </c>
      <c r="C8" s="1" t="n">
        <f aca="false">$A$6*C4/100</f>
        <v>0.2</v>
      </c>
      <c r="D8" s="1" t="n">
        <f aca="false">($A$6*D4)/100</f>
        <v>7</v>
      </c>
      <c r="G8" s="1" t="n">
        <f aca="false">$A$6*G4/100</f>
        <v>10.1</v>
      </c>
      <c r="H8" s="1" t="n">
        <f aca="false">$A$6*H4/100</f>
        <v>1.44</v>
      </c>
      <c r="I8" s="1" t="n">
        <f aca="false">$A$6*I4/100</f>
        <v>0.2</v>
      </c>
      <c r="J8" s="1" t="n">
        <f aca="false">($A$6*J4)/100</f>
        <v>8.26</v>
      </c>
      <c r="K8" s="1"/>
    </row>
    <row r="9" customFormat="false" ht="13.8" hidden="false" customHeight="false" outlineLevel="0" collapsed="false">
      <c r="A9" s="6" t="n">
        <f aca="false">A8/A2*100</f>
        <v>100</v>
      </c>
      <c r="B9" s="6" t="n">
        <f aca="false">B8/B2*100</f>
        <v>80</v>
      </c>
      <c r="C9" s="6" t="n">
        <f aca="false">C8/C2*100</f>
        <v>100</v>
      </c>
      <c r="D9" s="6" t="n">
        <f aca="false">D8/D2*100</f>
        <v>43.75</v>
      </c>
      <c r="G9" s="6" t="n">
        <f aca="false">G8/G2*100</f>
        <v>3.36666666666667</v>
      </c>
      <c r="H9" s="6" t="n">
        <f aca="false">H8/H2*100</f>
        <v>2.88</v>
      </c>
      <c r="I9" s="6" t="n">
        <f aca="false">I8/I2*100</f>
        <v>2</v>
      </c>
      <c r="J9" s="6" t="n">
        <f aca="false">J8/J2*100</f>
        <v>2.75333333333333</v>
      </c>
      <c r="K9" s="1"/>
    </row>
    <row r="10" customFormat="false" ht="13.8" hidden="false" customHeight="false" outlineLevel="0" collapsed="false">
      <c r="A10" s="6"/>
      <c r="B10" s="6"/>
      <c r="C10" s="6"/>
      <c r="G10" s="6"/>
      <c r="H10" s="6"/>
      <c r="I10" s="6"/>
      <c r="J10" s="1"/>
      <c r="K10" s="1"/>
    </row>
    <row r="11" customFormat="false" ht="13.8" hidden="false" customHeight="false" outlineLevel="0" collapsed="false">
      <c r="A11" s="22" t="s">
        <v>24</v>
      </c>
      <c r="B11" s="23"/>
      <c r="C11" s="23"/>
      <c r="D11" s="8"/>
      <c r="G11" s="7" t="s">
        <v>24</v>
      </c>
      <c r="H11" s="7"/>
      <c r="I11" s="7"/>
      <c r="J11" s="24"/>
      <c r="K11" s="1"/>
    </row>
    <row r="12" customFormat="false" ht="13.8" hidden="false" customHeight="false" outlineLevel="0" collapsed="false">
      <c r="A12" s="9" t="n">
        <f aca="false">A9</f>
        <v>100</v>
      </c>
      <c r="B12" s="10" t="n">
        <f aca="false">B9/$A$9*100</f>
        <v>80</v>
      </c>
      <c r="C12" s="11" t="n">
        <f aca="false">C9/$A$9*100</f>
        <v>100</v>
      </c>
      <c r="D12" s="11" t="n">
        <f aca="false">D9/$A$9*100</f>
        <v>43.75</v>
      </c>
      <c r="G12" s="9" t="n">
        <f aca="false">G9/$D$9*100</f>
        <v>7.69523809523809</v>
      </c>
      <c r="H12" s="10" t="n">
        <f aca="false">H9/$D$9*100</f>
        <v>6.58285714285714</v>
      </c>
      <c r="I12" s="11" t="n">
        <f aca="false">I9/$D$9*100</f>
        <v>4.57142857142857</v>
      </c>
      <c r="J12" s="11" t="n">
        <f aca="false">J9/$D$9*100</f>
        <v>6.29333333333333</v>
      </c>
      <c r="K12" s="1"/>
    </row>
    <row r="13" customFormat="false" ht="13.8" hidden="false" customHeight="false" outlineLevel="0" collapsed="false">
      <c r="A13" s="12" t="s">
        <v>12</v>
      </c>
      <c r="B13" s="12"/>
      <c r="C13" s="12"/>
      <c r="D13" s="12"/>
      <c r="E13" s="12"/>
      <c r="F13" s="12"/>
      <c r="G13" s="12" t="s">
        <v>12</v>
      </c>
      <c r="H13" s="12"/>
      <c r="I13" s="12"/>
      <c r="J13" s="12"/>
      <c r="K13" s="12"/>
      <c r="L13" s="12"/>
    </row>
    <row r="14" customFormat="false" ht="13.8" hidden="false" customHeight="false" outlineLevel="0" collapsed="false">
      <c r="A14" s="0" t="n">
        <v>2</v>
      </c>
      <c r="B14" s="0" t="n">
        <v>0.133</v>
      </c>
      <c r="C14" s="0" t="n">
        <v>0.033</v>
      </c>
      <c r="D14" s="0" t="n">
        <v>1.13</v>
      </c>
      <c r="E14" s="0" t="n">
        <f aca="false">SUM(A14:D14)</f>
        <v>3.296</v>
      </c>
      <c r="G14" s="1"/>
      <c r="H14" s="1"/>
      <c r="I14" s="1"/>
      <c r="J14" s="1"/>
      <c r="K14" s="1"/>
    </row>
    <row r="15" customFormat="false" ht="13.8" hidden="false" customHeight="false" outlineLevel="0" collapsed="false">
      <c r="A15" s="25" t="n">
        <f aca="false">A14/$E$14</f>
        <v>0.606796116504854</v>
      </c>
      <c r="B15" s="25" t="n">
        <f aca="false">B14/$E$14</f>
        <v>0.0403519417475728</v>
      </c>
      <c r="C15" s="25" t="n">
        <f aca="false">C14/$E$14</f>
        <v>0.0100121359223301</v>
      </c>
      <c r="D15" s="25" t="n">
        <f aca="false">D14/$E$14</f>
        <v>0.342839805825243</v>
      </c>
      <c r="G15" s="1"/>
      <c r="H15" s="1"/>
      <c r="I15" s="1"/>
      <c r="J15" s="1"/>
      <c r="K15" s="1"/>
    </row>
    <row r="16" customFormat="false" ht="13.8" hidden="false" customHeight="false" outlineLevel="0" collapsed="false">
      <c r="A16" s="13"/>
      <c r="B16" s="6"/>
      <c r="C16" s="6"/>
      <c r="D16" s="6"/>
      <c r="E16" s="13"/>
      <c r="G16" s="13" t="s">
        <v>0</v>
      </c>
      <c r="H16" s="6" t="s">
        <v>1</v>
      </c>
      <c r="I16" s="6" t="s">
        <v>2</v>
      </c>
      <c r="J16" s="6" t="s">
        <v>25</v>
      </c>
      <c r="K16" s="13"/>
    </row>
    <row r="17" customFormat="false" ht="13.8" hidden="false" customHeight="false" outlineLevel="0" collapsed="false">
      <c r="A17" s="13"/>
      <c r="B17" s="13"/>
      <c r="C17" s="13"/>
      <c r="D17" s="13"/>
      <c r="E17" s="13"/>
      <c r="G17" s="13" t="n">
        <v>59.99</v>
      </c>
      <c r="H17" s="26" t="n">
        <v>2.84</v>
      </c>
      <c r="I17" s="27" t="n">
        <v>0.19</v>
      </c>
      <c r="J17" s="13" t="n">
        <f aca="false">SUM(G17:I17)</f>
        <v>63.02</v>
      </c>
      <c r="K17" s="13"/>
    </row>
    <row r="18" customFormat="false" ht="13.8" hidden="false" customHeight="false" outlineLevel="0" collapsed="false">
      <c r="G18" s="27" t="e">
        <f aca="false">(G17/$D$17)*100</f>
        <v>#DIV/0!</v>
      </c>
      <c r="H18" s="27" t="e">
        <f aca="false">(H17/$D$17)*100</f>
        <v>#DIV/0!</v>
      </c>
      <c r="I18" s="27" t="e">
        <f aca="false">(I17/$D$17)*100</f>
        <v>#DIV/0!</v>
      </c>
      <c r="J18" s="27" t="e">
        <f aca="false">SUM(G18:I18)</f>
        <v>#DIV/0!</v>
      </c>
      <c r="K18" s="1"/>
    </row>
  </sheetData>
  <mergeCells count="5">
    <mergeCell ref="B6:D6"/>
    <mergeCell ref="H6:J6"/>
    <mergeCell ref="G11:I11"/>
    <mergeCell ref="A13:F13"/>
    <mergeCell ref="G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3</v>
      </c>
      <c r="B1" s="1" t="s">
        <v>1</v>
      </c>
      <c r="C1" s="1" t="s">
        <v>2</v>
      </c>
      <c r="D1" s="1" t="s">
        <v>19</v>
      </c>
    </row>
    <row r="2" customFormat="false" ht="15" hidden="false" customHeight="false" outlineLevel="0" collapsed="false">
      <c r="A2" s="1" t="n">
        <v>12</v>
      </c>
      <c r="B2" s="1" t="n">
        <v>1</v>
      </c>
      <c r="C2" s="1" t="n">
        <v>0.2</v>
      </c>
      <c r="D2" s="1" t="n">
        <v>16</v>
      </c>
      <c r="E2" s="2"/>
      <c r="F2" s="2"/>
      <c r="K2" s="0" t="s">
        <v>26</v>
      </c>
    </row>
    <row r="3" customFormat="false" ht="15" hidden="false" customHeight="false" outlineLevel="0" collapsed="false">
      <c r="A3" s="1"/>
      <c r="B3" s="1"/>
      <c r="C3" s="1"/>
      <c r="D3" s="1"/>
      <c r="E3" s="1" t="s">
        <v>21</v>
      </c>
      <c r="F3" s="1"/>
      <c r="K3" s="0" t="s">
        <v>27</v>
      </c>
    </row>
    <row r="4" customFormat="false" ht="15" hidden="false" customHeight="false" outlineLevel="0" collapsed="false">
      <c r="A4" s="1" t="n">
        <v>69</v>
      </c>
      <c r="B4" s="1" t="n">
        <v>5</v>
      </c>
      <c r="C4" s="1" t="n">
        <v>1</v>
      </c>
      <c r="D4" s="4" t="n">
        <v>25</v>
      </c>
      <c r="E4" s="2" t="n">
        <f aca="false">SUM(A4:D4)</f>
        <v>100</v>
      </c>
      <c r="F4" s="2"/>
    </row>
    <row r="6" customFormat="false" ht="15" hidden="false" customHeight="false" outlineLevel="0" collapsed="false">
      <c r="A6" s="1" t="n">
        <v>7</v>
      </c>
      <c r="B6" s="5" t="s">
        <v>6</v>
      </c>
      <c r="C6" s="5"/>
      <c r="D6" s="5"/>
    </row>
    <row r="7" customFormat="false" ht="15" hidden="false" customHeight="false" outlineLevel="0" collapsed="false">
      <c r="A7" s="1" t="s">
        <v>10</v>
      </c>
      <c r="B7" s="1" t="s">
        <v>8</v>
      </c>
      <c r="C7" s="1" t="s">
        <v>9</v>
      </c>
      <c r="D7" s="1" t="s">
        <v>22</v>
      </c>
    </row>
    <row r="8" customFormat="false" ht="15" hidden="false" customHeight="false" outlineLevel="0" collapsed="false">
      <c r="A8" s="1" t="n">
        <f aca="false">($A$6*A4)/100</f>
        <v>4.83</v>
      </c>
      <c r="B8" s="1" t="n">
        <f aca="false">$A$6*B4/100</f>
        <v>0.35</v>
      </c>
      <c r="C8" s="1" t="n">
        <f aca="false">$A$6*C4/100</f>
        <v>0.07</v>
      </c>
      <c r="D8" s="1" t="n">
        <f aca="false">($A$6*D4)/100</f>
        <v>1.75</v>
      </c>
    </row>
    <row r="9" customFormat="false" ht="15" hidden="false" customHeight="false" outlineLevel="0" collapsed="false">
      <c r="A9" s="6" t="n">
        <f aca="false">A8/A2*100</f>
        <v>40.25</v>
      </c>
      <c r="B9" s="6" t="n">
        <f aca="false">B8/B2*100</f>
        <v>35</v>
      </c>
      <c r="C9" s="6" t="n">
        <f aca="false">C8/C2*100</f>
        <v>35</v>
      </c>
      <c r="D9" s="6" t="n">
        <f aca="false">D8/D2*100</f>
        <v>10.9375</v>
      </c>
    </row>
    <row r="10" customFormat="false" ht="15.7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28" t="s">
        <v>24</v>
      </c>
      <c r="B11" s="28"/>
      <c r="C11" s="28"/>
      <c r="D11" s="8"/>
    </row>
    <row r="12" customFormat="false" ht="15.75" hidden="false" customHeight="false" outlineLevel="0" collapsed="false">
      <c r="A12" s="9" t="n">
        <f aca="false">A9</f>
        <v>40.25</v>
      </c>
      <c r="B12" s="10" t="n">
        <f aca="false">B9/$A$9*100</f>
        <v>86.9565217391304</v>
      </c>
      <c r="C12" s="11" t="n">
        <f aca="false">C9/$A$9*100</f>
        <v>86.9565217391304</v>
      </c>
      <c r="D12" s="11" t="n">
        <f aca="false">D9/$A$9*100</f>
        <v>27.1739130434783</v>
      </c>
    </row>
    <row r="13" customFormat="false" ht="15" hidden="false" customHeight="false" outlineLevel="0" collapsed="false">
      <c r="A13" s="12" t="s">
        <v>12</v>
      </c>
      <c r="B13" s="12"/>
      <c r="C13" s="12"/>
      <c r="D13" s="12"/>
      <c r="E13" s="12"/>
      <c r="F13" s="12"/>
    </row>
    <row r="14" customFormat="false" ht="15" hidden="false" customHeight="false" outlineLevel="0" collapsed="false">
      <c r="A14" s="0" t="n">
        <v>8</v>
      </c>
      <c r="B14" s="0" t="n">
        <v>0.579</v>
      </c>
      <c r="C14" s="0" t="n">
        <v>0.1158</v>
      </c>
      <c r="D14" s="0" t="n">
        <v>2.91</v>
      </c>
      <c r="E14" s="0" t="n">
        <f aca="false">SUM(A14:D14)</f>
        <v>11.6048</v>
      </c>
    </row>
    <row r="15" customFormat="false" ht="15" hidden="false" customHeight="false" outlineLevel="0" collapsed="false">
      <c r="A15" s="25" t="n">
        <f aca="false">A14/$E$14</f>
        <v>0.68936991589687</v>
      </c>
      <c r="B15" s="25" t="n">
        <f aca="false">B14/$E$14</f>
        <v>0.049893147663036</v>
      </c>
      <c r="C15" s="25" t="n">
        <f aca="false">C14/$E$14</f>
        <v>0.0099786295326072</v>
      </c>
      <c r="D15" s="25" t="n">
        <f aca="false">D14/$E$14</f>
        <v>0.250758306907487</v>
      </c>
    </row>
  </sheetData>
  <mergeCells count="3">
    <mergeCell ref="B6:D6"/>
    <mergeCell ref="A11:C11"/>
    <mergeCell ref="A13:F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8.64"/>
    <col collapsed="false" customWidth="true" hidden="false" outlineLevel="0" max="4" min="4" style="0" width="10.57"/>
  </cols>
  <sheetData>
    <row r="1" customFormat="false" ht="13.8" hidden="false" customHeight="false" outlineLevel="0" collapsed="false">
      <c r="A1" s="1" t="s">
        <v>20</v>
      </c>
      <c r="B1" s="1" t="s">
        <v>1</v>
      </c>
      <c r="C1" s="1" t="s">
        <v>2</v>
      </c>
      <c r="D1" s="1" t="s">
        <v>0</v>
      </c>
      <c r="E1" s="1"/>
      <c r="R1" s="29"/>
    </row>
    <row r="2" customFormat="false" ht="13.8" hidden="false" customHeight="false" outlineLevel="0" collapsed="false">
      <c r="A2" s="1" t="n">
        <v>300</v>
      </c>
      <c r="B2" s="1" t="n">
        <v>50</v>
      </c>
      <c r="C2" s="1" t="n">
        <v>10</v>
      </c>
      <c r="D2" s="1" t="n">
        <v>300</v>
      </c>
      <c r="E2" s="1"/>
      <c r="F2" s="2"/>
    </row>
    <row r="3" customFormat="false" ht="13.8" hidden="false" customHeight="false" outlineLevel="0" collapsed="false">
      <c r="A3" s="1"/>
      <c r="B3" s="1"/>
      <c r="C3" s="1"/>
      <c r="D3" s="1"/>
      <c r="E3" s="1" t="s">
        <v>21</v>
      </c>
      <c r="F3" s="1"/>
    </row>
    <row r="4" customFormat="false" ht="13.8" hidden="false" customHeight="false" outlineLevel="0" collapsed="false">
      <c r="A4" s="1" t="n">
        <v>50.5</v>
      </c>
      <c r="B4" s="1" t="n">
        <v>7.2</v>
      </c>
      <c r="C4" s="1" t="n">
        <v>1</v>
      </c>
      <c r="D4" s="4" t="n">
        <v>41.3</v>
      </c>
      <c r="E4" s="1" t="n">
        <f aca="false">SUM(A4:D4)</f>
        <v>100</v>
      </c>
      <c r="F4" s="2"/>
    </row>
    <row r="5" customFormat="false" ht="13.8" hidden="false" customHeight="false" outlineLevel="0" collapsed="false">
      <c r="A5" s="1"/>
      <c r="B5" s="1"/>
      <c r="C5" s="1"/>
      <c r="D5" s="1"/>
      <c r="E5" s="1"/>
    </row>
    <row r="6" customFormat="false" ht="13.8" hidden="false" customHeight="false" outlineLevel="0" collapsed="false">
      <c r="A6" s="1" t="n">
        <v>100</v>
      </c>
      <c r="B6" s="3" t="s">
        <v>6</v>
      </c>
      <c r="C6" s="3"/>
      <c r="D6" s="3"/>
      <c r="E6" s="1"/>
    </row>
    <row r="7" customFormat="false" ht="13.8" hidden="false" customHeight="false" outlineLevel="0" collapsed="false">
      <c r="A7" s="1" t="s">
        <v>10</v>
      </c>
      <c r="B7" s="1" t="s">
        <v>8</v>
      </c>
      <c r="C7" s="1" t="s">
        <v>9</v>
      </c>
      <c r="D7" s="1" t="s">
        <v>23</v>
      </c>
      <c r="E7" s="1"/>
    </row>
    <row r="8" customFormat="false" ht="13.8" hidden="false" customHeight="false" outlineLevel="0" collapsed="false">
      <c r="A8" s="1" t="n">
        <f aca="false">$A$6*A4/100</f>
        <v>50.5</v>
      </c>
      <c r="B8" s="1" t="n">
        <f aca="false">$A$6*B4/100</f>
        <v>7.2</v>
      </c>
      <c r="C8" s="1" t="n">
        <f aca="false">$A$6*C4/100</f>
        <v>1</v>
      </c>
      <c r="D8" s="1" t="n">
        <f aca="false">($A$6*D4)/100</f>
        <v>41.3</v>
      </c>
      <c r="E8" s="1"/>
    </row>
    <row r="9" customFormat="false" ht="13.8" hidden="false" customHeight="false" outlineLevel="0" collapsed="false">
      <c r="A9" s="6" t="n">
        <f aca="false">A8/A2*100</f>
        <v>16.8333333333333</v>
      </c>
      <c r="B9" s="6" t="n">
        <f aca="false">B8/B2*100</f>
        <v>14.4</v>
      </c>
      <c r="C9" s="6" t="n">
        <f aca="false">C8/C2*100</f>
        <v>10</v>
      </c>
      <c r="D9" s="6" t="n">
        <f aca="false">D8/D2*100</f>
        <v>13.7666666666667</v>
      </c>
      <c r="E9" s="1"/>
    </row>
    <row r="10" customFormat="false" ht="13.8" hidden="false" customHeight="false" outlineLevel="0" collapsed="false">
      <c r="A10" s="6"/>
      <c r="B10" s="6"/>
      <c r="C10" s="6"/>
      <c r="D10" s="1"/>
      <c r="E10" s="1"/>
    </row>
    <row r="11" customFormat="false" ht="13.8" hidden="false" customHeight="false" outlineLevel="0" collapsed="false">
      <c r="A11" s="7" t="s">
        <v>24</v>
      </c>
      <c r="B11" s="7"/>
      <c r="C11" s="7"/>
      <c r="D11" s="24"/>
      <c r="E11" s="1"/>
    </row>
    <row r="12" customFormat="false" ht="13.8" hidden="false" customHeight="false" outlineLevel="0" collapsed="false">
      <c r="A12" s="9" t="n">
        <f aca="false">A9/$D$9*100</f>
        <v>122.27602905569</v>
      </c>
      <c r="B12" s="10" t="n">
        <f aca="false">B9/$D$9*100</f>
        <v>104.600484261501</v>
      </c>
      <c r="C12" s="11" t="n">
        <f aca="false">C9/$D$9*100</f>
        <v>72.6392251815981</v>
      </c>
      <c r="D12" s="11" t="n">
        <f aca="false">D9/$D$9*100</f>
        <v>100</v>
      </c>
      <c r="E12" s="1"/>
    </row>
    <row r="13" customFormat="false" ht="13.8" hidden="false" customHeight="false" outlineLevel="0" collapsed="false">
      <c r="A13" s="12" t="s">
        <v>12</v>
      </c>
      <c r="B13" s="12"/>
      <c r="C13" s="12"/>
      <c r="D13" s="12"/>
      <c r="E13" s="12"/>
      <c r="F13" s="12"/>
    </row>
    <row r="14" customFormat="false" ht="13.8" hidden="false" customHeight="false" outlineLevel="0" collapsed="false">
      <c r="A14" s="1"/>
      <c r="B14" s="1"/>
      <c r="C14" s="1"/>
      <c r="D14" s="1"/>
      <c r="E14" s="1"/>
    </row>
    <row r="15" customFormat="false" ht="13.8" hidden="false" customHeight="false" outlineLevel="0" collapsed="false">
      <c r="A15" s="1"/>
      <c r="B15" s="1"/>
      <c r="C15" s="1"/>
      <c r="D15" s="1"/>
      <c r="E15" s="1"/>
    </row>
    <row r="16" customFormat="false" ht="13.8" hidden="false" customHeight="false" outlineLevel="0" collapsed="false">
      <c r="A16" s="13" t="s">
        <v>0</v>
      </c>
      <c r="B16" s="6" t="s">
        <v>1</v>
      </c>
      <c r="C16" s="6" t="s">
        <v>2</v>
      </c>
      <c r="D16" s="6" t="s">
        <v>25</v>
      </c>
      <c r="E16" s="13"/>
      <c r="F16" s="30"/>
    </row>
    <row r="17" customFormat="false" ht="13.8" hidden="false" customHeight="false" outlineLevel="0" collapsed="false">
      <c r="A17" s="13" t="n">
        <v>59.99</v>
      </c>
      <c r="B17" s="26" t="n">
        <v>2.84</v>
      </c>
      <c r="C17" s="27" t="n">
        <v>0.19</v>
      </c>
      <c r="D17" s="13" t="n">
        <f aca="false">SUM(A17:C17)</f>
        <v>63.02</v>
      </c>
      <c r="E17" s="13"/>
      <c r="F17" s="30"/>
    </row>
    <row r="18" customFormat="false" ht="13.8" hidden="false" customHeight="false" outlineLevel="0" collapsed="false">
      <c r="A18" s="27" t="n">
        <f aca="false">(A17/$D$17)*100</f>
        <v>95.1920025388765</v>
      </c>
      <c r="B18" s="27" t="n">
        <f aca="false">(B17/$D$17)*100</f>
        <v>4.50650587115201</v>
      </c>
      <c r="C18" s="27" t="n">
        <f aca="false">(C17/$D$17)*100</f>
        <v>0.301491589971438</v>
      </c>
      <c r="D18" s="27" t="n">
        <f aca="false">SUM(A18:C18)</f>
        <v>100</v>
      </c>
      <c r="E18" s="1"/>
      <c r="F18" s="1"/>
    </row>
  </sheetData>
  <mergeCells count="3">
    <mergeCell ref="B6:D6"/>
    <mergeCell ref="A11:C11"/>
    <mergeCell ref="A13:F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1" t="s">
        <v>20</v>
      </c>
      <c r="B1" s="1" t="s">
        <v>1</v>
      </c>
      <c r="C1" s="1" t="s">
        <v>2</v>
      </c>
      <c r="D1" s="1" t="s">
        <v>0</v>
      </c>
      <c r="E1" s="1"/>
    </row>
    <row r="2" customFormat="false" ht="13.8" hidden="false" customHeight="false" outlineLevel="0" collapsed="false">
      <c r="A2" s="1" t="n">
        <v>300</v>
      </c>
      <c r="B2" s="1" t="n">
        <v>50</v>
      </c>
      <c r="C2" s="1" t="n">
        <v>10</v>
      </c>
      <c r="D2" s="1" t="n">
        <v>300</v>
      </c>
      <c r="E2" s="1"/>
    </row>
    <row r="3" customFormat="false" ht="13.8" hidden="false" customHeight="false" outlineLevel="0" collapsed="false">
      <c r="A3" s="1"/>
      <c r="B3" s="1"/>
      <c r="C3" s="1"/>
      <c r="D3" s="1"/>
      <c r="E3" s="1" t="s">
        <v>21</v>
      </c>
    </row>
    <row r="4" customFormat="false" ht="13.8" hidden="false" customHeight="false" outlineLevel="0" collapsed="false">
      <c r="A4" s="1" t="n">
        <v>0</v>
      </c>
      <c r="B4" s="1" t="n">
        <v>4.5</v>
      </c>
      <c r="C4" s="1" t="n">
        <v>0.3</v>
      </c>
      <c r="D4" s="4" t="n">
        <v>95.2</v>
      </c>
      <c r="E4" s="1" t="n">
        <f aca="false">SUM(A4:D4)</f>
        <v>100</v>
      </c>
    </row>
    <row r="5" customFormat="false" ht="13.8" hidden="false" customHeight="false" outlineLevel="0" collapsed="false">
      <c r="A5" s="1"/>
      <c r="B5" s="1"/>
      <c r="C5" s="1"/>
      <c r="D5" s="1"/>
      <c r="E5" s="1"/>
    </row>
    <row r="6" customFormat="false" ht="13.8" hidden="false" customHeight="false" outlineLevel="0" collapsed="false">
      <c r="A6" s="1" t="n">
        <v>100</v>
      </c>
      <c r="B6" s="3" t="s">
        <v>6</v>
      </c>
      <c r="C6" s="3"/>
      <c r="D6" s="3"/>
      <c r="E6" s="1"/>
    </row>
    <row r="7" customFormat="false" ht="13.8" hidden="false" customHeight="false" outlineLevel="0" collapsed="false">
      <c r="A7" s="1" t="s">
        <v>10</v>
      </c>
      <c r="B7" s="1" t="s">
        <v>8</v>
      </c>
      <c r="C7" s="1" t="s">
        <v>9</v>
      </c>
      <c r="D7" s="1" t="s">
        <v>23</v>
      </c>
      <c r="E7" s="1"/>
    </row>
    <row r="8" customFormat="false" ht="13.8" hidden="false" customHeight="false" outlineLevel="0" collapsed="false">
      <c r="A8" s="1" t="n">
        <f aca="false">$A$6*A4/100</f>
        <v>0</v>
      </c>
      <c r="B8" s="1" t="n">
        <f aca="false">$A$6*B4/100</f>
        <v>4.5</v>
      </c>
      <c r="C8" s="1" t="n">
        <f aca="false">$A$6*C4/100</f>
        <v>0.3</v>
      </c>
      <c r="D8" s="1" t="n">
        <f aca="false">($A$6*D4)/100</f>
        <v>95.2</v>
      </c>
      <c r="E8" s="1"/>
    </row>
    <row r="9" customFormat="false" ht="13.8" hidden="false" customHeight="false" outlineLevel="0" collapsed="false">
      <c r="A9" s="6" t="n">
        <f aca="false">A8/A2*100</f>
        <v>0</v>
      </c>
      <c r="B9" s="6" t="n">
        <f aca="false">B8/B2*100</f>
        <v>9</v>
      </c>
      <c r="C9" s="6" t="n">
        <f aca="false">C8/C2*100</f>
        <v>3</v>
      </c>
      <c r="D9" s="6" t="n">
        <f aca="false">D8/D2*100</f>
        <v>31.7333333333333</v>
      </c>
      <c r="E9" s="1"/>
    </row>
    <row r="10" customFormat="false" ht="13.8" hidden="false" customHeight="false" outlineLevel="0" collapsed="false">
      <c r="A10" s="6"/>
      <c r="B10" s="6"/>
      <c r="C10" s="6"/>
      <c r="D10" s="1"/>
      <c r="E10" s="1"/>
    </row>
    <row r="11" customFormat="false" ht="13.8" hidden="false" customHeight="false" outlineLevel="0" collapsed="false">
      <c r="A11" s="7" t="s">
        <v>24</v>
      </c>
      <c r="B11" s="7"/>
      <c r="C11" s="7"/>
      <c r="D11" s="24"/>
      <c r="E11" s="1"/>
    </row>
    <row r="12" customFormat="false" ht="13.8" hidden="false" customHeight="false" outlineLevel="0" collapsed="false">
      <c r="A12" s="9" t="n">
        <f aca="false">A9/$D$9*100</f>
        <v>0</v>
      </c>
      <c r="B12" s="10" t="n">
        <f aca="false">B9/$D$9*100</f>
        <v>28.3613445378151</v>
      </c>
      <c r="C12" s="11" t="n">
        <f aca="false">C9/$D$9*100</f>
        <v>9.45378151260504</v>
      </c>
      <c r="D12" s="11" t="n">
        <f aca="false">D9/$D$9*100</f>
        <v>100</v>
      </c>
      <c r="E12" s="1"/>
    </row>
    <row r="13" customFormat="false" ht="13.8" hidden="false" customHeight="false" outlineLevel="0" collapsed="false">
      <c r="A13" s="12" t="s">
        <v>12</v>
      </c>
      <c r="B13" s="12"/>
      <c r="C13" s="12"/>
      <c r="D13" s="12"/>
      <c r="E13" s="12"/>
      <c r="F13" s="12"/>
    </row>
    <row r="14" customFormat="false" ht="13.8" hidden="false" customHeight="false" outlineLevel="0" collapsed="false">
      <c r="A14" s="1"/>
      <c r="B14" s="1"/>
      <c r="C14" s="1"/>
      <c r="D14" s="1"/>
      <c r="E14" s="1"/>
    </row>
    <row r="15" customFormat="false" ht="13.8" hidden="false" customHeight="false" outlineLevel="0" collapsed="false">
      <c r="A15" s="1"/>
      <c r="B15" s="1"/>
      <c r="C15" s="1"/>
      <c r="D15" s="1"/>
      <c r="E15" s="1"/>
    </row>
    <row r="16" customFormat="false" ht="13.8" hidden="false" customHeight="false" outlineLevel="0" collapsed="false">
      <c r="A16" s="13" t="s">
        <v>0</v>
      </c>
      <c r="B16" s="6" t="s">
        <v>1</v>
      </c>
      <c r="C16" s="6" t="s">
        <v>2</v>
      </c>
      <c r="D16" s="6" t="s">
        <v>25</v>
      </c>
      <c r="E16" s="13"/>
    </row>
    <row r="17" customFormat="false" ht="13.8" hidden="false" customHeight="false" outlineLevel="0" collapsed="false">
      <c r="A17" s="13" t="n">
        <v>60</v>
      </c>
      <c r="B17" s="26" t="n">
        <v>2.84</v>
      </c>
      <c r="C17" s="27" t="n">
        <v>0.19</v>
      </c>
      <c r="D17" s="13" t="n">
        <f aca="false">SUM(A17:C17)</f>
        <v>63.03</v>
      </c>
      <c r="E17" s="13"/>
    </row>
    <row r="18" customFormat="false" ht="13.8" hidden="false" customHeight="false" outlineLevel="0" collapsed="false">
      <c r="A18" s="27" t="n">
        <f aca="false">(A17/$D$17)*100</f>
        <v>95.1927653498334</v>
      </c>
      <c r="B18" s="27" t="n">
        <f aca="false">(B17/$D$17)*100</f>
        <v>4.50579089322545</v>
      </c>
      <c r="C18" s="27" t="n">
        <f aca="false">(C17/$D$17)*100</f>
        <v>0.301443756941139</v>
      </c>
      <c r="D18" s="27" t="n">
        <f aca="false">SUM(A18:C18)</f>
        <v>100</v>
      </c>
      <c r="E18" s="1"/>
    </row>
  </sheetData>
  <mergeCells count="3">
    <mergeCell ref="B6:D6"/>
    <mergeCell ref="A11:C11"/>
    <mergeCell ref="A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32" activeCellId="0" sqref="AD32"/>
    </sheetView>
  </sheetViews>
  <sheetFormatPr defaultColWidth="9.15234375" defaultRowHeight="13.8" zeroHeight="false" outlineLevelRow="0" outlineLevelCol="0"/>
  <cols>
    <col collapsed="false" customWidth="true" hidden="false" outlineLevel="0" max="24" min="1" style="0" width="1.96"/>
  </cols>
  <sheetData>
    <row r="1" customFormat="false" ht="13.8" hidden="false" customHeight="true" outlineLevel="0" collapsed="false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  <c r="Y1" s="33" t="s">
        <v>28</v>
      </c>
      <c r="Z1" s="34" t="s">
        <v>29</v>
      </c>
    </row>
    <row r="2" customFormat="false" ht="13.8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  <c r="Y2" s="33"/>
      <c r="Z2" s="34"/>
    </row>
    <row r="3" customFormat="false" ht="13.8" hidden="false" customHeight="false" outlineLevel="0" collapsed="false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6"/>
      <c r="Y3" s="33"/>
      <c r="Z3" s="34"/>
    </row>
    <row r="4" customFormat="false" ht="13.8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6"/>
      <c r="Y4" s="33"/>
      <c r="Z4" s="34"/>
    </row>
    <row r="5" customFormat="false" ht="13.8" hidden="false" customHeight="false" outlineLevel="0" collapsed="false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6"/>
      <c r="Y5" s="33"/>
      <c r="Z5" s="34"/>
    </row>
    <row r="6" customFormat="false" ht="13.8" hidden="false" customHeight="false" outlineLevel="0" collapsed="false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6"/>
      <c r="Y6" s="33"/>
      <c r="Z6" s="34"/>
    </row>
    <row r="7" customFormat="false" ht="13.8" hidden="false" customHeight="false" outlineLevel="0" collapsed="false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6"/>
      <c r="Y7" s="33"/>
      <c r="Z7" s="34"/>
    </row>
    <row r="8" customFormat="false" ht="13.8" hidden="false" customHeight="false" outlineLevel="0" collapsed="false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6"/>
      <c r="Y8" s="33"/>
      <c r="Z8" s="34"/>
    </row>
    <row r="9" customFormat="false" ht="13.8" hidden="false" customHeight="true" outlineLevel="0" collapsed="false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3" t="s">
        <v>30</v>
      </c>
      <c r="Z9" s="34"/>
    </row>
    <row r="10" customFormat="false" ht="13.8" hidden="false" customHeight="false" outlineLevel="0" collapsed="false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3"/>
      <c r="Z10" s="34"/>
    </row>
    <row r="11" customFormat="false" ht="13.8" hidden="false" customHeight="false" outlineLevel="0" collapsed="false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 t="s">
        <v>31</v>
      </c>
      <c r="Y11" s="33"/>
      <c r="Z11" s="34"/>
    </row>
    <row r="12" customFormat="false" ht="13.8" hidden="false" customHeight="fals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3"/>
      <c r="Z12" s="34"/>
    </row>
    <row r="13" customFormat="false" ht="13.8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6"/>
      <c r="Y13" s="33"/>
      <c r="Z13" s="34"/>
    </row>
    <row r="14" customFormat="false" ht="13.8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6"/>
      <c r="Y14" s="33"/>
      <c r="Z14" s="34"/>
    </row>
    <row r="15" customFormat="false" ht="13.8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6"/>
      <c r="Y15" s="33"/>
      <c r="Z15" s="34"/>
    </row>
    <row r="16" customFormat="false" ht="13.8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6"/>
      <c r="Y16" s="33"/>
      <c r="Z16" s="34"/>
    </row>
    <row r="17" customFormat="false" ht="13.8" hidden="false" customHeight="tru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6"/>
      <c r="Y17" s="33" t="s">
        <v>32</v>
      </c>
      <c r="Z17" s="34"/>
    </row>
    <row r="18" customFormat="false" ht="13.8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6"/>
      <c r="Y18" s="33"/>
      <c r="Z18" s="34"/>
    </row>
    <row r="19" customFormat="false" ht="13.8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6"/>
      <c r="Y19" s="33"/>
      <c r="Z19" s="34"/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6"/>
      <c r="Y20" s="33"/>
      <c r="Z20" s="34"/>
    </row>
    <row r="21" customFormat="false" ht="13.8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6"/>
      <c r="Y21" s="33"/>
      <c r="Z21" s="34"/>
    </row>
    <row r="22" customFormat="false" ht="13.8" hidden="false" customHeight="false" outlineLevel="0" collapsed="false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6"/>
      <c r="Y22" s="33"/>
      <c r="Z22" s="34"/>
    </row>
    <row r="23" customFormat="false" ht="13.8" hidden="false" customHeight="false" outlineLevel="0" collapsed="false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6"/>
      <c r="Y23" s="33"/>
      <c r="Z23" s="34"/>
    </row>
    <row r="24" customFormat="false" ht="13.8" hidden="false" customHeight="false" outlineLevel="0" collapsed="false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6"/>
      <c r="Y24" s="33"/>
      <c r="Z24" s="34"/>
    </row>
    <row r="25" customFormat="false" ht="13.8" hidden="false" customHeight="false" outlineLevel="0" collapsed="false">
      <c r="A25" s="37" t="s">
        <v>33</v>
      </c>
      <c r="B25" s="37"/>
      <c r="C25" s="37"/>
      <c r="D25" s="37"/>
      <c r="E25" s="37"/>
      <c r="F25" s="37"/>
      <c r="G25" s="37"/>
      <c r="H25" s="37"/>
      <c r="I25" s="37" t="s">
        <v>34</v>
      </c>
      <c r="J25" s="37"/>
      <c r="K25" s="37"/>
      <c r="L25" s="37"/>
      <c r="M25" s="37"/>
      <c r="N25" s="37"/>
      <c r="O25" s="37"/>
      <c r="P25" s="37"/>
      <c r="Q25" s="37" t="s">
        <v>35</v>
      </c>
      <c r="R25" s="37"/>
      <c r="S25" s="37"/>
      <c r="T25" s="37"/>
      <c r="U25" s="37"/>
      <c r="V25" s="37"/>
      <c r="W25" s="37"/>
      <c r="X25" s="37"/>
      <c r="Y25" s="0" t="s">
        <v>36</v>
      </c>
    </row>
    <row r="26" customFormat="false" ht="13.8" hidden="false" customHeight="false" outlineLevel="0" collapsed="false">
      <c r="A26" s="34" t="s">
        <v>37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</sheetData>
  <mergeCells count="8">
    <mergeCell ref="Y1:Y8"/>
    <mergeCell ref="Z1:Z24"/>
    <mergeCell ref="Y9:Y16"/>
    <mergeCell ref="Y17:Y24"/>
    <mergeCell ref="A25:H25"/>
    <mergeCell ref="I25:P25"/>
    <mergeCell ref="Q25:X25"/>
    <mergeCell ref="A26:X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9384</TotalTime>
  <Application>LibreOffice/7.3.7.2$Linux_X86_64 LibreOffice_project/30$Build-2</Application>
  <AppVersion>15.0000</AppVersion>
  <Company>CERN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2017-01-31T11:11:30Z</dcterms:created>
  <dc:creator>Roberto Guida</dc:creator>
  <dc:description/>
  <dc:language>en-US</dc:language>
  <cp:lastModifiedBy/>
  <dcterms:modified xsi:type="dcterms:W3CDTF">2024-12-13T08:51:11Z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