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lucaros/Dropbox/Documenti/Lavoro/Programmi e script/DDE Matlab/Att 3 - Halyomorpha VD/"/>
    </mc:Choice>
  </mc:AlternateContent>
  <xr:revisionPtr revIDLastSave="0" documentId="13_ncr:1_{93D536EE-E34B-1241-B990-F66B7C4DDFE3}" xr6:coauthVersionLast="47" xr6:coauthVersionMax="47" xr10:uidLastSave="{00000000-0000-0000-0000-000000000000}"/>
  <bookViews>
    <workbookView xWindow="0" yWindow="500" windowWidth="28800" windowHeight="16520" activeTab="4" xr2:uid="{FE8565A6-A30E-A54B-91AC-23C15E0FCDA4}"/>
  </bookViews>
  <sheets>
    <sheet name="Nielsen et al." sheetId="1" r:id="rId1"/>
    <sheet name="Development-Govindan" sheetId="3" r:id="rId2"/>
    <sheet name="Stage-mortality" sheetId="2" r:id="rId3"/>
    <sheet name="Fertility" sheetId="4" r:id="rId4"/>
    <sheet name="Delay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11" i="5" l="1"/>
  <c r="G24" i="5" s="1"/>
  <c r="O10" i="5"/>
  <c r="M10" i="5"/>
  <c r="K10" i="5"/>
  <c r="I10" i="5"/>
  <c r="O18" i="5"/>
  <c r="H31" i="5" s="1"/>
  <c r="O17" i="5"/>
  <c r="H30" i="5" s="1"/>
  <c r="O16" i="5"/>
  <c r="H29" i="5" s="1"/>
  <c r="O15" i="5"/>
  <c r="H28" i="5" s="1"/>
  <c r="O14" i="5"/>
  <c r="H27" i="5" s="1"/>
  <c r="O13" i="5"/>
  <c r="H26" i="5" s="1"/>
  <c r="O12" i="5"/>
  <c r="H25" i="5" s="1"/>
  <c r="O11" i="5"/>
  <c r="H24" i="5" s="1"/>
  <c r="M18" i="5"/>
  <c r="G31" i="5" s="1"/>
  <c r="M17" i="5"/>
  <c r="G30" i="5" s="1"/>
  <c r="M16" i="5"/>
  <c r="G29" i="5" s="1"/>
  <c r="M15" i="5"/>
  <c r="G28" i="5" s="1"/>
  <c r="M14" i="5"/>
  <c r="G27" i="5" s="1"/>
  <c r="M13" i="5"/>
  <c r="G26" i="5" s="1"/>
  <c r="M12" i="5"/>
  <c r="G25" i="5" s="1"/>
  <c r="K18" i="5"/>
  <c r="F31" i="5" s="1"/>
  <c r="K17" i="5"/>
  <c r="F30" i="5" s="1"/>
  <c r="K16" i="5"/>
  <c r="F29" i="5" s="1"/>
  <c r="K15" i="5"/>
  <c r="F28" i="5" s="1"/>
  <c r="K14" i="5"/>
  <c r="F27" i="5" s="1"/>
  <c r="K13" i="5"/>
  <c r="F26" i="5" s="1"/>
  <c r="K12" i="5"/>
  <c r="F25" i="5" s="1"/>
  <c r="K11" i="5"/>
  <c r="F24" i="5" s="1"/>
  <c r="I11" i="5"/>
  <c r="E24" i="5" s="1"/>
  <c r="I12" i="5"/>
  <c r="E25" i="5" s="1"/>
  <c r="I13" i="5"/>
  <c r="E26" i="5" s="1"/>
  <c r="I14" i="5"/>
  <c r="E27" i="5" s="1"/>
  <c r="I15" i="5"/>
  <c r="E28" i="5" s="1"/>
  <c r="I16" i="5"/>
  <c r="E29" i="5" s="1"/>
  <c r="I17" i="5"/>
  <c r="E30" i="5" s="1"/>
  <c r="I18" i="5"/>
  <c r="E31" i="5" s="1"/>
  <c r="G11" i="5"/>
  <c r="D24" i="5" s="1"/>
  <c r="G12" i="5"/>
  <c r="D25" i="5" s="1"/>
  <c r="G13" i="5"/>
  <c r="D26" i="5" s="1"/>
  <c r="G14" i="5"/>
  <c r="D27" i="5" s="1"/>
  <c r="G15" i="5"/>
  <c r="D28" i="5" s="1"/>
  <c r="G16" i="5"/>
  <c r="D29" i="5" s="1"/>
  <c r="G17" i="5"/>
  <c r="D30" i="5" s="1"/>
  <c r="G18" i="5"/>
  <c r="D31" i="5" s="1"/>
  <c r="G10" i="5"/>
  <c r="D23" i="5" s="1"/>
  <c r="E11" i="5"/>
  <c r="C24" i="5" s="1"/>
  <c r="E12" i="5"/>
  <c r="C25" i="5" s="1"/>
  <c r="E13" i="5"/>
  <c r="C26" i="5" s="1"/>
  <c r="E14" i="5"/>
  <c r="C27" i="5" s="1"/>
  <c r="E15" i="5"/>
  <c r="C28" i="5" s="1"/>
  <c r="E16" i="5"/>
  <c r="C29" i="5" s="1"/>
  <c r="E17" i="5"/>
  <c r="C30" i="5" s="1"/>
  <c r="E18" i="5"/>
  <c r="C31" i="5" s="1"/>
  <c r="E10" i="5"/>
  <c r="C23" i="5" s="1"/>
  <c r="F3" i="1"/>
  <c r="G20" i="2"/>
  <c r="F19" i="2"/>
  <c r="E19" i="2"/>
  <c r="D19" i="2"/>
  <c r="C18" i="2"/>
  <c r="B18" i="2"/>
  <c r="G17" i="2"/>
  <c r="F17" i="2"/>
  <c r="B17" i="2"/>
  <c r="G16" i="2"/>
  <c r="F16" i="2"/>
  <c r="E16" i="2"/>
  <c r="D16" i="2"/>
  <c r="C16" i="2"/>
  <c r="C17" i="2"/>
  <c r="D17" i="2"/>
  <c r="E17" i="2"/>
  <c r="D18" i="2"/>
  <c r="E18" i="2"/>
  <c r="F18" i="2"/>
  <c r="G18" i="2"/>
  <c r="G19" i="2"/>
  <c r="C20" i="2"/>
  <c r="D20" i="2"/>
  <c r="E20" i="2"/>
  <c r="C21" i="2"/>
  <c r="D21" i="2"/>
  <c r="E21" i="2"/>
  <c r="F21" i="2"/>
  <c r="C22" i="2"/>
  <c r="D22" i="2"/>
  <c r="E22" i="2"/>
  <c r="F22" i="2"/>
  <c r="G22" i="2"/>
  <c r="G15" i="2"/>
  <c r="F15" i="2"/>
  <c r="E15" i="2"/>
  <c r="D15" i="2"/>
  <c r="B16" i="2"/>
  <c r="B19" i="2"/>
  <c r="B20" i="2"/>
  <c r="B21" i="2"/>
  <c r="B22" i="2"/>
  <c r="B15" i="2"/>
  <c r="F4" i="1"/>
  <c r="F5" i="1"/>
  <c r="F6" i="1"/>
  <c r="F7" i="1"/>
  <c r="F8" i="1"/>
  <c r="E4" i="1"/>
  <c r="E5" i="1"/>
  <c r="E6" i="1"/>
  <c r="E7" i="1"/>
  <c r="E8" i="1"/>
  <c r="E3" i="1"/>
  <c r="C15" i="2" l="1"/>
  <c r="F20" i="2"/>
  <c r="C19" i="2"/>
  <c r="G21" i="2"/>
</calcChain>
</file>

<file path=xl/sharedStrings.xml><?xml version="1.0" encoding="utf-8"?>
<sst xmlns="http://schemas.openxmlformats.org/spreadsheetml/2006/main" count="94" uniqueCount="45">
  <si>
    <t>Temperatura</t>
  </si>
  <si>
    <t>tempo medio</t>
  </si>
  <si>
    <t>Err tempo</t>
  </si>
  <si>
    <t>tasso</t>
  </si>
  <si>
    <t>err tasso</t>
  </si>
  <si>
    <t>Temperature</t>
  </si>
  <si>
    <t>Egg</t>
  </si>
  <si>
    <t>N1</t>
  </si>
  <si>
    <t>N2</t>
  </si>
  <si>
    <t>N3</t>
  </si>
  <si>
    <t>N4</t>
  </si>
  <si>
    <t>N5</t>
  </si>
  <si>
    <t>Adult</t>
  </si>
  <si>
    <t>Mortality</t>
  </si>
  <si>
    <t>Survival</t>
  </si>
  <si>
    <t>Err_egg</t>
  </si>
  <si>
    <t>Err_N1</t>
  </si>
  <si>
    <t>Err_N2</t>
  </si>
  <si>
    <t>Err_N3</t>
  </si>
  <si>
    <t>Err_N4</t>
  </si>
  <si>
    <t>Err_N5</t>
  </si>
  <si>
    <t>Err_adult</t>
  </si>
  <si>
    <t>Development times</t>
  </si>
  <si>
    <t>Development rates</t>
  </si>
  <si>
    <t>Egg per female</t>
  </si>
  <si>
    <t>DevSt_egg</t>
  </si>
  <si>
    <t>Number of insects reared</t>
  </si>
  <si>
    <t>DevSt_N1</t>
  </si>
  <si>
    <t>DevSt_N2</t>
  </si>
  <si>
    <t>DevSt_N3</t>
  </si>
  <si>
    <t>DevSt_N4</t>
  </si>
  <si>
    <t>DevSt_N5</t>
  </si>
  <si>
    <t>Delay_Egg</t>
  </si>
  <si>
    <t>Delay_N1</t>
  </si>
  <si>
    <t>Delay_N2</t>
  </si>
  <si>
    <t>Delay_N3</t>
  </si>
  <si>
    <t>Delay_N4</t>
  </si>
  <si>
    <t>Delay_N5</t>
  </si>
  <si>
    <t>NaN</t>
  </si>
  <si>
    <t>StdErr</t>
  </si>
  <si>
    <t>PreovipositionDelay</t>
  </si>
  <si>
    <t>N_Insects</t>
  </si>
  <si>
    <t>Lower</t>
  </si>
  <si>
    <t>upper</t>
  </si>
  <si>
    <t>stderr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</si>
</sst>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222222"/>
      <name val="Arial"/>
      <family val="2"/>
    </font>
    <font>
      <sz val="12"/>
      <color rgb="FF222222"/>
      <name val="Calibri"/>
      <family val="2"/>
      <scheme val="minor"/>
    </font>
    <font>
      <sz val="13"/>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'Nielsen et al.'!$B$3:$B$8</c:f>
              <c:numCache>
                <c:formatCode>General</c:formatCode>
                <c:ptCount val="6"/>
                <c:pt idx="0">
                  <c:v>17</c:v>
                </c:pt>
                <c:pt idx="1">
                  <c:v>20</c:v>
                </c:pt>
                <c:pt idx="2">
                  <c:v>25</c:v>
                </c:pt>
                <c:pt idx="3">
                  <c:v>27</c:v>
                </c:pt>
                <c:pt idx="4">
                  <c:v>30</c:v>
                </c:pt>
                <c:pt idx="5">
                  <c:v>33</c:v>
                </c:pt>
              </c:numCache>
            </c:numRef>
          </c:xVal>
          <c:yVal>
            <c:numRef>
              <c:f>'Nielsen et al.'!$E$3:$E$8</c:f>
              <c:numCache>
                <c:formatCode>General</c:formatCode>
                <c:ptCount val="6"/>
                <c:pt idx="0">
                  <c:v>8.23045267489712E-3</c:v>
                </c:pt>
                <c:pt idx="1">
                  <c:v>1.232134056185313E-2</c:v>
                </c:pt>
                <c:pt idx="2">
                  <c:v>2.2261798753339269E-2</c:v>
                </c:pt>
                <c:pt idx="3">
                  <c:v>2.7925160569673275E-2</c:v>
                </c:pt>
                <c:pt idx="4">
                  <c:v>2.9949086552860136E-2</c:v>
                </c:pt>
                <c:pt idx="5">
                  <c:v>2.6455026455026457E-2</c:v>
                </c:pt>
              </c:numCache>
            </c:numRef>
          </c:yVal>
          <c:smooth val="0"/>
          <c:extLst>
            <c:ext xmlns:c16="http://schemas.microsoft.com/office/drawing/2014/chart" uri="{C3380CC4-5D6E-409C-BE32-E72D297353CC}">
              <c16:uniqueId val="{00000000-4C85-2144-A381-034127CA4576}"/>
            </c:ext>
          </c:extLst>
        </c:ser>
        <c:dLbls>
          <c:showLegendKey val="0"/>
          <c:showVal val="0"/>
          <c:showCatName val="0"/>
          <c:showSerName val="0"/>
          <c:showPercent val="0"/>
          <c:showBubbleSize val="0"/>
        </c:dLbls>
        <c:axId val="116406447"/>
        <c:axId val="116352591"/>
      </c:scatterChart>
      <c:valAx>
        <c:axId val="1164064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16352591"/>
        <c:crosses val="autoZero"/>
        <c:crossBetween val="midCat"/>
      </c:valAx>
      <c:valAx>
        <c:axId val="116352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164064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Development</a:t>
            </a:r>
            <a:r>
              <a:rPr lang="it-IT" baseline="0"/>
              <a:t> rates</a:t>
            </a:r>
            <a:endParaRPr lang="it-IT"/>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scatterChart>
        <c:scatterStyle val="lineMarker"/>
        <c:varyColors val="0"/>
        <c:ser>
          <c:idx val="0"/>
          <c:order val="0"/>
          <c:tx>
            <c:strRef>
              <c:f>'Development-Govindan'!$B$15</c:f>
              <c:strCache>
                <c:ptCount val="1"/>
                <c:pt idx="0">
                  <c:v>Egg</c:v>
                </c:pt>
              </c:strCache>
            </c:strRef>
          </c:tx>
          <c:spPr>
            <a:ln w="25400" cap="rnd">
              <a:noFill/>
              <a:round/>
            </a:ln>
            <a:effectLst/>
          </c:spPr>
          <c:marker>
            <c:symbol val="circle"/>
            <c:size val="5"/>
            <c:spPr>
              <a:solidFill>
                <a:schemeClr val="accent1"/>
              </a:solidFill>
              <a:ln w="9525">
                <a:solidFill>
                  <a:schemeClr val="accent1"/>
                </a:solidFill>
              </a:ln>
              <a:effectLst/>
            </c:spPr>
          </c:marker>
          <c:xVal>
            <c:numRef>
              <c:f>'Development-Govindan'!$A$16:$A$24</c:f>
              <c:numCache>
                <c:formatCode>General</c:formatCode>
                <c:ptCount val="9"/>
                <c:pt idx="0">
                  <c:v>15</c:v>
                </c:pt>
                <c:pt idx="1">
                  <c:v>17</c:v>
                </c:pt>
                <c:pt idx="2">
                  <c:v>20</c:v>
                </c:pt>
                <c:pt idx="3">
                  <c:v>23</c:v>
                </c:pt>
                <c:pt idx="4">
                  <c:v>25</c:v>
                </c:pt>
                <c:pt idx="5">
                  <c:v>27</c:v>
                </c:pt>
                <c:pt idx="6">
                  <c:v>30</c:v>
                </c:pt>
                <c:pt idx="7">
                  <c:v>33</c:v>
                </c:pt>
                <c:pt idx="8">
                  <c:v>36</c:v>
                </c:pt>
              </c:numCache>
            </c:numRef>
          </c:xVal>
          <c:yVal>
            <c:numRef>
              <c:f>'Development-Govindan'!$B$16:$B$24</c:f>
              <c:numCache>
                <c:formatCode>General</c:formatCode>
                <c:ptCount val="9"/>
                <c:pt idx="0">
                  <c:v>4.7596382674916705E-2</c:v>
                </c:pt>
                <c:pt idx="1">
                  <c:v>7.5585789871504161E-2</c:v>
                </c:pt>
                <c:pt idx="2">
                  <c:v>7.8678206136900075E-2</c:v>
                </c:pt>
                <c:pt idx="3">
                  <c:v>0.17825311942959002</c:v>
                </c:pt>
                <c:pt idx="4">
                  <c:v>0.17857142857142858</c:v>
                </c:pt>
                <c:pt idx="5">
                  <c:v>0.30769230769230771</c:v>
                </c:pt>
                <c:pt idx="6">
                  <c:v>0.33333333333333331</c:v>
                </c:pt>
                <c:pt idx="7">
                  <c:v>0.26595744680851063</c:v>
                </c:pt>
                <c:pt idx="8">
                  <c:v>0.31847133757961782</c:v>
                </c:pt>
              </c:numCache>
            </c:numRef>
          </c:yVal>
          <c:smooth val="0"/>
          <c:extLst>
            <c:ext xmlns:c16="http://schemas.microsoft.com/office/drawing/2014/chart" uri="{C3380CC4-5D6E-409C-BE32-E72D297353CC}">
              <c16:uniqueId val="{00000000-B59A-8E48-A778-B2EF12FD8996}"/>
            </c:ext>
          </c:extLst>
        </c:ser>
        <c:ser>
          <c:idx val="1"/>
          <c:order val="1"/>
          <c:tx>
            <c:strRef>
              <c:f>'Development-Govindan'!$D$15</c:f>
              <c:strCache>
                <c:ptCount val="1"/>
                <c:pt idx="0">
                  <c:v>N1</c:v>
                </c:pt>
              </c:strCache>
            </c:strRef>
          </c:tx>
          <c:spPr>
            <a:ln w="25400" cap="rnd">
              <a:noFill/>
              <a:round/>
            </a:ln>
            <a:effectLst/>
          </c:spPr>
          <c:marker>
            <c:symbol val="circle"/>
            <c:size val="5"/>
            <c:spPr>
              <a:solidFill>
                <a:schemeClr val="accent2"/>
              </a:solidFill>
              <a:ln w="9525">
                <a:solidFill>
                  <a:schemeClr val="accent2"/>
                </a:solidFill>
              </a:ln>
              <a:effectLst/>
            </c:spPr>
          </c:marker>
          <c:xVal>
            <c:numRef>
              <c:f>'Development-Govindan'!$A$16:$A$24</c:f>
              <c:numCache>
                <c:formatCode>General</c:formatCode>
                <c:ptCount val="9"/>
                <c:pt idx="0">
                  <c:v>15</c:v>
                </c:pt>
                <c:pt idx="1">
                  <c:v>17</c:v>
                </c:pt>
                <c:pt idx="2">
                  <c:v>20</c:v>
                </c:pt>
                <c:pt idx="3">
                  <c:v>23</c:v>
                </c:pt>
                <c:pt idx="4">
                  <c:v>25</c:v>
                </c:pt>
                <c:pt idx="5">
                  <c:v>27</c:v>
                </c:pt>
                <c:pt idx="6">
                  <c:v>30</c:v>
                </c:pt>
                <c:pt idx="7">
                  <c:v>33</c:v>
                </c:pt>
                <c:pt idx="8">
                  <c:v>36</c:v>
                </c:pt>
              </c:numCache>
            </c:numRef>
          </c:xVal>
          <c:yVal>
            <c:numRef>
              <c:f>'Development-Govindan'!$D$16:$D$24</c:f>
              <c:numCache>
                <c:formatCode>General</c:formatCode>
                <c:ptCount val="9"/>
                <c:pt idx="0">
                  <c:v>3.7636432066240122E-2</c:v>
                </c:pt>
                <c:pt idx="1">
                  <c:v>7.575757575757576E-2</c:v>
                </c:pt>
                <c:pt idx="2">
                  <c:v>9.1743119266055037E-2</c:v>
                </c:pt>
                <c:pt idx="3">
                  <c:v>0.20202020202020202</c:v>
                </c:pt>
                <c:pt idx="4">
                  <c:v>0.19762845849802374</c:v>
                </c:pt>
                <c:pt idx="5">
                  <c:v>0.26315789473684209</c:v>
                </c:pt>
                <c:pt idx="6">
                  <c:v>0.33112582781456956</c:v>
                </c:pt>
                <c:pt idx="7">
                  <c:v>0.30769230769230771</c:v>
                </c:pt>
                <c:pt idx="8">
                  <c:v>0.3058103975535168</c:v>
                </c:pt>
              </c:numCache>
            </c:numRef>
          </c:yVal>
          <c:smooth val="0"/>
          <c:extLst>
            <c:ext xmlns:c16="http://schemas.microsoft.com/office/drawing/2014/chart" uri="{C3380CC4-5D6E-409C-BE32-E72D297353CC}">
              <c16:uniqueId val="{00000001-B59A-8E48-A778-B2EF12FD8996}"/>
            </c:ext>
          </c:extLst>
        </c:ser>
        <c:ser>
          <c:idx val="2"/>
          <c:order val="2"/>
          <c:tx>
            <c:strRef>
              <c:f>'Development-Govindan'!$F$15</c:f>
              <c:strCache>
                <c:ptCount val="1"/>
                <c:pt idx="0">
                  <c:v>N2</c:v>
                </c:pt>
              </c:strCache>
            </c:strRef>
          </c:tx>
          <c:spPr>
            <a:ln w="25400" cap="rnd">
              <a:noFill/>
              <a:round/>
            </a:ln>
            <a:effectLst/>
          </c:spPr>
          <c:marker>
            <c:symbol val="circle"/>
            <c:size val="5"/>
            <c:spPr>
              <a:solidFill>
                <a:schemeClr val="accent3"/>
              </a:solidFill>
              <a:ln w="9525">
                <a:solidFill>
                  <a:schemeClr val="accent3"/>
                </a:solidFill>
              </a:ln>
              <a:effectLst/>
            </c:spPr>
          </c:marker>
          <c:xVal>
            <c:numRef>
              <c:f>'Development-Govindan'!$A$16:$A$24</c:f>
              <c:numCache>
                <c:formatCode>General</c:formatCode>
                <c:ptCount val="9"/>
                <c:pt idx="0">
                  <c:v>15</c:v>
                </c:pt>
                <c:pt idx="1">
                  <c:v>17</c:v>
                </c:pt>
                <c:pt idx="2">
                  <c:v>20</c:v>
                </c:pt>
                <c:pt idx="3">
                  <c:v>23</c:v>
                </c:pt>
                <c:pt idx="4">
                  <c:v>25</c:v>
                </c:pt>
                <c:pt idx="5">
                  <c:v>27</c:v>
                </c:pt>
                <c:pt idx="6">
                  <c:v>30</c:v>
                </c:pt>
                <c:pt idx="7">
                  <c:v>33</c:v>
                </c:pt>
                <c:pt idx="8">
                  <c:v>36</c:v>
                </c:pt>
              </c:numCache>
            </c:numRef>
          </c:xVal>
          <c:yVal>
            <c:numRef>
              <c:f>'Development-Govindan'!$F$16:$F$24</c:f>
              <c:numCache>
                <c:formatCode>General</c:formatCode>
                <c:ptCount val="9"/>
                <c:pt idx="1">
                  <c:v>4.0080160320641281E-2</c:v>
                </c:pt>
                <c:pt idx="2">
                  <c:v>5.3276505061267979E-2</c:v>
                </c:pt>
                <c:pt idx="3">
                  <c:v>8.9847259658580411E-2</c:v>
                </c:pt>
                <c:pt idx="4">
                  <c:v>0.10438413361169102</c:v>
                </c:pt>
                <c:pt idx="5">
                  <c:v>0.12531328320802004</c:v>
                </c:pt>
                <c:pt idx="6">
                  <c:v>0.15151515151515152</c:v>
                </c:pt>
                <c:pt idx="7">
                  <c:v>0.18416206261510129</c:v>
                </c:pt>
                <c:pt idx="8">
                  <c:v>0.15082956259426847</c:v>
                </c:pt>
              </c:numCache>
            </c:numRef>
          </c:yVal>
          <c:smooth val="0"/>
          <c:extLst>
            <c:ext xmlns:c16="http://schemas.microsoft.com/office/drawing/2014/chart" uri="{C3380CC4-5D6E-409C-BE32-E72D297353CC}">
              <c16:uniqueId val="{00000002-B59A-8E48-A778-B2EF12FD8996}"/>
            </c:ext>
          </c:extLst>
        </c:ser>
        <c:ser>
          <c:idx val="3"/>
          <c:order val="3"/>
          <c:tx>
            <c:strRef>
              <c:f>'Development-Govindan'!$H$15</c:f>
              <c:strCache>
                <c:ptCount val="1"/>
                <c:pt idx="0">
                  <c:v>N3</c:v>
                </c:pt>
              </c:strCache>
            </c:strRef>
          </c:tx>
          <c:spPr>
            <a:ln w="25400" cap="rnd">
              <a:noFill/>
              <a:round/>
            </a:ln>
            <a:effectLst/>
          </c:spPr>
          <c:marker>
            <c:symbol val="circle"/>
            <c:size val="5"/>
            <c:spPr>
              <a:solidFill>
                <a:schemeClr val="accent4"/>
              </a:solidFill>
              <a:ln w="9525">
                <a:solidFill>
                  <a:schemeClr val="accent4"/>
                </a:solidFill>
              </a:ln>
              <a:effectLst/>
            </c:spPr>
          </c:marker>
          <c:xVal>
            <c:numRef>
              <c:f>'Development-Govindan'!$A$16:$A$24</c:f>
              <c:numCache>
                <c:formatCode>General</c:formatCode>
                <c:ptCount val="9"/>
                <c:pt idx="0">
                  <c:v>15</c:v>
                </c:pt>
                <c:pt idx="1">
                  <c:v>17</c:v>
                </c:pt>
                <c:pt idx="2">
                  <c:v>20</c:v>
                </c:pt>
                <c:pt idx="3">
                  <c:v>23</c:v>
                </c:pt>
                <c:pt idx="4">
                  <c:v>25</c:v>
                </c:pt>
                <c:pt idx="5">
                  <c:v>27</c:v>
                </c:pt>
                <c:pt idx="6">
                  <c:v>30</c:v>
                </c:pt>
                <c:pt idx="7">
                  <c:v>33</c:v>
                </c:pt>
                <c:pt idx="8">
                  <c:v>36</c:v>
                </c:pt>
              </c:numCache>
            </c:numRef>
          </c:xVal>
          <c:yVal>
            <c:numRef>
              <c:f>'Development-Govindan'!$H$16:$H$24</c:f>
              <c:numCache>
                <c:formatCode>General</c:formatCode>
                <c:ptCount val="9"/>
                <c:pt idx="1">
                  <c:v>4.5126353790613721E-2</c:v>
                </c:pt>
                <c:pt idx="2">
                  <c:v>7.9617834394904455E-2</c:v>
                </c:pt>
                <c:pt idx="3">
                  <c:v>0.11918951132300357</c:v>
                </c:pt>
                <c:pt idx="4">
                  <c:v>0.14144271570014144</c:v>
                </c:pt>
                <c:pt idx="5">
                  <c:v>0.18484288354898337</c:v>
                </c:pt>
                <c:pt idx="6">
                  <c:v>0.18484288354898337</c:v>
                </c:pt>
                <c:pt idx="7">
                  <c:v>0.16556291390728478</c:v>
                </c:pt>
                <c:pt idx="8">
                  <c:v>0.13245033112582782</c:v>
                </c:pt>
              </c:numCache>
            </c:numRef>
          </c:yVal>
          <c:smooth val="0"/>
          <c:extLst>
            <c:ext xmlns:c16="http://schemas.microsoft.com/office/drawing/2014/chart" uri="{C3380CC4-5D6E-409C-BE32-E72D297353CC}">
              <c16:uniqueId val="{00000003-B59A-8E48-A778-B2EF12FD8996}"/>
            </c:ext>
          </c:extLst>
        </c:ser>
        <c:ser>
          <c:idx val="4"/>
          <c:order val="4"/>
          <c:tx>
            <c:strRef>
              <c:f>'Development-Govindan'!$J$15</c:f>
              <c:strCache>
                <c:ptCount val="1"/>
                <c:pt idx="0">
                  <c:v>N4</c:v>
                </c:pt>
              </c:strCache>
            </c:strRef>
          </c:tx>
          <c:spPr>
            <a:ln w="25400" cap="rnd">
              <a:noFill/>
              <a:round/>
            </a:ln>
            <a:effectLst/>
          </c:spPr>
          <c:marker>
            <c:symbol val="circle"/>
            <c:size val="5"/>
            <c:spPr>
              <a:solidFill>
                <a:schemeClr val="accent5"/>
              </a:solidFill>
              <a:ln w="9525">
                <a:solidFill>
                  <a:schemeClr val="accent5"/>
                </a:solidFill>
              </a:ln>
              <a:effectLst/>
            </c:spPr>
          </c:marker>
          <c:xVal>
            <c:numRef>
              <c:f>'Development-Govindan'!$A$16:$A$24</c:f>
              <c:numCache>
                <c:formatCode>General</c:formatCode>
                <c:ptCount val="9"/>
                <c:pt idx="0">
                  <c:v>15</c:v>
                </c:pt>
                <c:pt idx="1">
                  <c:v>17</c:v>
                </c:pt>
                <c:pt idx="2">
                  <c:v>20</c:v>
                </c:pt>
                <c:pt idx="3">
                  <c:v>23</c:v>
                </c:pt>
                <c:pt idx="4">
                  <c:v>25</c:v>
                </c:pt>
                <c:pt idx="5">
                  <c:v>27</c:v>
                </c:pt>
                <c:pt idx="6">
                  <c:v>30</c:v>
                </c:pt>
                <c:pt idx="7">
                  <c:v>33</c:v>
                </c:pt>
                <c:pt idx="8">
                  <c:v>36</c:v>
                </c:pt>
              </c:numCache>
            </c:numRef>
          </c:xVal>
          <c:yVal>
            <c:numRef>
              <c:f>'Development-Govindan'!$J$16:$J$24</c:f>
              <c:numCache>
                <c:formatCode>General</c:formatCode>
                <c:ptCount val="9"/>
                <c:pt idx="1">
                  <c:v>4.6663555762949137E-2</c:v>
                </c:pt>
                <c:pt idx="2">
                  <c:v>8.9686098654708515E-2</c:v>
                </c:pt>
                <c:pt idx="3">
                  <c:v>0.12658227848101264</c:v>
                </c:pt>
                <c:pt idx="4">
                  <c:v>0.15337423312883436</c:v>
                </c:pt>
                <c:pt idx="5">
                  <c:v>0.18587360594795541</c:v>
                </c:pt>
                <c:pt idx="6">
                  <c:v>0.18832391713747648</c:v>
                </c:pt>
                <c:pt idx="7">
                  <c:v>0.14836795252225518</c:v>
                </c:pt>
                <c:pt idx="8">
                  <c:v>0.17152658662092624</c:v>
                </c:pt>
              </c:numCache>
            </c:numRef>
          </c:yVal>
          <c:smooth val="0"/>
          <c:extLst>
            <c:ext xmlns:c16="http://schemas.microsoft.com/office/drawing/2014/chart" uri="{C3380CC4-5D6E-409C-BE32-E72D297353CC}">
              <c16:uniqueId val="{00000004-B59A-8E48-A778-B2EF12FD8996}"/>
            </c:ext>
          </c:extLst>
        </c:ser>
        <c:ser>
          <c:idx val="5"/>
          <c:order val="5"/>
          <c:tx>
            <c:strRef>
              <c:f>'Development-Govindan'!$L$15</c:f>
              <c:strCache>
                <c:ptCount val="1"/>
                <c:pt idx="0">
                  <c:v>N5</c:v>
                </c:pt>
              </c:strCache>
            </c:strRef>
          </c:tx>
          <c:spPr>
            <a:ln w="25400" cap="rnd">
              <a:noFill/>
              <a:round/>
            </a:ln>
            <a:effectLst/>
          </c:spPr>
          <c:marker>
            <c:symbol val="circle"/>
            <c:size val="5"/>
            <c:spPr>
              <a:solidFill>
                <a:schemeClr val="accent6"/>
              </a:solidFill>
              <a:ln w="9525">
                <a:solidFill>
                  <a:schemeClr val="accent6"/>
                </a:solidFill>
              </a:ln>
              <a:effectLst/>
            </c:spPr>
          </c:marker>
          <c:xVal>
            <c:numRef>
              <c:f>'Development-Govindan'!$A$16:$A$24</c:f>
              <c:numCache>
                <c:formatCode>General</c:formatCode>
                <c:ptCount val="9"/>
                <c:pt idx="0">
                  <c:v>15</c:v>
                </c:pt>
                <c:pt idx="1">
                  <c:v>17</c:v>
                </c:pt>
                <c:pt idx="2">
                  <c:v>20</c:v>
                </c:pt>
                <c:pt idx="3">
                  <c:v>23</c:v>
                </c:pt>
                <c:pt idx="4">
                  <c:v>25</c:v>
                </c:pt>
                <c:pt idx="5">
                  <c:v>27</c:v>
                </c:pt>
                <c:pt idx="6">
                  <c:v>30</c:v>
                </c:pt>
                <c:pt idx="7">
                  <c:v>33</c:v>
                </c:pt>
                <c:pt idx="8">
                  <c:v>36</c:v>
                </c:pt>
              </c:numCache>
            </c:numRef>
          </c:xVal>
          <c:yVal>
            <c:numRef>
              <c:f>'Development-Govindan'!$L$16:$L$24</c:f>
              <c:numCache>
                <c:formatCode>General</c:formatCode>
                <c:ptCount val="9"/>
                <c:pt idx="1">
                  <c:v>5.128205128205128E-2</c:v>
                </c:pt>
                <c:pt idx="2">
                  <c:v>6.0753341433778855E-2</c:v>
                </c:pt>
                <c:pt idx="3">
                  <c:v>8.7183958151700089E-2</c:v>
                </c:pt>
                <c:pt idx="4">
                  <c:v>0.11037527593818984</c:v>
                </c:pt>
                <c:pt idx="5">
                  <c:v>0.13404825737265416</c:v>
                </c:pt>
                <c:pt idx="6">
                  <c:v>0.12484394506866417</c:v>
                </c:pt>
                <c:pt idx="7">
                  <c:v>0.12195121951219513</c:v>
                </c:pt>
                <c:pt idx="8">
                  <c:v>0.11428571428571428</c:v>
                </c:pt>
              </c:numCache>
            </c:numRef>
          </c:yVal>
          <c:smooth val="0"/>
          <c:extLst>
            <c:ext xmlns:c16="http://schemas.microsoft.com/office/drawing/2014/chart" uri="{C3380CC4-5D6E-409C-BE32-E72D297353CC}">
              <c16:uniqueId val="{00000005-B59A-8E48-A778-B2EF12FD8996}"/>
            </c:ext>
          </c:extLst>
        </c:ser>
        <c:ser>
          <c:idx val="6"/>
          <c:order val="6"/>
          <c:tx>
            <c:strRef>
              <c:f>'Development-Govindan'!$N$15</c:f>
              <c:strCache>
                <c:ptCount val="1"/>
                <c:pt idx="0">
                  <c:v>Adult</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'Development-Govindan'!$A$16:$A$24</c:f>
              <c:numCache>
                <c:formatCode>General</c:formatCode>
                <c:ptCount val="9"/>
                <c:pt idx="0">
                  <c:v>15</c:v>
                </c:pt>
                <c:pt idx="1">
                  <c:v>17</c:v>
                </c:pt>
                <c:pt idx="2">
                  <c:v>20</c:v>
                </c:pt>
                <c:pt idx="3">
                  <c:v>23</c:v>
                </c:pt>
                <c:pt idx="4">
                  <c:v>25</c:v>
                </c:pt>
                <c:pt idx="5">
                  <c:v>27</c:v>
                </c:pt>
                <c:pt idx="6">
                  <c:v>30</c:v>
                </c:pt>
                <c:pt idx="7">
                  <c:v>33</c:v>
                </c:pt>
                <c:pt idx="8">
                  <c:v>36</c:v>
                </c:pt>
              </c:numCache>
            </c:numRef>
          </c:xVal>
          <c:yVal>
            <c:numRef>
              <c:f>'Development-Govindan'!$N$16:$N$24</c:f>
              <c:numCache>
                <c:formatCode>General</c:formatCode>
                <c:ptCount val="9"/>
                <c:pt idx="1">
                  <c:v>9.4437623949381426E-3</c:v>
                </c:pt>
                <c:pt idx="2">
                  <c:v>1.2396181975951407E-2</c:v>
                </c:pt>
                <c:pt idx="3">
                  <c:v>2.0379050336254329E-2</c:v>
                </c:pt>
                <c:pt idx="4">
                  <c:v>2.3463162834350071E-2</c:v>
                </c:pt>
                <c:pt idx="5">
                  <c:v>3.0111412225233364E-2</c:v>
                </c:pt>
                <c:pt idx="6">
                  <c:v>3.2310177705977383E-2</c:v>
                </c:pt>
                <c:pt idx="7">
                  <c:v>3.2051282051282055E-2</c:v>
                </c:pt>
                <c:pt idx="8">
                  <c:v>3.1084861672365557E-2</c:v>
                </c:pt>
              </c:numCache>
            </c:numRef>
          </c:yVal>
          <c:smooth val="0"/>
          <c:extLst>
            <c:ext xmlns:c16="http://schemas.microsoft.com/office/drawing/2014/chart" uri="{C3380CC4-5D6E-409C-BE32-E72D297353CC}">
              <c16:uniqueId val="{00000006-B59A-8E48-A778-B2EF12FD8996}"/>
            </c:ext>
          </c:extLst>
        </c:ser>
        <c:dLbls>
          <c:showLegendKey val="0"/>
          <c:showVal val="0"/>
          <c:showCatName val="0"/>
          <c:showSerName val="0"/>
          <c:showPercent val="0"/>
          <c:showBubbleSize val="0"/>
        </c:dLbls>
        <c:axId val="421838352"/>
        <c:axId val="421840000"/>
      </c:scatterChart>
      <c:valAx>
        <c:axId val="4218383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21840000"/>
        <c:crosses val="autoZero"/>
        <c:crossBetween val="midCat"/>
      </c:valAx>
      <c:valAx>
        <c:axId val="421840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2183835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Mortality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scatterChart>
        <c:scatterStyle val="smoothMarker"/>
        <c:varyColors val="0"/>
        <c:ser>
          <c:idx val="0"/>
          <c:order val="0"/>
          <c:tx>
            <c:strRef>
              <c:f>'Stage-mortality'!$B$2</c:f>
              <c:strCache>
                <c:ptCount val="1"/>
                <c:pt idx="0">
                  <c:v>Egg</c:v>
                </c:pt>
              </c:strCache>
            </c:strRef>
          </c:tx>
          <c:spPr>
            <a:ln w="19050" cap="rnd">
              <a:solidFill>
                <a:schemeClr val="accent1"/>
              </a:solidFill>
              <a:round/>
            </a:ln>
            <a:effectLst/>
          </c:spPr>
          <c:marker>
            <c:symbol val="none"/>
          </c:marker>
          <c:xVal>
            <c:numRef>
              <c:f>'Stage-mortality'!$A$3:$A$10</c:f>
              <c:numCache>
                <c:formatCode>General</c:formatCode>
                <c:ptCount val="8"/>
                <c:pt idx="0">
                  <c:v>15</c:v>
                </c:pt>
                <c:pt idx="1">
                  <c:v>17</c:v>
                </c:pt>
                <c:pt idx="2">
                  <c:v>20</c:v>
                </c:pt>
                <c:pt idx="3">
                  <c:v>25</c:v>
                </c:pt>
                <c:pt idx="4">
                  <c:v>27</c:v>
                </c:pt>
                <c:pt idx="5">
                  <c:v>30</c:v>
                </c:pt>
                <c:pt idx="6">
                  <c:v>33</c:v>
                </c:pt>
                <c:pt idx="7">
                  <c:v>35</c:v>
                </c:pt>
              </c:numCache>
            </c:numRef>
          </c:xVal>
          <c:yVal>
            <c:numRef>
              <c:f>'Stage-mortality'!$B$3:$B$10</c:f>
              <c:numCache>
                <c:formatCode>General</c:formatCode>
                <c:ptCount val="8"/>
                <c:pt idx="0">
                  <c:v>0.5</c:v>
                </c:pt>
                <c:pt idx="1">
                  <c:v>0.02</c:v>
                </c:pt>
                <c:pt idx="2">
                  <c:v>0.01</c:v>
                </c:pt>
                <c:pt idx="3">
                  <c:v>0</c:v>
                </c:pt>
                <c:pt idx="4">
                  <c:v>0</c:v>
                </c:pt>
                <c:pt idx="5">
                  <c:v>0</c:v>
                </c:pt>
                <c:pt idx="6">
                  <c:v>0.05</c:v>
                </c:pt>
                <c:pt idx="7">
                  <c:v>1</c:v>
                </c:pt>
              </c:numCache>
            </c:numRef>
          </c:yVal>
          <c:smooth val="1"/>
          <c:extLst>
            <c:ext xmlns:c16="http://schemas.microsoft.com/office/drawing/2014/chart" uri="{C3380CC4-5D6E-409C-BE32-E72D297353CC}">
              <c16:uniqueId val="{00000000-16BB-214B-9EBA-8BBA2A181348}"/>
            </c:ext>
          </c:extLst>
        </c:ser>
        <c:ser>
          <c:idx val="1"/>
          <c:order val="1"/>
          <c:tx>
            <c:strRef>
              <c:f>'Stage-mortality'!$C$2</c:f>
              <c:strCache>
                <c:ptCount val="1"/>
                <c:pt idx="0">
                  <c:v>N1</c:v>
                </c:pt>
              </c:strCache>
            </c:strRef>
          </c:tx>
          <c:spPr>
            <a:ln w="19050" cap="rnd">
              <a:solidFill>
                <a:schemeClr val="accent2"/>
              </a:solidFill>
              <a:round/>
            </a:ln>
            <a:effectLst/>
          </c:spPr>
          <c:marker>
            <c:symbol val="none"/>
          </c:marker>
          <c:xVal>
            <c:numRef>
              <c:f>'Stage-mortality'!$A$3:$A$10</c:f>
              <c:numCache>
                <c:formatCode>General</c:formatCode>
                <c:ptCount val="8"/>
                <c:pt idx="0">
                  <c:v>15</c:v>
                </c:pt>
                <c:pt idx="1">
                  <c:v>17</c:v>
                </c:pt>
                <c:pt idx="2">
                  <c:v>20</c:v>
                </c:pt>
                <c:pt idx="3">
                  <c:v>25</c:v>
                </c:pt>
                <c:pt idx="4">
                  <c:v>27</c:v>
                </c:pt>
                <c:pt idx="5">
                  <c:v>30</c:v>
                </c:pt>
                <c:pt idx="6">
                  <c:v>33</c:v>
                </c:pt>
                <c:pt idx="7">
                  <c:v>35</c:v>
                </c:pt>
              </c:numCache>
            </c:numRef>
          </c:xVal>
          <c:yVal>
            <c:numRef>
              <c:f>'Stage-mortality'!$C$3:$C$10</c:f>
              <c:numCache>
                <c:formatCode>General</c:formatCode>
                <c:ptCount val="8"/>
                <c:pt idx="0">
                  <c:v>1</c:v>
                </c:pt>
                <c:pt idx="1">
                  <c:v>0.35710000000000003</c:v>
                </c:pt>
                <c:pt idx="2">
                  <c:v>9.0899999999999995E-2</c:v>
                </c:pt>
                <c:pt idx="3">
                  <c:v>0.06</c:v>
                </c:pt>
                <c:pt idx="4">
                  <c:v>0</c:v>
                </c:pt>
                <c:pt idx="5">
                  <c:v>0.06</c:v>
                </c:pt>
                <c:pt idx="6">
                  <c:v>0.15789999999999998</c:v>
                </c:pt>
                <c:pt idx="7">
                  <c:v>1</c:v>
                </c:pt>
              </c:numCache>
            </c:numRef>
          </c:yVal>
          <c:smooth val="1"/>
          <c:extLst>
            <c:ext xmlns:c16="http://schemas.microsoft.com/office/drawing/2014/chart" uri="{C3380CC4-5D6E-409C-BE32-E72D297353CC}">
              <c16:uniqueId val="{00000001-16BB-214B-9EBA-8BBA2A181348}"/>
            </c:ext>
          </c:extLst>
        </c:ser>
        <c:ser>
          <c:idx val="2"/>
          <c:order val="2"/>
          <c:tx>
            <c:strRef>
              <c:f>'Stage-mortality'!$D$2</c:f>
              <c:strCache>
                <c:ptCount val="1"/>
                <c:pt idx="0">
                  <c:v>N2</c:v>
                </c:pt>
              </c:strCache>
            </c:strRef>
          </c:tx>
          <c:spPr>
            <a:ln w="19050" cap="rnd">
              <a:solidFill>
                <a:schemeClr val="accent3"/>
              </a:solidFill>
              <a:round/>
            </a:ln>
            <a:effectLst/>
          </c:spPr>
          <c:marker>
            <c:symbol val="none"/>
          </c:marker>
          <c:xVal>
            <c:numRef>
              <c:f>'Stage-mortality'!$A$3:$A$10</c:f>
              <c:numCache>
                <c:formatCode>General</c:formatCode>
                <c:ptCount val="8"/>
                <c:pt idx="0">
                  <c:v>15</c:v>
                </c:pt>
                <c:pt idx="1">
                  <c:v>17</c:v>
                </c:pt>
                <c:pt idx="2">
                  <c:v>20</c:v>
                </c:pt>
                <c:pt idx="3">
                  <c:v>25</c:v>
                </c:pt>
                <c:pt idx="4">
                  <c:v>27</c:v>
                </c:pt>
                <c:pt idx="5">
                  <c:v>30</c:v>
                </c:pt>
                <c:pt idx="6">
                  <c:v>33</c:v>
                </c:pt>
                <c:pt idx="7">
                  <c:v>35</c:v>
                </c:pt>
              </c:numCache>
            </c:numRef>
          </c:xVal>
          <c:yVal>
            <c:numRef>
              <c:f>'Stage-mortality'!$D$3:$D$10</c:f>
              <c:numCache>
                <c:formatCode>General</c:formatCode>
                <c:ptCount val="8"/>
                <c:pt idx="0">
                  <c:v>1</c:v>
                </c:pt>
                <c:pt idx="1">
                  <c:v>0.8095</c:v>
                </c:pt>
                <c:pt idx="2">
                  <c:v>0.16670000000000001</c:v>
                </c:pt>
                <c:pt idx="3">
                  <c:v>0.13830000000000001</c:v>
                </c:pt>
                <c:pt idx="4">
                  <c:v>0.16250000000000001</c:v>
                </c:pt>
                <c:pt idx="5">
                  <c:v>0.12770000000000001</c:v>
                </c:pt>
                <c:pt idx="6">
                  <c:v>0.45</c:v>
                </c:pt>
                <c:pt idx="7">
                  <c:v>1</c:v>
                </c:pt>
              </c:numCache>
            </c:numRef>
          </c:yVal>
          <c:smooth val="1"/>
          <c:extLst>
            <c:ext xmlns:c16="http://schemas.microsoft.com/office/drawing/2014/chart" uri="{C3380CC4-5D6E-409C-BE32-E72D297353CC}">
              <c16:uniqueId val="{00000002-16BB-214B-9EBA-8BBA2A181348}"/>
            </c:ext>
          </c:extLst>
        </c:ser>
        <c:ser>
          <c:idx val="3"/>
          <c:order val="3"/>
          <c:tx>
            <c:strRef>
              <c:f>'Stage-mortality'!$E$2</c:f>
              <c:strCache>
                <c:ptCount val="1"/>
                <c:pt idx="0">
                  <c:v>N3</c:v>
                </c:pt>
              </c:strCache>
            </c:strRef>
          </c:tx>
          <c:spPr>
            <a:ln w="19050" cap="rnd">
              <a:solidFill>
                <a:schemeClr val="accent4"/>
              </a:solidFill>
              <a:round/>
            </a:ln>
            <a:effectLst/>
          </c:spPr>
          <c:marker>
            <c:symbol val="none"/>
          </c:marker>
          <c:xVal>
            <c:numRef>
              <c:f>'Stage-mortality'!$A$3:$A$10</c:f>
              <c:numCache>
                <c:formatCode>General</c:formatCode>
                <c:ptCount val="8"/>
                <c:pt idx="0">
                  <c:v>15</c:v>
                </c:pt>
                <c:pt idx="1">
                  <c:v>17</c:v>
                </c:pt>
                <c:pt idx="2">
                  <c:v>20</c:v>
                </c:pt>
                <c:pt idx="3">
                  <c:v>25</c:v>
                </c:pt>
                <c:pt idx="4">
                  <c:v>27</c:v>
                </c:pt>
                <c:pt idx="5">
                  <c:v>30</c:v>
                </c:pt>
                <c:pt idx="6">
                  <c:v>33</c:v>
                </c:pt>
                <c:pt idx="7">
                  <c:v>35</c:v>
                </c:pt>
              </c:numCache>
            </c:numRef>
          </c:xVal>
          <c:yVal>
            <c:numRef>
              <c:f>'Stage-mortality'!$E$3:$E$10</c:f>
              <c:numCache>
                <c:formatCode>General</c:formatCode>
                <c:ptCount val="8"/>
                <c:pt idx="0">
                  <c:v>1</c:v>
                </c:pt>
                <c:pt idx="1">
                  <c:v>0.5</c:v>
                </c:pt>
                <c:pt idx="2">
                  <c:v>0.05</c:v>
                </c:pt>
                <c:pt idx="3">
                  <c:v>0.1852</c:v>
                </c:pt>
                <c:pt idx="4">
                  <c:v>0.14929999999999999</c:v>
                </c:pt>
                <c:pt idx="5">
                  <c:v>9.7599999999999992E-2</c:v>
                </c:pt>
                <c:pt idx="6">
                  <c:v>0.5</c:v>
                </c:pt>
                <c:pt idx="7">
                  <c:v>1</c:v>
                </c:pt>
              </c:numCache>
            </c:numRef>
          </c:yVal>
          <c:smooth val="1"/>
          <c:extLst>
            <c:ext xmlns:c16="http://schemas.microsoft.com/office/drawing/2014/chart" uri="{C3380CC4-5D6E-409C-BE32-E72D297353CC}">
              <c16:uniqueId val="{00000003-16BB-214B-9EBA-8BBA2A181348}"/>
            </c:ext>
          </c:extLst>
        </c:ser>
        <c:ser>
          <c:idx val="4"/>
          <c:order val="4"/>
          <c:tx>
            <c:strRef>
              <c:f>'Stage-mortality'!$F$2</c:f>
              <c:strCache>
                <c:ptCount val="1"/>
                <c:pt idx="0">
                  <c:v>N4</c:v>
                </c:pt>
              </c:strCache>
            </c:strRef>
          </c:tx>
          <c:spPr>
            <a:ln w="19050" cap="rnd">
              <a:solidFill>
                <a:schemeClr val="accent5"/>
              </a:solidFill>
              <a:round/>
            </a:ln>
            <a:effectLst/>
          </c:spPr>
          <c:marker>
            <c:symbol val="none"/>
          </c:marker>
          <c:xVal>
            <c:numRef>
              <c:f>'Stage-mortality'!$A$3:$A$10</c:f>
              <c:numCache>
                <c:formatCode>General</c:formatCode>
                <c:ptCount val="8"/>
                <c:pt idx="0">
                  <c:v>15</c:v>
                </c:pt>
                <c:pt idx="1">
                  <c:v>17</c:v>
                </c:pt>
                <c:pt idx="2">
                  <c:v>20</c:v>
                </c:pt>
                <c:pt idx="3">
                  <c:v>25</c:v>
                </c:pt>
                <c:pt idx="4">
                  <c:v>27</c:v>
                </c:pt>
                <c:pt idx="5">
                  <c:v>30</c:v>
                </c:pt>
                <c:pt idx="6">
                  <c:v>33</c:v>
                </c:pt>
                <c:pt idx="7">
                  <c:v>35</c:v>
                </c:pt>
              </c:numCache>
            </c:numRef>
          </c:xVal>
          <c:yVal>
            <c:numRef>
              <c:f>'Stage-mortality'!$F$3:$F$10</c:f>
              <c:numCache>
                <c:formatCode>General</c:formatCode>
                <c:ptCount val="8"/>
                <c:pt idx="0">
                  <c:v>1</c:v>
                </c:pt>
                <c:pt idx="1">
                  <c:v>0.16670000000000001</c:v>
                </c:pt>
                <c:pt idx="2">
                  <c:v>0.04</c:v>
                </c:pt>
                <c:pt idx="3">
                  <c:v>4.5499999999999999E-2</c:v>
                </c:pt>
                <c:pt idx="4">
                  <c:v>0.10529999999999999</c:v>
                </c:pt>
                <c:pt idx="5">
                  <c:v>0.16219999999999998</c:v>
                </c:pt>
                <c:pt idx="6">
                  <c:v>0.31819999999999998</c:v>
                </c:pt>
                <c:pt idx="7">
                  <c:v>1</c:v>
                </c:pt>
              </c:numCache>
            </c:numRef>
          </c:yVal>
          <c:smooth val="1"/>
          <c:extLst>
            <c:ext xmlns:c16="http://schemas.microsoft.com/office/drawing/2014/chart" uri="{C3380CC4-5D6E-409C-BE32-E72D297353CC}">
              <c16:uniqueId val="{00000004-16BB-214B-9EBA-8BBA2A181348}"/>
            </c:ext>
          </c:extLst>
        </c:ser>
        <c:ser>
          <c:idx val="5"/>
          <c:order val="5"/>
          <c:tx>
            <c:strRef>
              <c:f>'Stage-mortality'!$G$2</c:f>
              <c:strCache>
                <c:ptCount val="1"/>
                <c:pt idx="0">
                  <c:v>N5</c:v>
                </c:pt>
              </c:strCache>
            </c:strRef>
          </c:tx>
          <c:spPr>
            <a:ln w="19050" cap="rnd">
              <a:solidFill>
                <a:schemeClr val="accent6"/>
              </a:solidFill>
              <a:round/>
            </a:ln>
            <a:effectLst/>
          </c:spPr>
          <c:marker>
            <c:symbol val="none"/>
          </c:marker>
          <c:xVal>
            <c:numRef>
              <c:f>'Stage-mortality'!$A$3:$A$10</c:f>
              <c:numCache>
                <c:formatCode>General</c:formatCode>
                <c:ptCount val="8"/>
                <c:pt idx="0">
                  <c:v>15</c:v>
                </c:pt>
                <c:pt idx="1">
                  <c:v>17</c:v>
                </c:pt>
                <c:pt idx="2">
                  <c:v>20</c:v>
                </c:pt>
                <c:pt idx="3">
                  <c:v>25</c:v>
                </c:pt>
                <c:pt idx="4">
                  <c:v>27</c:v>
                </c:pt>
                <c:pt idx="5">
                  <c:v>30</c:v>
                </c:pt>
                <c:pt idx="6">
                  <c:v>33</c:v>
                </c:pt>
                <c:pt idx="7">
                  <c:v>35</c:v>
                </c:pt>
              </c:numCache>
            </c:numRef>
          </c:xVal>
          <c:yVal>
            <c:numRef>
              <c:f>'Stage-mortality'!$G$3:$G$10</c:f>
              <c:numCache>
                <c:formatCode>General</c:formatCode>
                <c:ptCount val="8"/>
                <c:pt idx="0">
                  <c:v>1</c:v>
                </c:pt>
                <c:pt idx="1">
                  <c:v>0.4</c:v>
                </c:pt>
                <c:pt idx="2">
                  <c:v>0.15279999999999999</c:v>
                </c:pt>
                <c:pt idx="3">
                  <c:v>3.1699999999999999E-2</c:v>
                </c:pt>
                <c:pt idx="4">
                  <c:v>0.17649999999999999</c:v>
                </c:pt>
                <c:pt idx="5">
                  <c:v>0.17739999999999997</c:v>
                </c:pt>
                <c:pt idx="6">
                  <c:v>0.66670000000000007</c:v>
                </c:pt>
                <c:pt idx="7">
                  <c:v>1</c:v>
                </c:pt>
              </c:numCache>
            </c:numRef>
          </c:yVal>
          <c:smooth val="1"/>
          <c:extLst>
            <c:ext xmlns:c16="http://schemas.microsoft.com/office/drawing/2014/chart" uri="{C3380CC4-5D6E-409C-BE32-E72D297353CC}">
              <c16:uniqueId val="{00000005-16BB-214B-9EBA-8BBA2A181348}"/>
            </c:ext>
          </c:extLst>
        </c:ser>
        <c:dLbls>
          <c:showLegendKey val="0"/>
          <c:showVal val="0"/>
          <c:showCatName val="0"/>
          <c:showSerName val="0"/>
          <c:showPercent val="0"/>
          <c:showBubbleSize val="0"/>
        </c:dLbls>
        <c:axId val="422040864"/>
        <c:axId val="422414912"/>
      </c:scatterChart>
      <c:valAx>
        <c:axId val="422040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22414912"/>
        <c:crosses val="autoZero"/>
        <c:crossBetween val="midCat"/>
      </c:valAx>
      <c:valAx>
        <c:axId val="422414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22040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Survival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scatterChart>
        <c:scatterStyle val="smoothMarker"/>
        <c:varyColors val="0"/>
        <c:ser>
          <c:idx val="0"/>
          <c:order val="0"/>
          <c:tx>
            <c:strRef>
              <c:f>'Stage-mortality'!$B$14</c:f>
              <c:strCache>
                <c:ptCount val="1"/>
                <c:pt idx="0">
                  <c:v>Egg</c:v>
                </c:pt>
              </c:strCache>
            </c:strRef>
          </c:tx>
          <c:spPr>
            <a:ln w="19050" cap="rnd">
              <a:solidFill>
                <a:schemeClr val="accent1"/>
              </a:solidFill>
              <a:round/>
            </a:ln>
            <a:effectLst/>
          </c:spPr>
          <c:marker>
            <c:symbol val="none"/>
          </c:marker>
          <c:xVal>
            <c:numRef>
              <c:f>'Stage-mortality'!$A$15:$A$22</c:f>
              <c:numCache>
                <c:formatCode>General</c:formatCode>
                <c:ptCount val="8"/>
                <c:pt idx="0">
                  <c:v>15</c:v>
                </c:pt>
                <c:pt idx="1">
                  <c:v>17</c:v>
                </c:pt>
                <c:pt idx="2">
                  <c:v>20</c:v>
                </c:pt>
                <c:pt idx="3">
                  <c:v>25</c:v>
                </c:pt>
                <c:pt idx="4">
                  <c:v>27</c:v>
                </c:pt>
                <c:pt idx="5">
                  <c:v>30</c:v>
                </c:pt>
                <c:pt idx="6">
                  <c:v>33</c:v>
                </c:pt>
                <c:pt idx="7">
                  <c:v>35</c:v>
                </c:pt>
              </c:numCache>
            </c:numRef>
          </c:xVal>
          <c:yVal>
            <c:numRef>
              <c:f>'Stage-mortality'!$B$15:$B$22</c:f>
              <c:numCache>
                <c:formatCode>General</c:formatCode>
                <c:ptCount val="8"/>
                <c:pt idx="0">
                  <c:v>0.5</c:v>
                </c:pt>
                <c:pt idx="1">
                  <c:v>0.98</c:v>
                </c:pt>
                <c:pt idx="2">
                  <c:v>0.99</c:v>
                </c:pt>
                <c:pt idx="3">
                  <c:v>1</c:v>
                </c:pt>
                <c:pt idx="4">
                  <c:v>1</c:v>
                </c:pt>
                <c:pt idx="5">
                  <c:v>1</c:v>
                </c:pt>
                <c:pt idx="6">
                  <c:v>0.95</c:v>
                </c:pt>
                <c:pt idx="7">
                  <c:v>0</c:v>
                </c:pt>
              </c:numCache>
            </c:numRef>
          </c:yVal>
          <c:smooth val="1"/>
          <c:extLst>
            <c:ext xmlns:c16="http://schemas.microsoft.com/office/drawing/2014/chart" uri="{C3380CC4-5D6E-409C-BE32-E72D297353CC}">
              <c16:uniqueId val="{00000000-C0B6-8644-96AB-504FE30D4ED5}"/>
            </c:ext>
          </c:extLst>
        </c:ser>
        <c:ser>
          <c:idx val="1"/>
          <c:order val="1"/>
          <c:tx>
            <c:strRef>
              <c:f>'Stage-mortality'!$C$14</c:f>
              <c:strCache>
                <c:ptCount val="1"/>
                <c:pt idx="0">
                  <c:v>N1</c:v>
                </c:pt>
              </c:strCache>
            </c:strRef>
          </c:tx>
          <c:spPr>
            <a:ln w="19050" cap="rnd">
              <a:solidFill>
                <a:schemeClr val="accent2"/>
              </a:solidFill>
              <a:round/>
            </a:ln>
            <a:effectLst/>
          </c:spPr>
          <c:marker>
            <c:symbol val="none"/>
          </c:marker>
          <c:xVal>
            <c:numRef>
              <c:f>'Stage-mortality'!$A$15:$A$22</c:f>
              <c:numCache>
                <c:formatCode>General</c:formatCode>
                <c:ptCount val="8"/>
                <c:pt idx="0">
                  <c:v>15</c:v>
                </c:pt>
                <c:pt idx="1">
                  <c:v>17</c:v>
                </c:pt>
                <c:pt idx="2">
                  <c:v>20</c:v>
                </c:pt>
                <c:pt idx="3">
                  <c:v>25</c:v>
                </c:pt>
                <c:pt idx="4">
                  <c:v>27</c:v>
                </c:pt>
                <c:pt idx="5">
                  <c:v>30</c:v>
                </c:pt>
                <c:pt idx="6">
                  <c:v>33</c:v>
                </c:pt>
                <c:pt idx="7">
                  <c:v>35</c:v>
                </c:pt>
              </c:numCache>
            </c:numRef>
          </c:xVal>
          <c:yVal>
            <c:numRef>
              <c:f>'Stage-mortality'!$C$15:$C$22</c:f>
              <c:numCache>
                <c:formatCode>General</c:formatCode>
                <c:ptCount val="8"/>
                <c:pt idx="0">
                  <c:v>0</c:v>
                </c:pt>
                <c:pt idx="1">
                  <c:v>0.64290000000000003</c:v>
                </c:pt>
                <c:pt idx="2">
                  <c:v>0.90910000000000002</c:v>
                </c:pt>
                <c:pt idx="3">
                  <c:v>0.94</c:v>
                </c:pt>
                <c:pt idx="4">
                  <c:v>1</c:v>
                </c:pt>
                <c:pt idx="5">
                  <c:v>0.94</c:v>
                </c:pt>
                <c:pt idx="6">
                  <c:v>0.84210000000000007</c:v>
                </c:pt>
                <c:pt idx="7">
                  <c:v>0</c:v>
                </c:pt>
              </c:numCache>
            </c:numRef>
          </c:yVal>
          <c:smooth val="1"/>
          <c:extLst>
            <c:ext xmlns:c16="http://schemas.microsoft.com/office/drawing/2014/chart" uri="{C3380CC4-5D6E-409C-BE32-E72D297353CC}">
              <c16:uniqueId val="{00000001-C0B6-8644-96AB-504FE30D4ED5}"/>
            </c:ext>
          </c:extLst>
        </c:ser>
        <c:ser>
          <c:idx val="2"/>
          <c:order val="2"/>
          <c:tx>
            <c:strRef>
              <c:f>'Stage-mortality'!$D$14</c:f>
              <c:strCache>
                <c:ptCount val="1"/>
                <c:pt idx="0">
                  <c:v>N2</c:v>
                </c:pt>
              </c:strCache>
            </c:strRef>
          </c:tx>
          <c:spPr>
            <a:ln w="19050" cap="rnd">
              <a:solidFill>
                <a:schemeClr val="accent3"/>
              </a:solidFill>
              <a:round/>
            </a:ln>
            <a:effectLst/>
          </c:spPr>
          <c:marker>
            <c:symbol val="none"/>
          </c:marker>
          <c:xVal>
            <c:numRef>
              <c:f>'Stage-mortality'!$A$15:$A$22</c:f>
              <c:numCache>
                <c:formatCode>General</c:formatCode>
                <c:ptCount val="8"/>
                <c:pt idx="0">
                  <c:v>15</c:v>
                </c:pt>
                <c:pt idx="1">
                  <c:v>17</c:v>
                </c:pt>
                <c:pt idx="2">
                  <c:v>20</c:v>
                </c:pt>
                <c:pt idx="3">
                  <c:v>25</c:v>
                </c:pt>
                <c:pt idx="4">
                  <c:v>27</c:v>
                </c:pt>
                <c:pt idx="5">
                  <c:v>30</c:v>
                </c:pt>
                <c:pt idx="6">
                  <c:v>33</c:v>
                </c:pt>
                <c:pt idx="7">
                  <c:v>35</c:v>
                </c:pt>
              </c:numCache>
            </c:numRef>
          </c:xVal>
          <c:yVal>
            <c:numRef>
              <c:f>'Stage-mortality'!$D$15:$D$22</c:f>
              <c:numCache>
                <c:formatCode>General</c:formatCode>
                <c:ptCount val="8"/>
                <c:pt idx="0">
                  <c:v>0</c:v>
                </c:pt>
                <c:pt idx="1">
                  <c:v>0.1905</c:v>
                </c:pt>
                <c:pt idx="2">
                  <c:v>0.83329999999999993</c:v>
                </c:pt>
                <c:pt idx="3">
                  <c:v>0.86170000000000002</c:v>
                </c:pt>
                <c:pt idx="4">
                  <c:v>0.83750000000000002</c:v>
                </c:pt>
                <c:pt idx="5">
                  <c:v>0.87229999999999996</c:v>
                </c:pt>
                <c:pt idx="6">
                  <c:v>0.55000000000000004</c:v>
                </c:pt>
                <c:pt idx="7">
                  <c:v>0</c:v>
                </c:pt>
              </c:numCache>
            </c:numRef>
          </c:yVal>
          <c:smooth val="1"/>
          <c:extLst>
            <c:ext xmlns:c16="http://schemas.microsoft.com/office/drawing/2014/chart" uri="{C3380CC4-5D6E-409C-BE32-E72D297353CC}">
              <c16:uniqueId val="{00000002-C0B6-8644-96AB-504FE30D4ED5}"/>
            </c:ext>
          </c:extLst>
        </c:ser>
        <c:ser>
          <c:idx val="3"/>
          <c:order val="3"/>
          <c:tx>
            <c:strRef>
              <c:f>'Stage-mortality'!$E$14</c:f>
              <c:strCache>
                <c:ptCount val="1"/>
                <c:pt idx="0">
                  <c:v>N3</c:v>
                </c:pt>
              </c:strCache>
            </c:strRef>
          </c:tx>
          <c:spPr>
            <a:ln w="19050" cap="rnd">
              <a:solidFill>
                <a:schemeClr val="accent4"/>
              </a:solidFill>
              <a:round/>
            </a:ln>
            <a:effectLst/>
          </c:spPr>
          <c:marker>
            <c:symbol val="none"/>
          </c:marker>
          <c:xVal>
            <c:numRef>
              <c:f>'Stage-mortality'!$A$15:$A$22</c:f>
              <c:numCache>
                <c:formatCode>General</c:formatCode>
                <c:ptCount val="8"/>
                <c:pt idx="0">
                  <c:v>15</c:v>
                </c:pt>
                <c:pt idx="1">
                  <c:v>17</c:v>
                </c:pt>
                <c:pt idx="2">
                  <c:v>20</c:v>
                </c:pt>
                <c:pt idx="3">
                  <c:v>25</c:v>
                </c:pt>
                <c:pt idx="4">
                  <c:v>27</c:v>
                </c:pt>
                <c:pt idx="5">
                  <c:v>30</c:v>
                </c:pt>
                <c:pt idx="6">
                  <c:v>33</c:v>
                </c:pt>
                <c:pt idx="7">
                  <c:v>35</c:v>
                </c:pt>
              </c:numCache>
            </c:numRef>
          </c:xVal>
          <c:yVal>
            <c:numRef>
              <c:f>'Stage-mortality'!$E$15:$E$22</c:f>
              <c:numCache>
                <c:formatCode>General</c:formatCode>
                <c:ptCount val="8"/>
                <c:pt idx="0">
                  <c:v>0</c:v>
                </c:pt>
                <c:pt idx="1">
                  <c:v>0.5</c:v>
                </c:pt>
                <c:pt idx="2">
                  <c:v>0.95</c:v>
                </c:pt>
                <c:pt idx="3">
                  <c:v>0.81479999999999997</c:v>
                </c:pt>
                <c:pt idx="4">
                  <c:v>0.85070000000000001</c:v>
                </c:pt>
                <c:pt idx="5">
                  <c:v>0.90239999999999998</c:v>
                </c:pt>
                <c:pt idx="6">
                  <c:v>0.5</c:v>
                </c:pt>
                <c:pt idx="7">
                  <c:v>0</c:v>
                </c:pt>
              </c:numCache>
            </c:numRef>
          </c:yVal>
          <c:smooth val="1"/>
          <c:extLst>
            <c:ext xmlns:c16="http://schemas.microsoft.com/office/drawing/2014/chart" uri="{C3380CC4-5D6E-409C-BE32-E72D297353CC}">
              <c16:uniqueId val="{00000003-C0B6-8644-96AB-504FE30D4ED5}"/>
            </c:ext>
          </c:extLst>
        </c:ser>
        <c:ser>
          <c:idx val="4"/>
          <c:order val="4"/>
          <c:tx>
            <c:strRef>
              <c:f>'Stage-mortality'!$F$14</c:f>
              <c:strCache>
                <c:ptCount val="1"/>
                <c:pt idx="0">
                  <c:v>N4</c:v>
                </c:pt>
              </c:strCache>
            </c:strRef>
          </c:tx>
          <c:spPr>
            <a:ln w="19050" cap="rnd">
              <a:solidFill>
                <a:schemeClr val="accent5"/>
              </a:solidFill>
              <a:round/>
            </a:ln>
            <a:effectLst/>
          </c:spPr>
          <c:marker>
            <c:symbol val="none"/>
          </c:marker>
          <c:xVal>
            <c:numRef>
              <c:f>'Stage-mortality'!$A$15:$A$22</c:f>
              <c:numCache>
                <c:formatCode>General</c:formatCode>
                <c:ptCount val="8"/>
                <c:pt idx="0">
                  <c:v>15</c:v>
                </c:pt>
                <c:pt idx="1">
                  <c:v>17</c:v>
                </c:pt>
                <c:pt idx="2">
                  <c:v>20</c:v>
                </c:pt>
                <c:pt idx="3">
                  <c:v>25</c:v>
                </c:pt>
                <c:pt idx="4">
                  <c:v>27</c:v>
                </c:pt>
                <c:pt idx="5">
                  <c:v>30</c:v>
                </c:pt>
                <c:pt idx="6">
                  <c:v>33</c:v>
                </c:pt>
                <c:pt idx="7">
                  <c:v>35</c:v>
                </c:pt>
              </c:numCache>
            </c:numRef>
          </c:xVal>
          <c:yVal>
            <c:numRef>
              <c:f>'Stage-mortality'!$F$15:$F$22</c:f>
              <c:numCache>
                <c:formatCode>General</c:formatCode>
                <c:ptCount val="8"/>
                <c:pt idx="0">
                  <c:v>0</c:v>
                </c:pt>
                <c:pt idx="1">
                  <c:v>0.83329999999999993</c:v>
                </c:pt>
                <c:pt idx="2">
                  <c:v>0.96</c:v>
                </c:pt>
                <c:pt idx="3">
                  <c:v>0.95450000000000002</c:v>
                </c:pt>
                <c:pt idx="4">
                  <c:v>0.89470000000000005</c:v>
                </c:pt>
                <c:pt idx="5">
                  <c:v>0.83779999999999999</c:v>
                </c:pt>
                <c:pt idx="6">
                  <c:v>0.68179999999999996</c:v>
                </c:pt>
                <c:pt idx="7">
                  <c:v>0</c:v>
                </c:pt>
              </c:numCache>
            </c:numRef>
          </c:yVal>
          <c:smooth val="1"/>
          <c:extLst>
            <c:ext xmlns:c16="http://schemas.microsoft.com/office/drawing/2014/chart" uri="{C3380CC4-5D6E-409C-BE32-E72D297353CC}">
              <c16:uniqueId val="{00000004-C0B6-8644-96AB-504FE30D4ED5}"/>
            </c:ext>
          </c:extLst>
        </c:ser>
        <c:ser>
          <c:idx val="5"/>
          <c:order val="5"/>
          <c:tx>
            <c:strRef>
              <c:f>'Stage-mortality'!$G$14</c:f>
              <c:strCache>
                <c:ptCount val="1"/>
                <c:pt idx="0">
                  <c:v>N5</c:v>
                </c:pt>
              </c:strCache>
            </c:strRef>
          </c:tx>
          <c:spPr>
            <a:ln w="19050" cap="rnd">
              <a:solidFill>
                <a:schemeClr val="accent6"/>
              </a:solidFill>
              <a:round/>
            </a:ln>
            <a:effectLst/>
          </c:spPr>
          <c:marker>
            <c:symbol val="none"/>
          </c:marker>
          <c:xVal>
            <c:numRef>
              <c:f>'Stage-mortality'!$A$15:$A$22</c:f>
              <c:numCache>
                <c:formatCode>General</c:formatCode>
                <c:ptCount val="8"/>
                <c:pt idx="0">
                  <c:v>15</c:v>
                </c:pt>
                <c:pt idx="1">
                  <c:v>17</c:v>
                </c:pt>
                <c:pt idx="2">
                  <c:v>20</c:v>
                </c:pt>
                <c:pt idx="3">
                  <c:v>25</c:v>
                </c:pt>
                <c:pt idx="4">
                  <c:v>27</c:v>
                </c:pt>
                <c:pt idx="5">
                  <c:v>30</c:v>
                </c:pt>
                <c:pt idx="6">
                  <c:v>33</c:v>
                </c:pt>
                <c:pt idx="7">
                  <c:v>35</c:v>
                </c:pt>
              </c:numCache>
            </c:numRef>
          </c:xVal>
          <c:yVal>
            <c:numRef>
              <c:f>'Stage-mortality'!$G$15:$G$22</c:f>
              <c:numCache>
                <c:formatCode>General</c:formatCode>
                <c:ptCount val="8"/>
                <c:pt idx="0">
                  <c:v>0</c:v>
                </c:pt>
                <c:pt idx="1">
                  <c:v>0.6</c:v>
                </c:pt>
                <c:pt idx="2">
                  <c:v>0.84719999999999995</c:v>
                </c:pt>
                <c:pt idx="3">
                  <c:v>0.96830000000000005</c:v>
                </c:pt>
                <c:pt idx="4">
                  <c:v>0.82350000000000001</c:v>
                </c:pt>
                <c:pt idx="5">
                  <c:v>0.8226</c:v>
                </c:pt>
                <c:pt idx="6">
                  <c:v>0.33329999999999993</c:v>
                </c:pt>
                <c:pt idx="7">
                  <c:v>0</c:v>
                </c:pt>
              </c:numCache>
            </c:numRef>
          </c:yVal>
          <c:smooth val="1"/>
          <c:extLst>
            <c:ext xmlns:c16="http://schemas.microsoft.com/office/drawing/2014/chart" uri="{C3380CC4-5D6E-409C-BE32-E72D297353CC}">
              <c16:uniqueId val="{00000005-C0B6-8644-96AB-504FE30D4ED5}"/>
            </c:ext>
          </c:extLst>
        </c:ser>
        <c:dLbls>
          <c:showLegendKey val="0"/>
          <c:showVal val="0"/>
          <c:showCatName val="0"/>
          <c:showSerName val="0"/>
          <c:showPercent val="0"/>
          <c:showBubbleSize val="0"/>
        </c:dLbls>
        <c:axId val="483492688"/>
        <c:axId val="483535280"/>
      </c:scatterChart>
      <c:valAx>
        <c:axId val="4834926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83535280"/>
        <c:crosses val="autoZero"/>
        <c:crossBetween val="midCat"/>
      </c:valAx>
      <c:valAx>
        <c:axId val="483535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8349268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Total eggs produced over temperature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Fertility!$A$3:$A$8</c:f>
              <c:numCache>
                <c:formatCode>General</c:formatCode>
                <c:ptCount val="6"/>
                <c:pt idx="0">
                  <c:v>17</c:v>
                </c:pt>
                <c:pt idx="1">
                  <c:v>20</c:v>
                </c:pt>
                <c:pt idx="2">
                  <c:v>23</c:v>
                </c:pt>
                <c:pt idx="3">
                  <c:v>27</c:v>
                </c:pt>
                <c:pt idx="4">
                  <c:v>30</c:v>
                </c:pt>
                <c:pt idx="5">
                  <c:v>33</c:v>
                </c:pt>
              </c:numCache>
            </c:numRef>
          </c:xVal>
          <c:yVal>
            <c:numRef>
              <c:f>Fertility!$B$3:$B$8</c:f>
              <c:numCache>
                <c:formatCode>General</c:formatCode>
                <c:ptCount val="6"/>
                <c:pt idx="0">
                  <c:v>0</c:v>
                </c:pt>
                <c:pt idx="1">
                  <c:v>199.8</c:v>
                </c:pt>
                <c:pt idx="2">
                  <c:v>308.67</c:v>
                </c:pt>
                <c:pt idx="3">
                  <c:v>278.92</c:v>
                </c:pt>
                <c:pt idx="4">
                  <c:v>152.84</c:v>
                </c:pt>
                <c:pt idx="5">
                  <c:v>121</c:v>
                </c:pt>
              </c:numCache>
            </c:numRef>
          </c:yVal>
          <c:smooth val="0"/>
          <c:extLst>
            <c:ext xmlns:c16="http://schemas.microsoft.com/office/drawing/2014/chart" uri="{C3380CC4-5D6E-409C-BE32-E72D297353CC}">
              <c16:uniqueId val="{00000000-744D-374B-92A6-821D3A56AA7D}"/>
            </c:ext>
          </c:extLst>
        </c:ser>
        <c:dLbls>
          <c:showLegendKey val="0"/>
          <c:showVal val="0"/>
          <c:showCatName val="0"/>
          <c:showSerName val="0"/>
          <c:showPercent val="0"/>
          <c:showBubbleSize val="0"/>
        </c:dLbls>
        <c:axId val="790060384"/>
        <c:axId val="790062064"/>
      </c:scatterChart>
      <c:valAx>
        <c:axId val="790060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790062064"/>
        <c:crosses val="autoZero"/>
        <c:crossBetween val="midCat"/>
      </c:valAx>
      <c:valAx>
        <c:axId val="790062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790060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Delays</a:t>
            </a:r>
            <a:r>
              <a:rPr lang="it-IT" baseline="0"/>
              <a:t> over time</a:t>
            </a:r>
            <a:endParaRPr lang="it-IT"/>
          </a:p>
        </c:rich>
      </c:tx>
      <c:layout>
        <c:manualLayout>
          <c:xMode val="edge"/>
          <c:yMode val="edge"/>
          <c:x val="0.3968237997487668"/>
          <c:y val="3.16622691292876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scatterChart>
        <c:scatterStyle val="smoothMarker"/>
        <c:varyColors val="0"/>
        <c:ser>
          <c:idx val="0"/>
          <c:order val="0"/>
          <c:tx>
            <c:strRef>
              <c:f>Delays!$C$22</c:f>
              <c:strCache>
                <c:ptCount val="1"/>
                <c:pt idx="0">
                  <c:v>Delay_Egg</c:v>
                </c:pt>
              </c:strCache>
            </c:strRef>
          </c:tx>
          <c:spPr>
            <a:ln w="19050" cap="rnd">
              <a:solidFill>
                <a:schemeClr val="accent1"/>
              </a:solidFill>
              <a:round/>
            </a:ln>
            <a:effectLst/>
          </c:spPr>
          <c:marker>
            <c:symbol val="none"/>
          </c:marker>
          <c:xVal>
            <c:numRef>
              <c:f>Delays!$B$23:$B$31</c:f>
              <c:numCache>
                <c:formatCode>General</c:formatCode>
                <c:ptCount val="9"/>
                <c:pt idx="0">
                  <c:v>15</c:v>
                </c:pt>
                <c:pt idx="1">
                  <c:v>17</c:v>
                </c:pt>
                <c:pt idx="2">
                  <c:v>20</c:v>
                </c:pt>
                <c:pt idx="3">
                  <c:v>23</c:v>
                </c:pt>
                <c:pt idx="4">
                  <c:v>25</c:v>
                </c:pt>
                <c:pt idx="5">
                  <c:v>27</c:v>
                </c:pt>
                <c:pt idx="6">
                  <c:v>30</c:v>
                </c:pt>
                <c:pt idx="7">
                  <c:v>33</c:v>
                </c:pt>
                <c:pt idx="8">
                  <c:v>36</c:v>
                </c:pt>
              </c:numCache>
            </c:numRef>
          </c:xVal>
          <c:yVal>
            <c:numRef>
              <c:f>Delays!$C$23:$C$31</c:f>
              <c:numCache>
                <c:formatCode>General</c:formatCode>
                <c:ptCount val="9"/>
                <c:pt idx="0">
                  <c:v>19.396959392947593</c:v>
                </c:pt>
                <c:pt idx="1">
                  <c:v>12.381471862576143</c:v>
                </c:pt>
                <c:pt idx="2">
                  <c:v>10.757693671577128</c:v>
                </c:pt>
                <c:pt idx="3">
                  <c:v>3.6818143242934309</c:v>
                </c:pt>
                <c:pt idx="4">
                  <c:v>4.1003000300060011</c:v>
                </c:pt>
                <c:pt idx="5">
                  <c:v>2.4014718625761429</c:v>
                </c:pt>
                <c:pt idx="6">
                  <c:v>2.9787867965644037</c:v>
                </c:pt>
                <c:pt idx="7">
                  <c:v>1.5150055679356349</c:v>
                </c:pt>
                <c:pt idx="8">
                  <c:v>2.1020693664796286</c:v>
                </c:pt>
              </c:numCache>
            </c:numRef>
          </c:yVal>
          <c:smooth val="1"/>
          <c:extLst>
            <c:ext xmlns:c16="http://schemas.microsoft.com/office/drawing/2014/chart" uri="{C3380CC4-5D6E-409C-BE32-E72D297353CC}">
              <c16:uniqueId val="{00000000-DF8A-CB4C-9B04-38A1D4561E2B}"/>
            </c:ext>
          </c:extLst>
        </c:ser>
        <c:ser>
          <c:idx val="1"/>
          <c:order val="1"/>
          <c:tx>
            <c:strRef>
              <c:f>Delays!$D$22</c:f>
              <c:strCache>
                <c:ptCount val="1"/>
                <c:pt idx="0">
                  <c:v>Delay_N1</c:v>
                </c:pt>
              </c:strCache>
            </c:strRef>
          </c:tx>
          <c:spPr>
            <a:ln w="19050" cap="rnd">
              <a:solidFill>
                <a:schemeClr val="accent2"/>
              </a:solidFill>
              <a:round/>
            </a:ln>
            <a:effectLst/>
          </c:spPr>
          <c:marker>
            <c:symbol val="none"/>
          </c:marker>
          <c:xVal>
            <c:numRef>
              <c:f>Delays!$B$23:$B$31</c:f>
              <c:numCache>
                <c:formatCode>General</c:formatCode>
                <c:ptCount val="9"/>
                <c:pt idx="0">
                  <c:v>15</c:v>
                </c:pt>
                <c:pt idx="1">
                  <c:v>17</c:v>
                </c:pt>
                <c:pt idx="2">
                  <c:v>20</c:v>
                </c:pt>
                <c:pt idx="3">
                  <c:v>23</c:v>
                </c:pt>
                <c:pt idx="4">
                  <c:v>25</c:v>
                </c:pt>
                <c:pt idx="5">
                  <c:v>27</c:v>
                </c:pt>
                <c:pt idx="6">
                  <c:v>30</c:v>
                </c:pt>
                <c:pt idx="7">
                  <c:v>33</c:v>
                </c:pt>
                <c:pt idx="8">
                  <c:v>36</c:v>
                </c:pt>
              </c:numCache>
            </c:numRef>
          </c:xVal>
          <c:yVal>
            <c:numRef>
              <c:f>Delays!$D$23:$D$31</c:f>
              <c:numCache>
                <c:formatCode>General</c:formatCode>
                <c:ptCount val="9"/>
                <c:pt idx="0">
                  <c:v>23.786510822726267</c:v>
                </c:pt>
                <c:pt idx="1">
                  <c:v>11.674064221534863</c:v>
                </c:pt>
                <c:pt idx="2">
                  <c:v>9.9095455588468493</c:v>
                </c:pt>
                <c:pt idx="3">
                  <c:v>4.5495252816968339</c:v>
                </c:pt>
                <c:pt idx="4">
                  <c:v>4.3851666872478798</c:v>
                </c:pt>
                <c:pt idx="5">
                  <c:v>3.5660769357245847</c:v>
                </c:pt>
                <c:pt idx="6">
                  <c:v>2.6550589088633618</c:v>
                </c:pt>
                <c:pt idx="7">
                  <c:v>3.0336669234721607</c:v>
                </c:pt>
                <c:pt idx="8">
                  <c:v>2.998752880199623</c:v>
                </c:pt>
              </c:numCache>
            </c:numRef>
          </c:yVal>
          <c:smooth val="1"/>
          <c:extLst>
            <c:ext xmlns:c16="http://schemas.microsoft.com/office/drawing/2014/chart" uri="{C3380CC4-5D6E-409C-BE32-E72D297353CC}">
              <c16:uniqueId val="{00000001-DF8A-CB4C-9B04-38A1D4561E2B}"/>
            </c:ext>
          </c:extLst>
        </c:ser>
        <c:ser>
          <c:idx val="2"/>
          <c:order val="2"/>
          <c:tx>
            <c:strRef>
              <c:f>Delays!$E$22</c:f>
              <c:strCache>
                <c:ptCount val="1"/>
                <c:pt idx="0">
                  <c:v>Delay_N2</c:v>
                </c:pt>
              </c:strCache>
            </c:strRef>
          </c:tx>
          <c:spPr>
            <a:ln w="19050" cap="rnd">
              <a:solidFill>
                <a:schemeClr val="accent3"/>
              </a:solidFill>
              <a:round/>
            </a:ln>
            <a:effectLst/>
          </c:spPr>
          <c:marker>
            <c:symbol val="none"/>
          </c:marker>
          <c:xVal>
            <c:numRef>
              <c:f>Delays!$B$23:$B$31</c:f>
              <c:numCache>
                <c:formatCode>General</c:formatCode>
                <c:ptCount val="9"/>
                <c:pt idx="0">
                  <c:v>15</c:v>
                </c:pt>
                <c:pt idx="1">
                  <c:v>17</c:v>
                </c:pt>
                <c:pt idx="2">
                  <c:v>20</c:v>
                </c:pt>
                <c:pt idx="3">
                  <c:v>23</c:v>
                </c:pt>
                <c:pt idx="4">
                  <c:v>25</c:v>
                </c:pt>
                <c:pt idx="5">
                  <c:v>27</c:v>
                </c:pt>
                <c:pt idx="6">
                  <c:v>30</c:v>
                </c:pt>
                <c:pt idx="7">
                  <c:v>33</c:v>
                </c:pt>
                <c:pt idx="8">
                  <c:v>36</c:v>
                </c:pt>
              </c:numCache>
            </c:numRef>
          </c:xVal>
          <c:yVal>
            <c:numRef>
              <c:f>Delays!$E$23:$E$31</c:f>
              <c:numCache>
                <c:formatCode>General</c:formatCode>
                <c:ptCount val="9"/>
                <c:pt idx="1">
                  <c:v>12.962006006007508</c:v>
                </c:pt>
                <c:pt idx="2">
                  <c:v>13.960996257019547</c:v>
                </c:pt>
                <c:pt idx="3">
                  <c:v>8.2275360467354659</c:v>
                </c:pt>
                <c:pt idx="4">
                  <c:v>7.908614945621447</c:v>
                </c:pt>
                <c:pt idx="5">
                  <c:v>6.7087997797357026</c:v>
                </c:pt>
                <c:pt idx="6">
                  <c:v>5.1356434860321745</c:v>
                </c:pt>
                <c:pt idx="7">
                  <c:v>4.8008362693225237</c:v>
                </c:pt>
                <c:pt idx="8">
                  <c:v>5.7030436903499711</c:v>
                </c:pt>
              </c:numCache>
            </c:numRef>
          </c:yVal>
          <c:smooth val="1"/>
          <c:extLst>
            <c:ext xmlns:c16="http://schemas.microsoft.com/office/drawing/2014/chart" uri="{C3380CC4-5D6E-409C-BE32-E72D297353CC}">
              <c16:uniqueId val="{00000002-DF8A-CB4C-9B04-38A1D4561E2B}"/>
            </c:ext>
          </c:extLst>
        </c:ser>
        <c:ser>
          <c:idx val="3"/>
          <c:order val="3"/>
          <c:tx>
            <c:strRef>
              <c:f>Delays!$F$22</c:f>
              <c:strCache>
                <c:ptCount val="1"/>
                <c:pt idx="0">
                  <c:v>Delay_N3</c:v>
                </c:pt>
              </c:strCache>
            </c:strRef>
          </c:tx>
          <c:spPr>
            <a:ln w="19050" cap="rnd">
              <a:solidFill>
                <a:schemeClr val="accent4"/>
              </a:solidFill>
              <a:round/>
            </a:ln>
            <a:effectLst/>
          </c:spPr>
          <c:marker>
            <c:symbol val="none"/>
          </c:marker>
          <c:xVal>
            <c:numRef>
              <c:f>Delays!$B$23:$B$31</c:f>
              <c:numCache>
                <c:formatCode>General</c:formatCode>
                <c:ptCount val="9"/>
                <c:pt idx="0">
                  <c:v>15</c:v>
                </c:pt>
                <c:pt idx="1">
                  <c:v>17</c:v>
                </c:pt>
                <c:pt idx="2">
                  <c:v>20</c:v>
                </c:pt>
                <c:pt idx="3">
                  <c:v>23</c:v>
                </c:pt>
                <c:pt idx="4">
                  <c:v>25</c:v>
                </c:pt>
                <c:pt idx="5">
                  <c:v>27</c:v>
                </c:pt>
                <c:pt idx="6">
                  <c:v>30</c:v>
                </c:pt>
                <c:pt idx="7">
                  <c:v>33</c:v>
                </c:pt>
                <c:pt idx="8">
                  <c:v>36</c:v>
                </c:pt>
              </c:numCache>
            </c:numRef>
          </c:xVal>
          <c:yVal>
            <c:numRef>
              <c:f>Delays!$F$23:$F$31</c:f>
              <c:numCache>
                <c:formatCode>General</c:formatCode>
                <c:ptCount val="9"/>
                <c:pt idx="1">
                  <c:v>0.27039972955193292</c:v>
                </c:pt>
                <c:pt idx="2">
                  <c:v>2.9911756207985505</c:v>
                </c:pt>
                <c:pt idx="3">
                  <c:v>5.7831052955671574</c:v>
                </c:pt>
                <c:pt idx="4">
                  <c:v>5.7139369483685503</c:v>
                </c:pt>
                <c:pt idx="5">
                  <c:v>4.6424395789255417</c:v>
                </c:pt>
                <c:pt idx="6">
                  <c:v>4.4331049186325071</c:v>
                </c:pt>
                <c:pt idx="7">
                  <c:v>4.4179568439773256</c:v>
                </c:pt>
                <c:pt idx="8">
                  <c:v>4.9946145104896598</c:v>
                </c:pt>
              </c:numCache>
            </c:numRef>
          </c:yVal>
          <c:smooth val="1"/>
          <c:extLst>
            <c:ext xmlns:c16="http://schemas.microsoft.com/office/drawing/2014/chart" uri="{C3380CC4-5D6E-409C-BE32-E72D297353CC}">
              <c16:uniqueId val="{00000003-DF8A-CB4C-9B04-38A1D4561E2B}"/>
            </c:ext>
          </c:extLst>
        </c:ser>
        <c:ser>
          <c:idx val="4"/>
          <c:order val="4"/>
          <c:tx>
            <c:strRef>
              <c:f>Delays!$G$22</c:f>
              <c:strCache>
                <c:ptCount val="1"/>
                <c:pt idx="0">
                  <c:v>Delay_N4</c:v>
                </c:pt>
              </c:strCache>
            </c:strRef>
          </c:tx>
          <c:spPr>
            <a:ln w="19050" cap="rnd">
              <a:solidFill>
                <a:schemeClr val="accent5"/>
              </a:solidFill>
              <a:round/>
            </a:ln>
            <a:effectLst/>
          </c:spPr>
          <c:marker>
            <c:symbol val="none"/>
          </c:marker>
          <c:xVal>
            <c:numRef>
              <c:f>Delays!$B$23:$B$31</c:f>
              <c:numCache>
                <c:formatCode>General</c:formatCode>
                <c:ptCount val="9"/>
                <c:pt idx="0">
                  <c:v>15</c:v>
                </c:pt>
                <c:pt idx="1">
                  <c:v>17</c:v>
                </c:pt>
                <c:pt idx="2">
                  <c:v>20</c:v>
                </c:pt>
                <c:pt idx="3">
                  <c:v>23</c:v>
                </c:pt>
                <c:pt idx="4">
                  <c:v>25</c:v>
                </c:pt>
                <c:pt idx="5">
                  <c:v>27</c:v>
                </c:pt>
                <c:pt idx="6">
                  <c:v>30</c:v>
                </c:pt>
                <c:pt idx="7">
                  <c:v>33</c:v>
                </c:pt>
                <c:pt idx="8">
                  <c:v>36</c:v>
                </c:pt>
              </c:numCache>
            </c:numRef>
          </c:xVal>
          <c:yVal>
            <c:numRef>
              <c:f>Delays!$G$23:$G$31</c:f>
              <c:numCache>
                <c:formatCode>General</c:formatCode>
                <c:ptCount val="9"/>
                <c:pt idx="1">
                  <c:v>1.2464490735648788</c:v>
                </c:pt>
                <c:pt idx="2">
                  <c:v>6.2414324900231843</c:v>
                </c:pt>
                <c:pt idx="3">
                  <c:v>4.6958089944574155</c:v>
                </c:pt>
                <c:pt idx="4">
                  <c:v>5.6773684079029554</c:v>
                </c:pt>
                <c:pt idx="5">
                  <c:v>4.6145707086869487</c:v>
                </c:pt>
                <c:pt idx="6">
                  <c:v>4.4113059474993728</c:v>
                </c:pt>
                <c:pt idx="7">
                  <c:v>2.6121199145323999</c:v>
                </c:pt>
                <c:pt idx="8">
                  <c:v>3.8017869934348609</c:v>
                </c:pt>
              </c:numCache>
            </c:numRef>
          </c:yVal>
          <c:smooth val="1"/>
          <c:extLst>
            <c:ext xmlns:c16="http://schemas.microsoft.com/office/drawing/2014/chart" uri="{C3380CC4-5D6E-409C-BE32-E72D297353CC}">
              <c16:uniqueId val="{00000004-DF8A-CB4C-9B04-38A1D4561E2B}"/>
            </c:ext>
          </c:extLst>
        </c:ser>
        <c:ser>
          <c:idx val="5"/>
          <c:order val="5"/>
          <c:tx>
            <c:strRef>
              <c:f>Delays!$H$22</c:f>
              <c:strCache>
                <c:ptCount val="1"/>
                <c:pt idx="0">
                  <c:v>Delay_N5</c:v>
                </c:pt>
              </c:strCache>
            </c:strRef>
          </c:tx>
          <c:spPr>
            <a:ln w="19050" cap="rnd">
              <a:solidFill>
                <a:schemeClr val="accent6"/>
              </a:solidFill>
              <a:round/>
            </a:ln>
            <a:effectLst/>
          </c:spPr>
          <c:marker>
            <c:symbol val="none"/>
          </c:marker>
          <c:xVal>
            <c:numRef>
              <c:f>Delays!$B$23:$B$31</c:f>
              <c:numCache>
                <c:formatCode>General</c:formatCode>
                <c:ptCount val="9"/>
                <c:pt idx="0">
                  <c:v>15</c:v>
                </c:pt>
                <c:pt idx="1">
                  <c:v>17</c:v>
                </c:pt>
                <c:pt idx="2">
                  <c:v>20</c:v>
                </c:pt>
                <c:pt idx="3">
                  <c:v>23</c:v>
                </c:pt>
                <c:pt idx="4">
                  <c:v>25</c:v>
                </c:pt>
                <c:pt idx="5">
                  <c:v>27</c:v>
                </c:pt>
                <c:pt idx="6">
                  <c:v>30</c:v>
                </c:pt>
                <c:pt idx="7">
                  <c:v>33</c:v>
                </c:pt>
                <c:pt idx="8">
                  <c:v>36</c:v>
                </c:pt>
              </c:numCache>
            </c:numRef>
          </c:xVal>
          <c:yVal>
            <c:numRef>
              <c:f>Delays!$H$23:$H$31</c:f>
              <c:numCache>
                <c:formatCode>General</c:formatCode>
                <c:ptCount val="9"/>
                <c:pt idx="1">
                  <c:v>10.75655674233543</c:v>
                </c:pt>
                <c:pt idx="2">
                  <c:v>10.982925050722788</c:v>
                </c:pt>
                <c:pt idx="3">
                  <c:v>7.2027090560872233</c:v>
                </c:pt>
                <c:pt idx="4">
                  <c:v>8.3376039867219642</c:v>
                </c:pt>
                <c:pt idx="5">
                  <c:v>6.4767319795701681</c:v>
                </c:pt>
                <c:pt idx="6">
                  <c:v>5.8873542452872636</c:v>
                </c:pt>
                <c:pt idx="7">
                  <c:v>6.0523268405085462</c:v>
                </c:pt>
                <c:pt idx="8">
                  <c:v>7.1526584585631037</c:v>
                </c:pt>
              </c:numCache>
            </c:numRef>
          </c:yVal>
          <c:smooth val="1"/>
          <c:extLst>
            <c:ext xmlns:c16="http://schemas.microsoft.com/office/drawing/2014/chart" uri="{C3380CC4-5D6E-409C-BE32-E72D297353CC}">
              <c16:uniqueId val="{00000005-DF8A-CB4C-9B04-38A1D4561E2B}"/>
            </c:ext>
          </c:extLst>
        </c:ser>
        <c:dLbls>
          <c:showLegendKey val="0"/>
          <c:showVal val="0"/>
          <c:showCatName val="0"/>
          <c:showSerName val="0"/>
          <c:showPercent val="0"/>
          <c:showBubbleSize val="0"/>
        </c:dLbls>
        <c:axId val="375528784"/>
        <c:axId val="375531056"/>
      </c:scatterChart>
      <c:valAx>
        <c:axId val="375528784"/>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375531056"/>
        <c:crosses val="autoZero"/>
        <c:crossBetween val="midCat"/>
      </c:valAx>
      <c:valAx>
        <c:axId val="375531056"/>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375528784"/>
        <c:crosses val="autoZero"/>
        <c:crossBetween val="midCat"/>
      </c:valAx>
      <c:spPr>
        <a:noFill/>
        <a:ln>
          <a:noFill/>
        </a:ln>
        <a:effectLst/>
      </c:spPr>
    </c:plotArea>
    <c:legend>
      <c:legendPos val="b"/>
      <c:layout>
        <c:manualLayout>
          <c:xMode val="edge"/>
          <c:yMode val="edge"/>
          <c:x val="7.6604675388339094E-2"/>
          <c:y val="0.10587040076454822"/>
          <c:w val="0.15574006556573422"/>
          <c:h val="0.477243055699831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7</xdr:col>
      <xdr:colOff>57150</xdr:colOff>
      <xdr:row>1</xdr:row>
      <xdr:rowOff>196850</xdr:rowOff>
    </xdr:from>
    <xdr:to>
      <xdr:col>16</xdr:col>
      <xdr:colOff>762000</xdr:colOff>
      <xdr:row>30</xdr:row>
      <xdr:rowOff>114300</xdr:rowOff>
    </xdr:to>
    <xdr:graphicFrame macro="">
      <xdr:nvGraphicFramePr>
        <xdr:cNvPr id="2" name="Grafico 1">
          <a:extLst>
            <a:ext uri="{FF2B5EF4-FFF2-40B4-BE49-F238E27FC236}">
              <a16:creationId xmlns:a16="http://schemas.microsoft.com/office/drawing/2014/main" id="{64CBD725-E9A3-4F45-8260-981BC8BF92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450850</xdr:colOff>
      <xdr:row>25</xdr:row>
      <xdr:rowOff>0</xdr:rowOff>
    </xdr:from>
    <xdr:to>
      <xdr:col>6</xdr:col>
      <xdr:colOff>520700</xdr:colOff>
      <xdr:row>43</xdr:row>
      <xdr:rowOff>63500</xdr:rowOff>
    </xdr:to>
    <xdr:graphicFrame macro="">
      <xdr:nvGraphicFramePr>
        <xdr:cNvPr id="2" name="Grafico 1">
          <a:extLst>
            <a:ext uri="{FF2B5EF4-FFF2-40B4-BE49-F238E27FC236}">
              <a16:creationId xmlns:a16="http://schemas.microsoft.com/office/drawing/2014/main" id="{D625DB62-2CFD-7AB2-DD0F-F372910678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215900</xdr:colOff>
      <xdr:row>1</xdr:row>
      <xdr:rowOff>12700</xdr:rowOff>
    </xdr:from>
    <xdr:to>
      <xdr:col>21</xdr:col>
      <xdr:colOff>12700</xdr:colOff>
      <xdr:row>24</xdr:row>
      <xdr:rowOff>152400</xdr:rowOff>
    </xdr:to>
    <xdr:sp macro="" textlink="">
      <xdr:nvSpPr>
        <xdr:cNvPr id="3" name="CasellaDiTesto 2">
          <a:extLst>
            <a:ext uri="{FF2B5EF4-FFF2-40B4-BE49-F238E27FC236}">
              <a16:creationId xmlns:a16="http://schemas.microsoft.com/office/drawing/2014/main" id="{66465A9A-F965-AB72-D877-8268A24B346B}"/>
            </a:ext>
          </a:extLst>
        </xdr:cNvPr>
        <xdr:cNvSpPr txBox="1"/>
      </xdr:nvSpPr>
      <xdr:spPr>
        <a:xfrm>
          <a:off x="12750800" y="215900"/>
          <a:ext cx="4749800" cy="481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300"/>
            <a:t>Data from Govindan and Hutchinson</a:t>
          </a:r>
          <a:r>
            <a:rPr lang="it-IT" sz="1300" baseline="0"/>
            <a:t> 2020</a:t>
          </a:r>
        </a:p>
        <a:p>
          <a:endParaRPr lang="it-IT" sz="1300" baseline="0"/>
        </a:p>
        <a:p>
          <a:r>
            <a:rPr lang="it-IT" sz="1300" baseline="0"/>
            <a:t>Values related to adults are not completely clear. The source reports a second table with "Adult longevity", while in the table reported here the "Adult" stage is mentioned as "Pre-Adult".</a:t>
          </a:r>
        </a:p>
        <a:p>
          <a:endParaRPr lang="it-IT" sz="1300" baseline="0"/>
        </a:p>
        <a:p>
          <a:r>
            <a:rPr lang="it-IT" sz="1300" baseline="0"/>
            <a:t>This aspect should be considered in modelling the adult survival, given that the values related to adults in the aforementioned tables change.</a:t>
          </a:r>
        </a:p>
        <a:p>
          <a:endParaRPr lang="it-IT" sz="1300" baseline="0"/>
        </a:p>
        <a:p>
          <a:r>
            <a:rPr lang="it-IT" sz="1300" baseline="0"/>
            <a:t>Nielsen et al. reported the development times divided by stages, as the present table. evaluate if merging the two tables may make sense to estimate the development rate function parameters. From a quick check, results seems comaprable, but it needs further tests fitting the development rate functions.</a:t>
          </a:r>
          <a:endParaRPr lang="it-IT" sz="1300"/>
        </a:p>
      </xdr:txBody>
    </xdr:sp>
    <xdr:clientData/>
  </xdr:twoCellAnchor>
  <xdr:twoCellAnchor>
    <xdr:from>
      <xdr:col>6</xdr:col>
      <xdr:colOff>596900</xdr:colOff>
      <xdr:row>26</xdr:row>
      <xdr:rowOff>0</xdr:rowOff>
    </xdr:from>
    <xdr:to>
      <xdr:col>12</xdr:col>
      <xdr:colOff>254000</xdr:colOff>
      <xdr:row>147</xdr:row>
      <xdr:rowOff>50800</xdr:rowOff>
    </xdr:to>
    <xdr:sp macro="" textlink="">
      <xdr:nvSpPr>
        <xdr:cNvPr id="4" name="CasellaDiTesto 3">
          <a:extLst>
            <a:ext uri="{FF2B5EF4-FFF2-40B4-BE49-F238E27FC236}">
              <a16:creationId xmlns:a16="http://schemas.microsoft.com/office/drawing/2014/main" id="{8C17C38C-3641-1760-D71E-27E85E1F8A10}"/>
            </a:ext>
          </a:extLst>
        </xdr:cNvPr>
        <xdr:cNvSpPr txBox="1"/>
      </xdr:nvSpPr>
      <xdr:spPr>
        <a:xfrm>
          <a:off x="5702300" y="5283200"/>
          <a:ext cx="4610100" cy="2463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300"/>
            <a:t>FIT - Briére (Matlab)</a:t>
          </a:r>
        </a:p>
        <a:p>
          <a:endParaRPr lang="it-IT" sz="1300"/>
        </a:p>
        <a:p>
          <a:r>
            <a:rPr lang="it-IT" sz="1300"/>
            <a:t>EGG</a:t>
          </a:r>
        </a:p>
        <a:p>
          <a:endParaRPr lang="it-IT" sz="1300"/>
        </a:p>
        <a:p>
          <a:r>
            <a:rPr lang="it-IT" sz="1300"/>
            <a:t>Coefficients (with 95% confidence bounds):</a:t>
          </a:r>
        </a:p>
        <a:p>
          <a:r>
            <a:rPr lang="it-IT" sz="1300"/>
            <a:t>       T_L =       11.03  (-30.99, 53.04)</a:t>
          </a:r>
        </a:p>
        <a:p>
          <a:r>
            <a:rPr lang="it-IT" sz="1300"/>
            <a:t>       T_M =          38  (18.31, 57.69)</a:t>
          </a:r>
        </a:p>
        <a:p>
          <a:r>
            <a:rPr lang="it-IT" sz="1300"/>
            <a:t>       a =    0.000238  (-0.0006069, 0.001083)</a:t>
          </a:r>
        </a:p>
        <a:p>
          <a:r>
            <a:rPr lang="it-IT" sz="1300"/>
            <a:t>       m =       2.812  (-14.66, 20.28)</a:t>
          </a:r>
        </a:p>
        <a:p>
          <a:endParaRPr lang="it-IT" sz="1300"/>
        </a:p>
        <a:p>
          <a:r>
            <a:rPr lang="it-IT" sz="1300"/>
            <a:t>Goodness of fit:</a:t>
          </a:r>
        </a:p>
        <a:p>
          <a:r>
            <a:rPr lang="it-IT" sz="1300"/>
            <a:t>  SSE: 3.762e-05</a:t>
          </a:r>
        </a:p>
        <a:p>
          <a:r>
            <a:rPr lang="it-IT" sz="1300"/>
            <a:t>  R-square: 0.5772</a:t>
          </a:r>
        </a:p>
        <a:p>
          <a:r>
            <a:rPr lang="it-IT" sz="1300"/>
            <a:t>  Adjusted R-square: 0.3235</a:t>
          </a:r>
        </a:p>
        <a:p>
          <a:r>
            <a:rPr lang="it-IT" sz="1300"/>
            <a:t>  RMSE: 0.002743</a:t>
          </a:r>
        </a:p>
        <a:p>
          <a:endParaRPr lang="it-IT" sz="1300"/>
        </a:p>
        <a:p>
          <a:endParaRPr lang="it-IT" sz="1300"/>
        </a:p>
        <a:p>
          <a:r>
            <a:rPr lang="it-IT" sz="1300"/>
            <a:t>N1</a:t>
          </a:r>
        </a:p>
        <a:p>
          <a:endParaRPr lang="it-IT" sz="1300"/>
        </a:p>
        <a:p>
          <a:r>
            <a:rPr lang="it-IT" sz="1300"/>
            <a:t>Coefficients (with 95% confidence bounds):</a:t>
          </a:r>
        </a:p>
        <a:p>
          <a:r>
            <a:rPr lang="it-IT" sz="1300"/>
            <a:t>       T_L =       13.79  (5.196, 22.39)</a:t>
          </a:r>
        </a:p>
        <a:p>
          <a:r>
            <a:rPr lang="it-IT" sz="1300"/>
            <a:t>       T_M =       39.41  (27.01, 51.81)</a:t>
          </a:r>
        </a:p>
        <a:p>
          <a:r>
            <a:rPr lang="it-IT" sz="1300"/>
            <a:t>       a =    0.000198  (-0.0004155, 0.0008114)</a:t>
          </a:r>
        </a:p>
        <a:p>
          <a:r>
            <a:rPr lang="it-IT" sz="1300"/>
            <a:t>       m =       1.892  (-2.559, 6.342)</a:t>
          </a:r>
        </a:p>
        <a:p>
          <a:endParaRPr lang="it-IT" sz="1300"/>
        </a:p>
        <a:p>
          <a:r>
            <a:rPr lang="it-IT" sz="1300"/>
            <a:t>Goodness of fit:</a:t>
          </a:r>
        </a:p>
        <a:p>
          <a:r>
            <a:rPr lang="it-IT" sz="1300"/>
            <a:t>  SSE: 1.016e-05</a:t>
          </a:r>
        </a:p>
        <a:p>
          <a:r>
            <a:rPr lang="it-IT" sz="1300"/>
            <a:t>  R-square: 0.9288</a:t>
          </a:r>
        </a:p>
        <a:p>
          <a:r>
            <a:rPr lang="it-IT" sz="1300"/>
            <a:t>  Adjusted R-square: 0.886</a:t>
          </a:r>
        </a:p>
        <a:p>
          <a:r>
            <a:rPr lang="it-IT" sz="1300"/>
            <a:t>  RMSE: 0.001426</a:t>
          </a:r>
        </a:p>
        <a:p>
          <a:endParaRPr lang="it-IT" sz="1300"/>
        </a:p>
        <a:p>
          <a:endParaRPr lang="it-IT" sz="1300"/>
        </a:p>
        <a:p>
          <a:r>
            <a:rPr lang="it-IT" sz="1300"/>
            <a:t>N2</a:t>
          </a:r>
        </a:p>
        <a:p>
          <a:endParaRPr lang="it-IT" sz="1300"/>
        </a:p>
        <a:p>
          <a:r>
            <a:rPr lang="it-IT" sz="1300"/>
            <a:t>Coefficients (with 95% confidence bounds):</a:t>
          </a:r>
        </a:p>
        <a:p>
          <a:r>
            <a:rPr lang="it-IT" sz="1300"/>
            <a:t>       T_L =       7.299  (0.673, 13.93)</a:t>
          </a:r>
        </a:p>
        <a:p>
          <a:r>
            <a:rPr lang="it-IT" sz="1300"/>
            <a:t>       T_M =       36.01  (35.93, 36.08)</a:t>
          </a:r>
        </a:p>
        <a:p>
          <a:r>
            <a:rPr lang="it-IT" sz="1300"/>
            <a:t>       a =   0.0002009  (0.0001675, 0.0002343)</a:t>
          </a:r>
        </a:p>
        <a:p>
          <a:r>
            <a:rPr lang="it-IT" sz="1300"/>
            <a:t>       m =       15.32  (-12.86, 43.5)</a:t>
          </a:r>
        </a:p>
        <a:p>
          <a:endParaRPr lang="it-IT" sz="1300"/>
        </a:p>
        <a:p>
          <a:r>
            <a:rPr lang="it-IT" sz="1300"/>
            <a:t>Goodness of fit:</a:t>
          </a:r>
        </a:p>
        <a:p>
          <a:r>
            <a:rPr lang="it-IT" sz="1300"/>
            <a:t>  SSE: 1.425e-07</a:t>
          </a:r>
        </a:p>
        <a:p>
          <a:r>
            <a:rPr lang="it-IT" sz="1300"/>
            <a:t>  R-square: 0.9958</a:t>
          </a:r>
        </a:p>
        <a:p>
          <a:r>
            <a:rPr lang="it-IT" sz="1300"/>
            <a:t>  Adjusted R-square: 0.9926</a:t>
          </a:r>
        </a:p>
        <a:p>
          <a:r>
            <a:rPr lang="it-IT" sz="1300"/>
            <a:t>  RMSE: 0.0001888</a:t>
          </a:r>
        </a:p>
        <a:p>
          <a:endParaRPr lang="it-IT" sz="1300"/>
        </a:p>
        <a:p>
          <a:endParaRPr lang="it-IT" sz="1300"/>
        </a:p>
        <a:p>
          <a:r>
            <a:rPr lang="it-IT" sz="1300"/>
            <a:t>N3</a:t>
          </a:r>
        </a:p>
        <a:p>
          <a:endParaRPr lang="it-IT" sz="1300"/>
        </a:p>
        <a:p>
          <a:r>
            <a:rPr lang="it-IT" sz="1300"/>
            <a:t>Coefficients (with 95% confidence bounds):</a:t>
          </a:r>
        </a:p>
        <a:p>
          <a:r>
            <a:rPr lang="it-IT" sz="1300"/>
            <a:t>       T_L =       14.28  (10.6, 17.96)</a:t>
          </a:r>
        </a:p>
        <a:p>
          <a:r>
            <a:rPr lang="it-IT" sz="1300"/>
            <a:t>       T_M =       39.93  (32.77, 47.09)</a:t>
          </a:r>
        </a:p>
        <a:p>
          <a:r>
            <a:rPr lang="it-IT" sz="1300"/>
            <a:t>       a =   4.836e-05  (-8.525e-05, 0.000182)</a:t>
          </a:r>
        </a:p>
        <a:p>
          <a:r>
            <a:rPr lang="it-IT" sz="1300"/>
            <a:t>       m =       1.106  (-0.09519, 2.306)</a:t>
          </a:r>
        </a:p>
        <a:p>
          <a:endParaRPr lang="it-IT" sz="1300"/>
        </a:p>
        <a:p>
          <a:r>
            <a:rPr lang="it-IT" sz="1300"/>
            <a:t>Goodness of fit:</a:t>
          </a:r>
        </a:p>
        <a:p>
          <a:r>
            <a:rPr lang="it-IT" sz="1300"/>
            <a:t>  SSE: 1.964e-06</a:t>
          </a:r>
        </a:p>
        <a:p>
          <a:r>
            <a:rPr lang="it-IT" sz="1300"/>
            <a:t>  R-square: 0.9724</a:t>
          </a:r>
        </a:p>
        <a:p>
          <a:r>
            <a:rPr lang="it-IT" sz="1300"/>
            <a:t>  Adjusted R-square: 0.9516</a:t>
          </a:r>
        </a:p>
        <a:p>
          <a:r>
            <a:rPr lang="it-IT" sz="1300"/>
            <a:t>  RMSE: 0.0007007</a:t>
          </a:r>
        </a:p>
        <a:p>
          <a:endParaRPr lang="it-IT" sz="1300"/>
        </a:p>
        <a:p>
          <a:endParaRPr lang="it-IT" sz="1300"/>
        </a:p>
        <a:p>
          <a:r>
            <a:rPr lang="it-IT" sz="1300"/>
            <a:t>N4</a:t>
          </a:r>
        </a:p>
        <a:p>
          <a:endParaRPr lang="it-IT" sz="1300"/>
        </a:p>
        <a:p>
          <a:r>
            <a:rPr lang="it-IT" sz="1300"/>
            <a:t>Coefficients (with 95% confidence bounds):</a:t>
          </a:r>
        </a:p>
        <a:p>
          <a:r>
            <a:rPr lang="it-IT" sz="1300"/>
            <a:t>       T_L =       7.464  (-35.38, 50.31)</a:t>
          </a:r>
        </a:p>
        <a:p>
          <a:r>
            <a:rPr lang="it-IT" sz="1300"/>
            <a:t>       T_M =       38.98  (14.65, 63.31)</a:t>
          </a:r>
        </a:p>
        <a:p>
          <a:r>
            <a:rPr lang="it-IT" sz="1300"/>
            <a:t>       a =   8.691e-05  (-0.0003939, 0.0005677)</a:t>
          </a:r>
        </a:p>
        <a:p>
          <a:r>
            <a:rPr lang="it-IT" sz="1300"/>
            <a:t>       m =       2.011  (-8.704, 12.73)</a:t>
          </a:r>
        </a:p>
        <a:p>
          <a:endParaRPr lang="it-IT" sz="1300"/>
        </a:p>
        <a:p>
          <a:r>
            <a:rPr lang="it-IT" sz="1300"/>
            <a:t>Goodness of fit:</a:t>
          </a:r>
        </a:p>
        <a:p>
          <a:r>
            <a:rPr lang="it-IT" sz="1300"/>
            <a:t>  SSE: 1.908e-05</a:t>
          </a:r>
        </a:p>
        <a:p>
          <a:r>
            <a:rPr lang="it-IT" sz="1300"/>
            <a:t>  R-square: 0.7632</a:t>
          </a:r>
        </a:p>
        <a:p>
          <a:r>
            <a:rPr lang="it-IT" sz="1300"/>
            <a:t>  Adjusted R-square: 0.5856</a:t>
          </a:r>
        </a:p>
        <a:p>
          <a:r>
            <a:rPr lang="it-IT" sz="1300"/>
            <a:t>  RMSE: 0.002184</a:t>
          </a:r>
        </a:p>
        <a:p>
          <a:endParaRPr lang="it-IT" sz="1300"/>
        </a:p>
        <a:p>
          <a:endParaRPr lang="it-IT" sz="1300"/>
        </a:p>
        <a:p>
          <a:r>
            <a:rPr lang="it-IT" sz="1300"/>
            <a:t>N5</a:t>
          </a:r>
        </a:p>
        <a:p>
          <a:endParaRPr lang="it-IT" sz="1300"/>
        </a:p>
        <a:p>
          <a:r>
            <a:rPr lang="it-IT" sz="1300"/>
            <a:t>Coefficients (with 95% confidence bounds):</a:t>
          </a:r>
        </a:p>
        <a:p>
          <a:r>
            <a:rPr lang="it-IT" sz="1300"/>
            <a:t>       T_L =       9.265  (-8.011, 26.54)</a:t>
          </a:r>
        </a:p>
        <a:p>
          <a:r>
            <a:rPr lang="it-IT" sz="1300"/>
            <a:t>       T_M =       39.99  (24.04, 55.94)</a:t>
          </a:r>
        </a:p>
        <a:p>
          <a:r>
            <a:rPr lang="it-IT" sz="1300"/>
            <a:t>       a =   4.418e-05  (-0.0001516, 0.00024)</a:t>
          </a:r>
        </a:p>
        <a:p>
          <a:r>
            <a:rPr lang="it-IT" sz="1300"/>
            <a:t>       m =        1.49  (-2.415, 5.394)</a:t>
          </a:r>
        </a:p>
        <a:p>
          <a:endParaRPr lang="it-IT" sz="1300"/>
        </a:p>
        <a:p>
          <a:r>
            <a:rPr lang="it-IT" sz="1300"/>
            <a:t>Goodness of fit:</a:t>
          </a:r>
        </a:p>
        <a:p>
          <a:r>
            <a:rPr lang="it-IT" sz="1300"/>
            <a:t>  SSE: 1.15e-06</a:t>
          </a:r>
        </a:p>
        <a:p>
          <a:r>
            <a:rPr lang="it-IT" sz="1300"/>
            <a:t>  R-square: 0.9174</a:t>
          </a:r>
        </a:p>
        <a:p>
          <a:r>
            <a:rPr lang="it-IT" sz="1300"/>
            <a:t>  Adjusted R-square: 0.8555</a:t>
          </a:r>
        </a:p>
        <a:p>
          <a:r>
            <a:rPr lang="it-IT" sz="1300"/>
            <a:t>  RMSE: 0.0005361</a:t>
          </a:r>
        </a:p>
        <a:p>
          <a:endParaRPr lang="it-IT" sz="1300"/>
        </a:p>
        <a:p>
          <a:endParaRPr lang="it-IT" sz="1300"/>
        </a:p>
        <a:p>
          <a:r>
            <a:rPr lang="it-IT" sz="1300"/>
            <a:t>ADULT</a:t>
          </a:r>
          <a:r>
            <a:rPr lang="it-IT" sz="1300" baseline="0"/>
            <a:t> - Survival rate</a:t>
          </a:r>
        </a:p>
        <a:p>
          <a:endParaRPr lang="it-IT" sz="1300" baseline="0"/>
        </a:p>
        <a:p>
          <a:r>
            <a:rPr lang="it-IT" sz="1300"/>
            <a:t>Coefficients (with 95% confidence bounds):</a:t>
          </a:r>
        </a:p>
        <a:p>
          <a:r>
            <a:rPr lang="it-IT" sz="1300"/>
            <a:t>       T_L =          11  (-7.142, 29.14)</a:t>
          </a:r>
        </a:p>
        <a:p>
          <a:r>
            <a:rPr lang="it-IT" sz="1300"/>
            <a:t>       T_M =       39.97  (11.67, 68.27)</a:t>
          </a:r>
        </a:p>
        <a:p>
          <a:r>
            <a:rPr lang="it-IT" sz="1300"/>
            <a:t>       a =   2.012e-05  (-9.832e-05, 0.0001386)</a:t>
          </a:r>
        </a:p>
        <a:p>
          <a:r>
            <a:rPr lang="it-IT" sz="1300"/>
            <a:t>       m =       2.097  (-8.017, 12.21)</a:t>
          </a:r>
        </a:p>
        <a:p>
          <a:endParaRPr lang="it-IT" sz="1300"/>
        </a:p>
        <a:p>
          <a:r>
            <a:rPr lang="it-IT" sz="1300"/>
            <a:t>Goodness of fit:</a:t>
          </a:r>
        </a:p>
        <a:p>
          <a:r>
            <a:rPr lang="it-IT" sz="1300"/>
            <a:t>  SSE: 2.706e-08</a:t>
          </a:r>
        </a:p>
        <a:p>
          <a:r>
            <a:rPr lang="it-IT" sz="1300"/>
            <a:t>  R-square: 0.877</a:t>
          </a:r>
        </a:p>
        <a:p>
          <a:r>
            <a:rPr lang="it-IT" sz="1300"/>
            <a:t>  Adjusted R-square: 0.7848</a:t>
          </a:r>
        </a:p>
        <a:p>
          <a:r>
            <a:rPr lang="it-IT" sz="1300"/>
            <a:t>  RMSE: 8.225e-050.000238</a:t>
          </a:r>
        </a:p>
      </xdr:txBody>
    </xdr:sp>
    <xdr:clientData/>
  </xdr:twoCellAnchor>
  <xdr:twoCellAnchor>
    <xdr:from>
      <xdr:col>12</xdr:col>
      <xdr:colOff>342900</xdr:colOff>
      <xdr:row>26</xdr:row>
      <xdr:rowOff>0</xdr:rowOff>
    </xdr:from>
    <xdr:to>
      <xdr:col>18</xdr:col>
      <xdr:colOff>0</xdr:colOff>
      <xdr:row>52</xdr:row>
      <xdr:rowOff>139700</xdr:rowOff>
    </xdr:to>
    <xdr:sp macro="" textlink="">
      <xdr:nvSpPr>
        <xdr:cNvPr id="5" name="CasellaDiTesto 4">
          <a:extLst>
            <a:ext uri="{FF2B5EF4-FFF2-40B4-BE49-F238E27FC236}">
              <a16:creationId xmlns:a16="http://schemas.microsoft.com/office/drawing/2014/main" id="{F32A8A84-4F44-AE4D-9923-44DD3B03505E}"/>
            </a:ext>
          </a:extLst>
        </xdr:cNvPr>
        <xdr:cNvSpPr txBox="1"/>
      </xdr:nvSpPr>
      <xdr:spPr>
        <a:xfrm>
          <a:off x="10401300" y="5283200"/>
          <a:ext cx="4610100" cy="542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it-IT" sz="1300"/>
            <a:t>FIT</a:t>
          </a:r>
          <a:r>
            <a:rPr lang="it-IT" sz="1300" baseline="0"/>
            <a:t> - Logan</a:t>
          </a:r>
          <a:endParaRPr lang="it-IT" sz="1300"/>
        </a:p>
        <a:p>
          <a:endParaRPr lang="it-IT" sz="1100"/>
        </a:p>
        <a:p>
          <a:r>
            <a:rPr lang="it-IT" sz="1300"/>
            <a:t>EGG</a:t>
          </a:r>
        </a:p>
        <a:p>
          <a:r>
            <a:rPr lang="it-IT" sz="1300"/>
            <a:t> </a:t>
          </a:r>
        </a:p>
        <a:p>
          <a:r>
            <a:rPr lang="it-IT" sz="1300"/>
            <a:t>psi =  1.0000e-03  +/-  3.0547e-07</a:t>
          </a:r>
        </a:p>
        <a:p>
          <a:r>
            <a:rPr lang="it-IT" sz="1300"/>
            <a:t>rho =  2.3839e-01  +/-  8.4301e-04</a:t>
          </a:r>
        </a:p>
        <a:p>
          <a:r>
            <a:rPr lang="it-IT" sz="1300"/>
            <a:t>T_m =  34.664740  +/-  0.117072</a:t>
          </a:r>
        </a:p>
        <a:p>
          <a:r>
            <a:rPr lang="it-IT" sz="1300"/>
            <a:t>Delta_T =  3.150420  +/-  0.016617</a:t>
          </a:r>
        </a:p>
        <a:p>
          <a:r>
            <a:rPr lang="it-IT" sz="1300"/>
            <a:t>ChiSquared =  2.670008</a:t>
          </a:r>
        </a:p>
        <a:p>
          <a:endParaRPr lang="it-IT" sz="1300"/>
        </a:p>
        <a:p>
          <a:r>
            <a:rPr lang="it-IT" sz="1300"/>
            <a:t>Akaike Information Criterion (AIC) =  12.947145</a:t>
          </a:r>
        </a:p>
        <a:p>
          <a:r>
            <a:rPr lang="it-IT" sz="1300"/>
            <a:t>Bayesian Information Criterion (BIC) =  14.157485</a:t>
          </a:r>
        </a:p>
        <a:p>
          <a:r>
            <a:rPr lang="it-IT" sz="1300"/>
            <a:t>Coefficient of determination (R^2) =  -5.132</a:t>
          </a:r>
        </a:p>
        <a:p>
          <a:r>
            <a:rPr lang="it-IT" sz="1300"/>
            <a:t>Adjusted coeff. of determination (R^2_adj) =  -10.037</a:t>
          </a:r>
        </a:p>
        <a:p>
          <a:r>
            <a:rPr lang="it-IT" sz="1300"/>
            <a:t>Number of degrees of freedom =  5</a:t>
          </a:r>
        </a:p>
        <a:p>
          <a:r>
            <a:rPr lang="it-IT" sz="1300"/>
            <a:t>	 </a:t>
          </a:r>
        </a:p>
        <a:p>
          <a:r>
            <a:rPr lang="it-IT" sz="1300"/>
            <a:t>Optimal temperature value:</a:t>
          </a:r>
        </a:p>
        <a:p>
          <a:r>
            <a:rPr lang="it-IT" sz="1300"/>
            <a:t>T_opt =  31.041843  +/-  0.409811</a:t>
          </a:r>
        </a:p>
        <a:p>
          <a:endParaRPr lang="it-IT" sz="1300"/>
        </a:p>
        <a:p>
          <a:r>
            <a:rPr lang="it-IT" sz="1300"/>
            <a:t>Optimal rate value R[T_opt]:</a:t>
          </a:r>
        </a:p>
        <a:p>
          <a:r>
            <a:rPr lang="it-IT" sz="1300"/>
            <a:t>R[T_opt] =  0.407356  +/-  0.015249</a:t>
          </a:r>
        </a:p>
        <a:p>
          <a:endParaRPr lang="it-IT" sz="1100"/>
        </a:p>
      </xdr:txBody>
    </xdr:sp>
    <xdr:clientData/>
  </xdr:twoCellAnchor>
  <xdr:twoCellAnchor>
    <xdr:from>
      <xdr:col>18</xdr:col>
      <xdr:colOff>88900</xdr:colOff>
      <xdr:row>26</xdr:row>
      <xdr:rowOff>0</xdr:rowOff>
    </xdr:from>
    <xdr:to>
      <xdr:col>23</xdr:col>
      <xdr:colOff>571500</xdr:colOff>
      <xdr:row>52</xdr:row>
      <xdr:rowOff>139700</xdr:rowOff>
    </xdr:to>
    <xdr:sp macro="" textlink="">
      <xdr:nvSpPr>
        <xdr:cNvPr id="6" name="CasellaDiTesto 5">
          <a:extLst>
            <a:ext uri="{FF2B5EF4-FFF2-40B4-BE49-F238E27FC236}">
              <a16:creationId xmlns:a16="http://schemas.microsoft.com/office/drawing/2014/main" id="{321875CC-04B6-EE4F-9C25-3F50510555BE}"/>
            </a:ext>
          </a:extLst>
        </xdr:cNvPr>
        <xdr:cNvSpPr txBox="1"/>
      </xdr:nvSpPr>
      <xdr:spPr>
        <a:xfrm>
          <a:off x="15100300" y="5283200"/>
          <a:ext cx="4610100" cy="542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300"/>
            <a:t>FIT - Sharpe</a:t>
          </a:r>
          <a:r>
            <a:rPr lang="it-IT" sz="1300" baseline="0"/>
            <a:t> and </a:t>
          </a:r>
          <a:r>
            <a:rPr lang="it-IT" sz="1300"/>
            <a:t>De Michele</a:t>
          </a:r>
        </a:p>
        <a:p>
          <a:endParaRPr lang="it-IT" sz="1300"/>
        </a:p>
        <a:p>
          <a:r>
            <a:rPr lang="it-IT" sz="1300"/>
            <a:t>EGG </a:t>
          </a:r>
        </a:p>
        <a:p>
          <a:endParaRPr lang="it-IT" sz="1300"/>
        </a:p>
        <a:p>
          <a:r>
            <a:rPr lang="it-IT" sz="1300"/>
            <a:t>Unreliable - To do</a:t>
          </a:r>
          <a:r>
            <a:rPr lang="it-IT" sz="1300" baseline="0"/>
            <a:t> again</a:t>
          </a:r>
        </a:p>
        <a:p>
          <a:endParaRPr lang="it-IT" sz="1300" baseline="0"/>
        </a:p>
        <a:p>
          <a:r>
            <a:rPr lang="it-IT" sz="1300" baseline="0"/>
            <a:t>N1</a:t>
          </a:r>
        </a:p>
        <a:p>
          <a:r>
            <a:rPr lang="it-IT" sz="1300"/>
            <a:t> </a:t>
          </a:r>
        </a:p>
        <a:p>
          <a:r>
            <a:rPr lang="it-IT" sz="1300"/>
            <a:t>A =  -9.1548e+00  +/-  5.1524e-01</a:t>
          </a:r>
        </a:p>
        <a:p>
          <a:r>
            <a:rPr lang="it-IT" sz="1300"/>
            <a:t>B =  -1.8074e+02  +/-  1.9063e+01</a:t>
          </a:r>
        </a:p>
        <a:p>
          <a:r>
            <a:rPr lang="it-IT" sz="1300"/>
            <a:t>C =  -6.8406e+00  +/-  4.1689e-01</a:t>
          </a:r>
        </a:p>
        <a:p>
          <a:r>
            <a:rPr lang="it-IT" sz="1300"/>
            <a:t>D =  -2.3047e+02  +/-  1.8902e+01</a:t>
          </a:r>
        </a:p>
        <a:p>
          <a:r>
            <a:rPr lang="it-IT" sz="1300"/>
            <a:t>E =  -7.7002e+00  +/-  7.2613e-01</a:t>
          </a:r>
        </a:p>
        <a:p>
          <a:r>
            <a:rPr lang="it-IT" sz="1300"/>
            <a:t>F =  -2.3048e+02  +/-  2.2501e+01</a:t>
          </a:r>
        </a:p>
        <a:p>
          <a:endParaRPr lang="it-IT" sz="1300"/>
        </a:p>
        <a:p>
          <a:r>
            <a:rPr lang="it-IT" sz="1300"/>
            <a:t>ChiSquared =  0.016212</a:t>
          </a:r>
        </a:p>
        <a:p>
          <a:endParaRPr lang="it-IT" sz="13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25400</xdr:colOff>
      <xdr:row>1</xdr:row>
      <xdr:rowOff>12700</xdr:rowOff>
    </xdr:from>
    <xdr:to>
      <xdr:col>16</xdr:col>
      <xdr:colOff>25400</xdr:colOff>
      <xdr:row>94</xdr:row>
      <xdr:rowOff>50800</xdr:rowOff>
    </xdr:to>
    <xdr:sp macro="" textlink="">
      <xdr:nvSpPr>
        <xdr:cNvPr id="2" name="CasellaDiTesto 1">
          <a:extLst>
            <a:ext uri="{FF2B5EF4-FFF2-40B4-BE49-F238E27FC236}">
              <a16:creationId xmlns:a16="http://schemas.microsoft.com/office/drawing/2014/main" id="{6DD06C42-A399-8458-74ED-264F2BC91176}"/>
            </a:ext>
          </a:extLst>
        </xdr:cNvPr>
        <xdr:cNvSpPr txBox="1"/>
      </xdr:nvSpPr>
      <xdr:spPr>
        <a:xfrm>
          <a:off x="6845300" y="215900"/>
          <a:ext cx="6604000" cy="1893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300"/>
            <a:t>Data from Nielsen et al.</a:t>
          </a:r>
          <a:r>
            <a:rPr lang="it-IT" sz="1300" baseline="0"/>
            <a:t> 2008</a:t>
          </a:r>
        </a:p>
        <a:p>
          <a:endParaRPr lang="it-IT" sz="1300" baseline="0"/>
        </a:p>
        <a:p>
          <a:pPr algn="l"/>
          <a:r>
            <a:rPr lang="it-IT" sz="1300" baseline="0"/>
            <a:t>Mortality is corresponding to the WHOLE stage, that means that it is the whole portion of individuals that did not passed to the next stage. To obtain the daily value, it should be considered the multiplication between the mortality rate function and the development rate portion, indicating howlong individuals will live in that temperature conditions.</a:t>
          </a:r>
        </a:p>
        <a:p>
          <a:pPr algn="l"/>
          <a:endParaRPr lang="it-IT" sz="1300" baseline="0"/>
        </a:p>
        <a:p>
          <a:pPr algn="l"/>
          <a:endParaRPr lang="it-IT" sz="1300" baseline="0"/>
        </a:p>
        <a:p>
          <a:pPr algn="l"/>
          <a:r>
            <a:rPr lang="it-IT" sz="1300" baseline="0"/>
            <a:t>FIT RESULTS: Bathtub function (4th order polynomial Wang et al.)</a:t>
          </a:r>
        </a:p>
        <a:p>
          <a:pPr algn="l"/>
          <a:endParaRPr lang="it-IT" sz="1300" baseline="0"/>
        </a:p>
        <a:p>
          <a:pPr algn="l"/>
          <a:r>
            <a:rPr lang="it-IT" sz="1300" baseline="0"/>
            <a:t>EGG</a:t>
          </a:r>
        </a:p>
        <a:p>
          <a:r>
            <a:rPr lang="it-IT" sz="1300">
              <a:solidFill>
                <a:schemeClr val="dk1"/>
              </a:solidFill>
              <a:effectLst/>
              <a:latin typeface="+mn-lt"/>
              <a:ea typeface="+mn-ea"/>
              <a:cs typeface="+mn-cs"/>
            </a:rPr>
            <a:t> </a:t>
          </a:r>
        </a:p>
        <a:p>
          <a:r>
            <a:rPr lang="it-IT" sz="1300">
              <a:solidFill>
                <a:schemeClr val="dk1"/>
              </a:solidFill>
              <a:effectLst/>
              <a:latin typeface="+mn-lt"/>
              <a:ea typeface="+mn-ea"/>
              <a:cs typeface="+mn-cs"/>
            </a:rPr>
            <a:t>a = 0.0001667 +/- 3.99e-05</a:t>
          </a:r>
        </a:p>
        <a:p>
          <a:r>
            <a:rPr lang="it-IT" sz="1300">
              <a:solidFill>
                <a:schemeClr val="dk1"/>
              </a:solidFill>
              <a:effectLst/>
              <a:latin typeface="+mn-lt"/>
              <a:ea typeface="+mn-ea"/>
              <a:cs typeface="+mn-cs"/>
            </a:rPr>
            <a:t>b = -0.0162653 +/- 0.0039751</a:t>
          </a:r>
        </a:p>
        <a:p>
          <a:r>
            <a:rPr lang="it-IT" sz="1300">
              <a:solidFill>
                <a:schemeClr val="dk1"/>
              </a:solidFill>
              <a:effectLst/>
              <a:latin typeface="+mn-lt"/>
              <a:ea typeface="+mn-ea"/>
              <a:cs typeface="+mn-cs"/>
            </a:rPr>
            <a:t>c = 0.5844314 +/- 0.14496</a:t>
          </a:r>
        </a:p>
        <a:p>
          <a:r>
            <a:rPr lang="it-IT" sz="1300">
              <a:solidFill>
                <a:schemeClr val="dk1"/>
              </a:solidFill>
              <a:effectLst/>
              <a:latin typeface="+mn-lt"/>
              <a:ea typeface="+mn-ea"/>
              <a:cs typeface="+mn-cs"/>
            </a:rPr>
            <a:t>d = -9.163731 +/- 2.2896633</a:t>
          </a:r>
        </a:p>
        <a:p>
          <a:r>
            <a:rPr lang="it-IT" sz="1300">
              <a:solidFill>
                <a:schemeClr val="dk1"/>
              </a:solidFill>
              <a:effectLst/>
              <a:latin typeface="+mn-lt"/>
              <a:ea typeface="+mn-ea"/>
              <a:cs typeface="+mn-cs"/>
            </a:rPr>
            <a:t>e = 52.9093736 +/- 13.197079</a:t>
          </a:r>
        </a:p>
        <a:p>
          <a:r>
            <a:rPr lang="it-IT" sz="1300">
              <a:solidFill>
                <a:schemeClr val="dk1"/>
              </a:solidFill>
              <a:effectLst/>
              <a:latin typeface="+mn-lt"/>
              <a:ea typeface="+mn-ea"/>
              <a:cs typeface="+mn-cs"/>
            </a:rPr>
            <a:t>R-squared =  0.95927</a:t>
          </a:r>
        </a:p>
        <a:p>
          <a:r>
            <a:rPr lang="it-IT" sz="1300">
              <a:solidFill>
                <a:schemeClr val="dk1"/>
              </a:solidFill>
              <a:effectLst/>
              <a:latin typeface="+mn-lt"/>
              <a:ea typeface="+mn-ea"/>
              <a:cs typeface="+mn-cs"/>
            </a:rPr>
            <a:t>Chi-squared =  2.75005</a:t>
          </a:r>
        </a:p>
        <a:p>
          <a:r>
            <a:rPr lang="it-IT" sz="1300">
              <a:solidFill>
                <a:schemeClr val="dk1"/>
              </a:solidFill>
              <a:effectLst/>
              <a:latin typeface="+mn-lt"/>
              <a:ea typeface="+mn-ea"/>
              <a:cs typeface="+mn-cs"/>
            </a:rPr>
            <a:t>P-value =  0.568211</a:t>
          </a:r>
        </a:p>
        <a:p>
          <a:r>
            <a:rPr lang="it-IT" sz="1300">
              <a:solidFill>
                <a:schemeClr val="dk1"/>
              </a:solidFill>
              <a:effectLst/>
              <a:latin typeface="+mn-lt"/>
              <a:ea typeface="+mn-ea"/>
              <a:cs typeface="+mn-cs"/>
            </a:rPr>
            <a:t>Number of degrees of freedom (NDF) = 3</a:t>
          </a:r>
        </a:p>
        <a:p>
          <a:r>
            <a:rPr lang="it-IT" sz="1300">
              <a:solidFill>
                <a:schemeClr val="dk1"/>
              </a:solidFill>
              <a:effectLst/>
              <a:latin typeface="+mn-lt"/>
              <a:ea typeface="+mn-ea"/>
              <a:cs typeface="+mn-cs"/>
            </a:rPr>
            <a:t>Akaike Information Criterion (AIC): 16.68236</a:t>
          </a:r>
        </a:p>
        <a:p>
          <a:r>
            <a:rPr lang="it-IT" sz="1300">
              <a:solidFill>
                <a:schemeClr val="dk1"/>
              </a:solidFill>
              <a:effectLst/>
              <a:latin typeface="+mn-lt"/>
              <a:ea typeface="+mn-ea"/>
              <a:cs typeface="+mn-cs"/>
            </a:rPr>
            <a:t>Bayesian Information Criterion (BIC) 16.92069</a:t>
          </a:r>
        </a:p>
        <a:p>
          <a:endParaRPr lang="it-IT" sz="1300">
            <a:solidFill>
              <a:schemeClr val="dk1"/>
            </a:solidFill>
            <a:effectLst/>
            <a:latin typeface="+mn-lt"/>
            <a:ea typeface="+mn-ea"/>
            <a:cs typeface="+mn-cs"/>
          </a:endParaRPr>
        </a:p>
        <a:p>
          <a:r>
            <a:rPr lang="it-IT" sz="1300">
              <a:solidFill>
                <a:schemeClr val="dk1"/>
              </a:solidFill>
              <a:effectLst/>
              <a:latin typeface="+mn-lt"/>
              <a:ea typeface="+mn-ea"/>
              <a:cs typeface="+mn-cs"/>
            </a:rPr>
            <a:t>N1</a:t>
          </a:r>
        </a:p>
        <a:p>
          <a:endParaRPr lang="it-IT" sz="1300">
            <a:solidFill>
              <a:schemeClr val="dk1"/>
            </a:solidFill>
            <a:effectLst/>
            <a:latin typeface="+mn-lt"/>
            <a:ea typeface="+mn-ea"/>
            <a:cs typeface="+mn-cs"/>
          </a:endParaRPr>
        </a:p>
        <a:p>
          <a:r>
            <a:rPr lang="it-IT" sz="1300">
              <a:solidFill>
                <a:schemeClr val="dk1"/>
              </a:solidFill>
              <a:effectLst/>
              <a:latin typeface="+mn-lt"/>
              <a:ea typeface="+mn-ea"/>
              <a:cs typeface="+mn-cs"/>
            </a:rPr>
            <a:t>a = 3.01e-05 +/- 3.04e-05</a:t>
          </a:r>
        </a:p>
        <a:p>
          <a:r>
            <a:rPr lang="it-IT" sz="1300">
              <a:solidFill>
                <a:schemeClr val="dk1"/>
              </a:solidFill>
              <a:effectLst/>
              <a:latin typeface="+mn-lt"/>
              <a:ea typeface="+mn-ea"/>
              <a:cs typeface="+mn-cs"/>
            </a:rPr>
            <a:t>b = -0.003706 +/- 0.0030363</a:t>
          </a:r>
        </a:p>
        <a:p>
          <a:r>
            <a:rPr lang="it-IT" sz="1300">
              <a:solidFill>
                <a:schemeClr val="dk1"/>
              </a:solidFill>
              <a:effectLst/>
              <a:latin typeface="+mn-lt"/>
              <a:ea typeface="+mn-ea"/>
              <a:cs typeface="+mn-cs"/>
            </a:rPr>
            <a:t>c = 0.1668317 +/- 0.1108841</a:t>
          </a:r>
        </a:p>
        <a:p>
          <a:r>
            <a:rPr lang="it-IT" sz="1300">
              <a:solidFill>
                <a:schemeClr val="dk1"/>
              </a:solidFill>
              <a:effectLst/>
              <a:latin typeface="+mn-lt"/>
              <a:ea typeface="+mn-ea"/>
              <a:cs typeface="+mn-cs"/>
            </a:rPr>
            <a:t>d = -3.2539274 +/- 1.7535167</a:t>
          </a:r>
        </a:p>
        <a:p>
          <a:r>
            <a:rPr lang="it-IT" sz="1300">
              <a:solidFill>
                <a:schemeClr val="dk1"/>
              </a:solidFill>
              <a:effectLst/>
              <a:latin typeface="+mn-lt"/>
              <a:ea typeface="+mn-ea"/>
              <a:cs typeface="+mn-cs"/>
            </a:rPr>
            <a:t>e = 23.2205487 +/- 10.1157234</a:t>
          </a:r>
        </a:p>
        <a:p>
          <a:r>
            <a:rPr lang="it-IT" sz="1300">
              <a:solidFill>
                <a:schemeClr val="dk1"/>
              </a:solidFill>
              <a:effectLst/>
              <a:latin typeface="+mn-lt"/>
              <a:ea typeface="+mn-ea"/>
              <a:cs typeface="+mn-cs"/>
            </a:rPr>
            <a:t>R-squared =  0.9716</a:t>
          </a:r>
        </a:p>
        <a:p>
          <a:r>
            <a:rPr lang="it-IT" sz="1300">
              <a:solidFill>
                <a:schemeClr val="dk1"/>
              </a:solidFill>
              <a:effectLst/>
              <a:latin typeface="+mn-lt"/>
              <a:ea typeface="+mn-ea"/>
              <a:cs typeface="+mn-cs"/>
            </a:rPr>
            <a:t>Chi-squared =  1.1441</a:t>
          </a:r>
        </a:p>
        <a:p>
          <a:r>
            <a:rPr lang="it-IT" sz="1300">
              <a:solidFill>
                <a:schemeClr val="dk1"/>
              </a:solidFill>
              <a:effectLst/>
              <a:latin typeface="+mn-lt"/>
              <a:ea typeface="+mn-ea"/>
              <a:cs typeface="+mn-cs"/>
            </a:rPr>
            <a:t>P-value =  0.2335592</a:t>
          </a:r>
        </a:p>
        <a:p>
          <a:r>
            <a:rPr lang="it-IT" sz="1300">
              <a:solidFill>
                <a:schemeClr val="dk1"/>
              </a:solidFill>
              <a:effectLst/>
              <a:latin typeface="+mn-lt"/>
              <a:ea typeface="+mn-ea"/>
              <a:cs typeface="+mn-cs"/>
            </a:rPr>
            <a:t>Number of degrees of freedom (NDF) = 3</a:t>
          </a:r>
        </a:p>
        <a:p>
          <a:r>
            <a:rPr lang="it-IT" sz="1300">
              <a:solidFill>
                <a:schemeClr val="dk1"/>
              </a:solidFill>
              <a:effectLst/>
              <a:latin typeface="+mn-lt"/>
              <a:ea typeface="+mn-ea"/>
              <a:cs typeface="+mn-cs"/>
            </a:rPr>
            <a:t>Akaike Information Criterion (AIC): 17.73865</a:t>
          </a:r>
        </a:p>
        <a:p>
          <a:r>
            <a:rPr lang="it-IT" sz="1300">
              <a:solidFill>
                <a:schemeClr val="dk1"/>
              </a:solidFill>
              <a:effectLst/>
              <a:latin typeface="+mn-lt"/>
              <a:ea typeface="+mn-ea"/>
              <a:cs typeface="+mn-cs"/>
            </a:rPr>
            <a:t>Bayesian Information Criterion (BIC) 17.97698</a:t>
          </a:r>
        </a:p>
        <a:p>
          <a:endParaRPr lang="it-IT" sz="1300">
            <a:solidFill>
              <a:schemeClr val="dk1"/>
            </a:solidFill>
            <a:effectLst/>
            <a:latin typeface="+mn-lt"/>
            <a:ea typeface="+mn-ea"/>
            <a:cs typeface="+mn-cs"/>
          </a:endParaRPr>
        </a:p>
        <a:p>
          <a:r>
            <a:rPr lang="it-IT" sz="1300">
              <a:solidFill>
                <a:schemeClr val="dk1"/>
              </a:solidFill>
              <a:effectLst/>
              <a:latin typeface="+mn-lt"/>
              <a:ea typeface="+mn-ea"/>
              <a:cs typeface="+mn-cs"/>
            </a:rPr>
            <a:t>N2</a:t>
          </a:r>
        </a:p>
        <a:p>
          <a:endParaRPr lang="it-IT" sz="1300">
            <a:solidFill>
              <a:schemeClr val="dk1"/>
            </a:solidFill>
            <a:effectLst/>
            <a:latin typeface="+mn-lt"/>
            <a:ea typeface="+mn-ea"/>
            <a:cs typeface="+mn-cs"/>
          </a:endParaRPr>
        </a:p>
        <a:p>
          <a:r>
            <a:rPr lang="it-IT" sz="1300">
              <a:solidFill>
                <a:schemeClr val="dk1"/>
              </a:solidFill>
              <a:effectLst/>
              <a:latin typeface="+mn-lt"/>
              <a:ea typeface="+mn-ea"/>
              <a:cs typeface="+mn-cs"/>
            </a:rPr>
            <a:t>a = 5.9e-05 +/- 5.08e-05</a:t>
          </a:r>
        </a:p>
        <a:p>
          <a:r>
            <a:rPr lang="it-IT" sz="1300">
              <a:solidFill>
                <a:schemeClr val="dk1"/>
              </a:solidFill>
              <a:effectLst/>
              <a:latin typeface="+mn-lt"/>
              <a:ea typeface="+mn-ea"/>
              <a:cs typeface="+mn-cs"/>
            </a:rPr>
            <a:t>b = -0.0057541 +/- 0.0050737</a:t>
          </a:r>
        </a:p>
        <a:p>
          <a:r>
            <a:rPr lang="it-IT" sz="1300">
              <a:solidFill>
                <a:schemeClr val="dk1"/>
              </a:solidFill>
              <a:effectLst/>
              <a:latin typeface="+mn-lt"/>
              <a:ea typeface="+mn-ea"/>
              <a:cs typeface="+mn-cs"/>
            </a:rPr>
            <a:t>c = 0.2135545 +/- 0.1852785</a:t>
          </a:r>
        </a:p>
        <a:p>
          <a:r>
            <a:rPr lang="it-IT" sz="1300">
              <a:solidFill>
                <a:schemeClr val="dk1"/>
              </a:solidFill>
              <a:effectLst/>
              <a:latin typeface="+mn-lt"/>
              <a:ea typeface="+mn-ea"/>
              <a:cs typeface="+mn-cs"/>
            </a:rPr>
            <a:t>d = -3.5937791 +/- 2.9300412</a:t>
          </a:r>
        </a:p>
        <a:p>
          <a:r>
            <a:rPr lang="it-IT" sz="1300">
              <a:solidFill>
                <a:schemeClr val="dk1"/>
              </a:solidFill>
              <a:effectLst/>
              <a:latin typeface="+mn-lt"/>
              <a:ea typeface="+mn-ea"/>
              <a:cs typeface="+mn-cs"/>
            </a:rPr>
            <a:t>e = 23.3620976 +/- 16.9037699</a:t>
          </a:r>
        </a:p>
        <a:p>
          <a:r>
            <a:rPr lang="it-IT" sz="1300">
              <a:solidFill>
                <a:schemeClr val="dk1"/>
              </a:solidFill>
              <a:effectLst/>
              <a:latin typeface="+mn-lt"/>
              <a:ea typeface="+mn-ea"/>
              <a:cs typeface="+mn-cs"/>
            </a:rPr>
            <a:t>R-squared =  0.94328</a:t>
          </a:r>
        </a:p>
        <a:p>
          <a:r>
            <a:rPr lang="it-IT" sz="1300">
              <a:solidFill>
                <a:schemeClr val="dk1"/>
              </a:solidFill>
              <a:effectLst/>
              <a:latin typeface="+mn-lt"/>
              <a:ea typeface="+mn-ea"/>
              <a:cs typeface="+mn-cs"/>
            </a:rPr>
            <a:t>Chi-squared =  0.5382</a:t>
          </a:r>
        </a:p>
        <a:p>
          <a:r>
            <a:rPr lang="it-IT" sz="1300">
              <a:solidFill>
                <a:schemeClr val="dk1"/>
              </a:solidFill>
              <a:effectLst/>
              <a:latin typeface="+mn-lt"/>
              <a:ea typeface="+mn-ea"/>
              <a:cs typeface="+mn-cs"/>
            </a:rPr>
            <a:t>P-value =  0.0895778</a:t>
          </a:r>
        </a:p>
        <a:p>
          <a:r>
            <a:rPr lang="it-IT" sz="1300">
              <a:solidFill>
                <a:schemeClr val="dk1"/>
              </a:solidFill>
              <a:effectLst/>
              <a:latin typeface="+mn-lt"/>
              <a:ea typeface="+mn-ea"/>
              <a:cs typeface="+mn-cs"/>
            </a:rPr>
            <a:t>Number of degrees of freedom (NDF) = 3</a:t>
          </a:r>
        </a:p>
        <a:p>
          <a:r>
            <a:rPr lang="it-IT" sz="1300">
              <a:solidFill>
                <a:schemeClr val="dk1"/>
              </a:solidFill>
              <a:effectLst/>
              <a:latin typeface="+mn-lt"/>
              <a:ea typeface="+mn-ea"/>
              <a:cs typeface="+mn-cs"/>
            </a:rPr>
            <a:t>Akaike Information Criterion (AIC): 15.72566</a:t>
          </a:r>
        </a:p>
        <a:p>
          <a:r>
            <a:rPr lang="it-IT" sz="1300">
              <a:solidFill>
                <a:schemeClr val="dk1"/>
              </a:solidFill>
              <a:effectLst/>
              <a:latin typeface="+mn-lt"/>
              <a:ea typeface="+mn-ea"/>
              <a:cs typeface="+mn-cs"/>
            </a:rPr>
            <a:t>Bayesian Information Criterion (BIC) 15.96399</a:t>
          </a:r>
        </a:p>
        <a:p>
          <a:endParaRPr lang="it-IT" sz="1300">
            <a:solidFill>
              <a:schemeClr val="dk1"/>
            </a:solidFill>
            <a:effectLst/>
            <a:latin typeface="+mn-lt"/>
            <a:ea typeface="+mn-ea"/>
            <a:cs typeface="+mn-cs"/>
          </a:endParaRPr>
        </a:p>
        <a:p>
          <a:r>
            <a:rPr lang="it-IT" sz="1300">
              <a:solidFill>
                <a:schemeClr val="dk1"/>
              </a:solidFill>
              <a:effectLst/>
              <a:latin typeface="+mn-lt"/>
              <a:ea typeface="+mn-ea"/>
              <a:cs typeface="+mn-cs"/>
            </a:rPr>
            <a:t>N3</a:t>
          </a:r>
        </a:p>
        <a:p>
          <a:endParaRPr lang="it-IT" sz="1300">
            <a:solidFill>
              <a:schemeClr val="dk1"/>
            </a:solidFill>
            <a:effectLst/>
            <a:latin typeface="+mn-lt"/>
            <a:ea typeface="+mn-ea"/>
            <a:cs typeface="+mn-cs"/>
          </a:endParaRPr>
        </a:p>
        <a:p>
          <a:r>
            <a:rPr lang="it-IT" sz="1300">
              <a:solidFill>
                <a:schemeClr val="dk1"/>
              </a:solidFill>
              <a:effectLst/>
              <a:latin typeface="+mn-lt"/>
              <a:ea typeface="+mn-ea"/>
              <a:cs typeface="+mn-cs"/>
            </a:rPr>
            <a:t>a = 0.0001129 +/- 2.98e-05</a:t>
          </a:r>
        </a:p>
        <a:p>
          <a:r>
            <a:rPr lang="it-IT" sz="1300">
              <a:solidFill>
                <a:schemeClr val="dk1"/>
              </a:solidFill>
              <a:effectLst/>
              <a:latin typeface="+mn-lt"/>
              <a:ea typeface="+mn-ea"/>
              <a:cs typeface="+mn-cs"/>
            </a:rPr>
            <a:t>b = -0.0113512 +/- 0.0029725</a:t>
          </a:r>
        </a:p>
        <a:p>
          <a:r>
            <a:rPr lang="it-IT" sz="1300">
              <a:solidFill>
                <a:schemeClr val="dk1"/>
              </a:solidFill>
              <a:effectLst/>
              <a:latin typeface="+mn-lt"/>
              <a:ea typeface="+mn-ea"/>
              <a:cs typeface="+mn-cs"/>
            </a:rPr>
            <a:t>c = 0.4254478 +/- 0.1085329</a:t>
          </a:r>
        </a:p>
        <a:p>
          <a:r>
            <a:rPr lang="it-IT" sz="1300">
              <a:solidFill>
                <a:schemeClr val="dk1"/>
              </a:solidFill>
              <a:effectLst/>
              <a:latin typeface="+mn-lt"/>
              <a:ea typeface="+mn-ea"/>
              <a:cs typeface="+mn-cs"/>
            </a:rPr>
            <a:t>d = -7.0417152 +/- 1.716488</a:t>
          </a:r>
        </a:p>
        <a:p>
          <a:r>
            <a:rPr lang="it-IT" sz="1300">
              <a:solidFill>
                <a:schemeClr val="dk1"/>
              </a:solidFill>
              <a:effectLst/>
              <a:latin typeface="+mn-lt"/>
              <a:ea typeface="+mn-ea"/>
              <a:cs typeface="+mn-cs"/>
            </a:rPr>
            <a:t>e = 43.5214056 +/- 9.9064598</a:t>
          </a:r>
        </a:p>
        <a:p>
          <a:r>
            <a:rPr lang="it-IT" sz="1300">
              <a:solidFill>
                <a:schemeClr val="dk1"/>
              </a:solidFill>
              <a:effectLst/>
              <a:latin typeface="+mn-lt"/>
              <a:ea typeface="+mn-ea"/>
              <a:cs typeface="+mn-cs"/>
            </a:rPr>
            <a:t>R-squared =  0.98025</a:t>
          </a:r>
        </a:p>
        <a:p>
          <a:r>
            <a:rPr lang="it-IT" sz="1300">
              <a:solidFill>
                <a:schemeClr val="dk1"/>
              </a:solidFill>
              <a:effectLst/>
              <a:latin typeface="+mn-lt"/>
              <a:ea typeface="+mn-ea"/>
              <a:cs typeface="+mn-cs"/>
            </a:rPr>
            <a:t>Chi-squared =  0.24639</a:t>
          </a:r>
        </a:p>
        <a:p>
          <a:r>
            <a:rPr lang="it-IT" sz="1300">
              <a:solidFill>
                <a:schemeClr val="dk1"/>
              </a:solidFill>
              <a:effectLst/>
              <a:latin typeface="+mn-lt"/>
              <a:ea typeface="+mn-ea"/>
              <a:cs typeface="+mn-cs"/>
            </a:rPr>
            <a:t>P-value =  0.0302253</a:t>
          </a:r>
        </a:p>
        <a:p>
          <a:r>
            <a:rPr lang="it-IT" sz="1300">
              <a:solidFill>
                <a:schemeClr val="dk1"/>
              </a:solidFill>
              <a:effectLst/>
              <a:latin typeface="+mn-lt"/>
              <a:ea typeface="+mn-ea"/>
              <a:cs typeface="+mn-cs"/>
            </a:rPr>
            <a:t>Number of degrees of freedom (NDF) = 3</a:t>
          </a:r>
        </a:p>
        <a:p>
          <a:r>
            <a:rPr lang="it-IT" sz="1300">
              <a:solidFill>
                <a:schemeClr val="dk1"/>
              </a:solidFill>
              <a:effectLst/>
              <a:latin typeface="+mn-lt"/>
              <a:ea typeface="+mn-ea"/>
              <a:cs typeface="+mn-cs"/>
            </a:rPr>
            <a:t>Akaike Information Criterion (AIC): 17.90478</a:t>
          </a:r>
        </a:p>
        <a:p>
          <a:r>
            <a:rPr lang="it-IT" sz="1300">
              <a:solidFill>
                <a:schemeClr val="dk1"/>
              </a:solidFill>
              <a:effectLst/>
              <a:latin typeface="+mn-lt"/>
              <a:ea typeface="+mn-ea"/>
              <a:cs typeface="+mn-cs"/>
            </a:rPr>
            <a:t>Bayesian Information Criterion (BIC) 18.1431</a:t>
          </a:r>
        </a:p>
        <a:p>
          <a:endParaRPr lang="it-IT" sz="1300">
            <a:solidFill>
              <a:schemeClr val="dk1"/>
            </a:solidFill>
            <a:effectLst/>
            <a:latin typeface="+mn-lt"/>
            <a:ea typeface="+mn-ea"/>
            <a:cs typeface="+mn-cs"/>
          </a:endParaRPr>
        </a:p>
        <a:p>
          <a:r>
            <a:rPr lang="it-IT" sz="1300">
              <a:solidFill>
                <a:schemeClr val="dk1"/>
              </a:solidFill>
              <a:effectLst/>
              <a:latin typeface="+mn-lt"/>
              <a:ea typeface="+mn-ea"/>
              <a:cs typeface="+mn-cs"/>
            </a:rPr>
            <a:t>N4</a:t>
          </a:r>
        </a:p>
        <a:p>
          <a:endParaRPr lang="it-IT" sz="1300">
            <a:solidFill>
              <a:schemeClr val="dk1"/>
            </a:solidFill>
            <a:effectLst/>
            <a:latin typeface="+mn-lt"/>
            <a:ea typeface="+mn-ea"/>
            <a:cs typeface="+mn-cs"/>
          </a:endParaRPr>
        </a:p>
        <a:p>
          <a:r>
            <a:rPr lang="it-IT" sz="1300">
              <a:solidFill>
                <a:schemeClr val="dk1"/>
              </a:solidFill>
              <a:effectLst/>
              <a:latin typeface="+mn-lt"/>
              <a:ea typeface="+mn-ea"/>
              <a:cs typeface="+mn-cs"/>
            </a:rPr>
            <a:t>a = 0.000156 +/- 3.12e-05</a:t>
          </a:r>
        </a:p>
        <a:p>
          <a:r>
            <a:rPr lang="it-IT" sz="1300">
              <a:solidFill>
                <a:schemeClr val="dk1"/>
              </a:solidFill>
              <a:effectLst/>
              <a:latin typeface="+mn-lt"/>
              <a:ea typeface="+mn-ea"/>
              <a:cs typeface="+mn-cs"/>
            </a:rPr>
            <a:t>b = -0.015777 +/- 0.0031171</a:t>
          </a:r>
        </a:p>
        <a:p>
          <a:r>
            <a:rPr lang="it-IT" sz="1300">
              <a:solidFill>
                <a:schemeClr val="dk1"/>
              </a:solidFill>
              <a:effectLst/>
              <a:latin typeface="+mn-lt"/>
              <a:ea typeface="+mn-ea"/>
              <a:cs typeface="+mn-cs"/>
            </a:rPr>
            <a:t>c = 0.591451 +/- 0.113825</a:t>
          </a:r>
        </a:p>
        <a:p>
          <a:r>
            <a:rPr lang="it-IT" sz="1300">
              <a:solidFill>
                <a:schemeClr val="dk1"/>
              </a:solidFill>
              <a:effectLst/>
              <a:latin typeface="+mn-lt"/>
              <a:ea typeface="+mn-ea"/>
              <a:cs typeface="+mn-cs"/>
            </a:rPr>
            <a:t>d = -9.7212598 +/- 1.8006578</a:t>
          </a:r>
        </a:p>
        <a:p>
          <a:r>
            <a:rPr lang="it-IT" sz="1300">
              <a:solidFill>
                <a:schemeClr val="dk1"/>
              </a:solidFill>
              <a:effectLst/>
              <a:latin typeface="+mn-lt"/>
              <a:ea typeface="+mn-ea"/>
              <a:cs typeface="+mn-cs"/>
            </a:rPr>
            <a:t>e = 59.0601027 +/- 10.3971621</a:t>
          </a:r>
        </a:p>
        <a:p>
          <a:r>
            <a:rPr lang="it-IT" sz="1300">
              <a:solidFill>
                <a:schemeClr val="dk1"/>
              </a:solidFill>
              <a:effectLst/>
              <a:latin typeface="+mn-lt"/>
              <a:ea typeface="+mn-ea"/>
              <a:cs typeface="+mn-cs"/>
            </a:rPr>
            <a:t>R-squared =  0.98012</a:t>
          </a:r>
        </a:p>
        <a:p>
          <a:r>
            <a:rPr lang="it-IT" sz="1300">
              <a:solidFill>
                <a:schemeClr val="dk1"/>
              </a:solidFill>
              <a:effectLst/>
              <a:latin typeface="+mn-lt"/>
              <a:ea typeface="+mn-ea"/>
              <a:cs typeface="+mn-cs"/>
            </a:rPr>
            <a:t>Chi-squared =  0.21074</a:t>
          </a:r>
        </a:p>
        <a:p>
          <a:r>
            <a:rPr lang="it-IT" sz="1300">
              <a:solidFill>
                <a:schemeClr val="dk1"/>
              </a:solidFill>
              <a:effectLst/>
              <a:latin typeface="+mn-lt"/>
              <a:ea typeface="+mn-ea"/>
              <a:cs typeface="+mn-cs"/>
            </a:rPr>
            <a:t>P-value =  0.0241626</a:t>
          </a:r>
        </a:p>
        <a:p>
          <a:r>
            <a:rPr lang="it-IT" sz="1300">
              <a:solidFill>
                <a:schemeClr val="dk1"/>
              </a:solidFill>
              <a:effectLst/>
              <a:latin typeface="+mn-lt"/>
              <a:ea typeface="+mn-ea"/>
              <a:cs typeface="+mn-cs"/>
            </a:rPr>
            <a:t>Number of degrees of freedom (NDF) = 3</a:t>
          </a:r>
        </a:p>
        <a:p>
          <a:r>
            <a:rPr lang="it-IT" sz="1300">
              <a:solidFill>
                <a:schemeClr val="dk1"/>
              </a:solidFill>
              <a:effectLst/>
              <a:latin typeface="+mn-lt"/>
              <a:ea typeface="+mn-ea"/>
              <a:cs typeface="+mn-cs"/>
            </a:rPr>
            <a:t>Akaike Information Criterion (AIC): 17.69238</a:t>
          </a:r>
        </a:p>
        <a:p>
          <a:r>
            <a:rPr lang="it-IT" sz="1300">
              <a:solidFill>
                <a:schemeClr val="dk1"/>
              </a:solidFill>
              <a:effectLst/>
              <a:latin typeface="+mn-lt"/>
              <a:ea typeface="+mn-ea"/>
              <a:cs typeface="+mn-cs"/>
            </a:rPr>
            <a:t>Bayesian Information Criterion (BIC) 17.9307</a:t>
          </a:r>
        </a:p>
        <a:p>
          <a:endParaRPr lang="it-IT" sz="1300">
            <a:solidFill>
              <a:schemeClr val="dk1"/>
            </a:solidFill>
            <a:effectLst/>
            <a:latin typeface="+mn-lt"/>
            <a:ea typeface="+mn-ea"/>
            <a:cs typeface="+mn-cs"/>
          </a:endParaRPr>
        </a:p>
        <a:p>
          <a:r>
            <a:rPr lang="it-IT" sz="1300">
              <a:solidFill>
                <a:schemeClr val="dk1"/>
              </a:solidFill>
              <a:effectLst/>
              <a:latin typeface="+mn-lt"/>
              <a:ea typeface="+mn-ea"/>
              <a:cs typeface="+mn-cs"/>
            </a:rPr>
            <a:t>N5</a:t>
          </a:r>
        </a:p>
        <a:p>
          <a:endParaRPr lang="it-IT" sz="1300">
            <a:solidFill>
              <a:schemeClr val="dk1"/>
            </a:solidFill>
            <a:effectLst/>
            <a:latin typeface="+mn-lt"/>
            <a:ea typeface="+mn-ea"/>
            <a:cs typeface="+mn-cs"/>
          </a:endParaRPr>
        </a:p>
        <a:p>
          <a:r>
            <a:rPr lang="it-IT" sz="1300">
              <a:solidFill>
                <a:schemeClr val="dk1"/>
              </a:solidFill>
              <a:effectLst/>
              <a:latin typeface="+mn-lt"/>
              <a:ea typeface="+mn-ea"/>
              <a:cs typeface="+mn-cs"/>
            </a:rPr>
            <a:t>a = 6.24e-05 +/- 3.13e-05</a:t>
          </a:r>
        </a:p>
        <a:p>
          <a:r>
            <a:rPr lang="it-IT" sz="1300">
              <a:solidFill>
                <a:schemeClr val="dk1"/>
              </a:solidFill>
              <a:effectLst/>
              <a:latin typeface="+mn-lt"/>
              <a:ea typeface="+mn-ea"/>
              <a:cs typeface="+mn-cs"/>
            </a:rPr>
            <a:t>b = -0.006405 +/- 0.0031166</a:t>
          </a:r>
        </a:p>
        <a:p>
          <a:r>
            <a:rPr lang="it-IT" sz="1300">
              <a:solidFill>
                <a:schemeClr val="dk1"/>
              </a:solidFill>
              <a:effectLst/>
              <a:latin typeface="+mn-lt"/>
              <a:ea typeface="+mn-ea"/>
              <a:cs typeface="+mn-cs"/>
            </a:rPr>
            <a:t>c = 0.2495236 +/- 0.1137058</a:t>
          </a:r>
        </a:p>
        <a:p>
          <a:r>
            <a:rPr lang="it-IT" sz="1300">
              <a:solidFill>
                <a:schemeClr val="dk1"/>
              </a:solidFill>
              <a:effectLst/>
              <a:latin typeface="+mn-lt"/>
              <a:ea typeface="+mn-ea"/>
              <a:cs typeface="+mn-cs"/>
            </a:rPr>
            <a:t>d = -4.3471306 +/- 1.7964812</a:t>
          </a:r>
        </a:p>
        <a:p>
          <a:r>
            <a:rPr lang="it-IT" sz="1300">
              <a:solidFill>
                <a:schemeClr val="dk1"/>
              </a:solidFill>
              <a:effectLst/>
              <a:latin typeface="+mn-lt"/>
              <a:ea typeface="+mn-ea"/>
              <a:cs typeface="+mn-cs"/>
            </a:rPr>
            <a:t>e = 28.4991245 +/- 10.3550947</a:t>
          </a:r>
        </a:p>
        <a:p>
          <a:r>
            <a:rPr lang="it-IT" sz="1300">
              <a:solidFill>
                <a:schemeClr val="dk1"/>
              </a:solidFill>
              <a:effectLst/>
              <a:latin typeface="+mn-lt"/>
              <a:ea typeface="+mn-ea"/>
              <a:cs typeface="+mn-cs"/>
            </a:rPr>
            <a:t>R-squared =  0.9781</a:t>
          </a:r>
        </a:p>
        <a:p>
          <a:r>
            <a:rPr lang="it-IT" sz="1300">
              <a:solidFill>
                <a:schemeClr val="dk1"/>
              </a:solidFill>
              <a:effectLst/>
              <a:latin typeface="+mn-lt"/>
              <a:ea typeface="+mn-ea"/>
              <a:cs typeface="+mn-cs"/>
            </a:rPr>
            <a:t>Chi-squared =  0.90336</a:t>
          </a:r>
        </a:p>
        <a:p>
          <a:r>
            <a:rPr lang="it-IT" sz="1300">
              <a:solidFill>
                <a:schemeClr val="dk1"/>
              </a:solidFill>
              <a:effectLst/>
              <a:latin typeface="+mn-lt"/>
              <a:ea typeface="+mn-ea"/>
              <a:cs typeface="+mn-cs"/>
            </a:rPr>
            <a:t>P-value =  0.1753835</a:t>
          </a:r>
        </a:p>
        <a:p>
          <a:r>
            <a:rPr lang="it-IT" sz="1300">
              <a:solidFill>
                <a:schemeClr val="dk1"/>
              </a:solidFill>
              <a:effectLst/>
              <a:latin typeface="+mn-lt"/>
              <a:ea typeface="+mn-ea"/>
              <a:cs typeface="+mn-cs"/>
            </a:rPr>
            <a:t>Number of degrees of freedom (NDF) = 3</a:t>
          </a:r>
        </a:p>
        <a:p>
          <a:r>
            <a:rPr lang="it-IT" sz="1300">
              <a:solidFill>
                <a:schemeClr val="dk1"/>
              </a:solidFill>
              <a:effectLst/>
              <a:latin typeface="+mn-lt"/>
              <a:ea typeface="+mn-ea"/>
              <a:cs typeface="+mn-cs"/>
            </a:rPr>
            <a:t>Akaike Information Criterion (AIC): 17.67226</a:t>
          </a:r>
        </a:p>
        <a:p>
          <a:r>
            <a:rPr lang="it-IT" sz="1300">
              <a:solidFill>
                <a:schemeClr val="dk1"/>
              </a:solidFill>
              <a:effectLst/>
              <a:latin typeface="+mn-lt"/>
              <a:ea typeface="+mn-ea"/>
              <a:cs typeface="+mn-cs"/>
            </a:rPr>
            <a:t>Bayesian Information Criterion (BIC) 17.91059</a:t>
          </a:r>
        </a:p>
        <a:p>
          <a:endParaRPr lang="it-IT" sz="1300">
            <a:solidFill>
              <a:schemeClr val="dk1"/>
            </a:solidFill>
            <a:effectLst/>
            <a:latin typeface="+mn-lt"/>
            <a:ea typeface="+mn-ea"/>
            <a:cs typeface="+mn-cs"/>
          </a:endParaRPr>
        </a:p>
        <a:p>
          <a:pPr algn="l"/>
          <a:endParaRPr lang="it-IT" sz="1300" baseline="0"/>
        </a:p>
        <a:p>
          <a:endParaRPr lang="it-IT" sz="1100"/>
        </a:p>
        <a:p>
          <a:endParaRPr lang="it-IT" sz="1100"/>
        </a:p>
      </xdr:txBody>
    </xdr:sp>
    <xdr:clientData/>
  </xdr:twoCellAnchor>
  <xdr:twoCellAnchor>
    <xdr:from>
      <xdr:col>0</xdr:col>
      <xdr:colOff>323850</xdr:colOff>
      <xdr:row>22</xdr:row>
      <xdr:rowOff>190500</xdr:rowOff>
    </xdr:from>
    <xdr:to>
      <xdr:col>6</xdr:col>
      <xdr:colOff>647700</xdr:colOff>
      <xdr:row>38</xdr:row>
      <xdr:rowOff>63500</xdr:rowOff>
    </xdr:to>
    <xdr:graphicFrame macro="">
      <xdr:nvGraphicFramePr>
        <xdr:cNvPr id="4" name="Grafico 3">
          <a:extLst>
            <a:ext uri="{FF2B5EF4-FFF2-40B4-BE49-F238E27FC236}">
              <a16:creationId xmlns:a16="http://schemas.microsoft.com/office/drawing/2014/main" id="{DE5793C3-A3F9-E485-E07F-6708AF05CF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349250</xdr:colOff>
      <xdr:row>39</xdr:row>
      <xdr:rowOff>12700</xdr:rowOff>
    </xdr:from>
    <xdr:to>
      <xdr:col>6</xdr:col>
      <xdr:colOff>660400</xdr:colOff>
      <xdr:row>55</xdr:row>
      <xdr:rowOff>38100</xdr:rowOff>
    </xdr:to>
    <xdr:graphicFrame macro="">
      <xdr:nvGraphicFramePr>
        <xdr:cNvPr id="5" name="Grafico 4">
          <a:extLst>
            <a:ext uri="{FF2B5EF4-FFF2-40B4-BE49-F238E27FC236}">
              <a16:creationId xmlns:a16="http://schemas.microsoft.com/office/drawing/2014/main" id="{70772C6F-0F32-51C7-BEB1-BA3E95F7A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469900</xdr:colOff>
      <xdr:row>0</xdr:row>
      <xdr:rowOff>88900</xdr:rowOff>
    </xdr:from>
    <xdr:to>
      <xdr:col>10</xdr:col>
      <xdr:colOff>800100</xdr:colOff>
      <xdr:row>29</xdr:row>
      <xdr:rowOff>76200</xdr:rowOff>
    </xdr:to>
    <xdr:sp macro="" textlink="">
      <xdr:nvSpPr>
        <xdr:cNvPr id="2" name="CasellaDiTesto 1">
          <a:extLst>
            <a:ext uri="{FF2B5EF4-FFF2-40B4-BE49-F238E27FC236}">
              <a16:creationId xmlns:a16="http://schemas.microsoft.com/office/drawing/2014/main" id="{13E01D8D-468B-72D5-5D86-37838B75EFB1}"/>
            </a:ext>
          </a:extLst>
        </xdr:cNvPr>
        <xdr:cNvSpPr txBox="1"/>
      </xdr:nvSpPr>
      <xdr:spPr>
        <a:xfrm>
          <a:off x="5346700" y="88900"/>
          <a:ext cx="4457700" cy="588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300"/>
            <a:t>Data from Govindan et al. referred to the number of eggs per female produced</a:t>
          </a:r>
          <a:r>
            <a:rPr lang="it-IT" sz="1300" baseline="0"/>
            <a:t> in the WHOLE life cycle.</a:t>
          </a:r>
        </a:p>
        <a:p>
          <a:endParaRPr lang="it-IT" sz="1300" baseline="0"/>
        </a:p>
        <a:p>
          <a:r>
            <a:rPr lang="it-IT" sz="1300" baseline="0"/>
            <a:t>For modelling purposes it should be considered a multiplication with the development rate function, given that it provides an estimation of the life span of adults at a given temperature T.</a:t>
          </a:r>
        </a:p>
        <a:p>
          <a:endParaRPr lang="it-IT" sz="1300" baseline="0"/>
        </a:p>
        <a:p>
          <a:r>
            <a:rPr lang="it-IT" sz="1300"/>
            <a:t>Fit</a:t>
          </a:r>
          <a:r>
            <a:rPr lang="it-IT" sz="1300" baseline="0"/>
            <a:t> funzione Gaussian-like Ryan et al. 2016</a:t>
          </a:r>
        </a:p>
        <a:p>
          <a:endParaRPr lang="it-IT" sz="1300" baseline="0"/>
        </a:p>
        <a:p>
          <a:r>
            <a:rPr lang="it-IT" sz="1300">
              <a:solidFill>
                <a:schemeClr val="dk1"/>
              </a:solidFill>
              <a:effectLst/>
              <a:latin typeface="+mn-lt"/>
              <a:ea typeface="+mn-ea"/>
              <a:cs typeface="+mn-cs"/>
            </a:rPr>
            <a:t>a = 74968.6851351 +/- 2036180384339.9282</a:t>
          </a:r>
        </a:p>
        <a:p>
          <a:r>
            <a:rPr lang="it-IT" sz="1300">
              <a:solidFill>
                <a:schemeClr val="dk1"/>
              </a:solidFill>
              <a:effectLst/>
              <a:latin typeface="+mn-lt"/>
              <a:ea typeface="+mn-ea"/>
              <a:cs typeface="+mn-cs"/>
            </a:rPr>
            <a:t>b = 10.0000002 +/- 441.5869417</a:t>
          </a:r>
        </a:p>
        <a:p>
          <a:r>
            <a:rPr lang="it-IT" sz="1300">
              <a:solidFill>
                <a:schemeClr val="dk1"/>
              </a:solidFill>
              <a:effectLst/>
              <a:latin typeface="+mn-lt"/>
              <a:ea typeface="+mn-ea"/>
              <a:cs typeface="+mn-cs"/>
            </a:rPr>
            <a:t>c = 21.1615365 +/- 26125644.573232</a:t>
          </a:r>
        </a:p>
        <a:p>
          <a:r>
            <a:rPr lang="it-IT" sz="1300">
              <a:solidFill>
                <a:schemeClr val="dk1"/>
              </a:solidFill>
              <a:effectLst/>
              <a:latin typeface="+mn-lt"/>
              <a:ea typeface="+mn-ea"/>
              <a:cs typeface="+mn-cs"/>
            </a:rPr>
            <a:t>d = 5.0865985 +/- 108687748.4358258</a:t>
          </a:r>
        </a:p>
        <a:p>
          <a:r>
            <a:rPr lang="it-IT" sz="1300">
              <a:solidFill>
                <a:schemeClr val="dk1"/>
              </a:solidFill>
              <a:effectLst/>
              <a:latin typeface="+mn-lt"/>
              <a:ea typeface="+mn-ea"/>
              <a:cs typeface="+mn-cs"/>
            </a:rPr>
            <a:t>e = 25.0653308 +/- 1.2278414</a:t>
          </a:r>
        </a:p>
        <a:p>
          <a:r>
            <a:rPr lang="it-IT" sz="1300">
              <a:solidFill>
                <a:schemeClr val="dk1"/>
              </a:solidFill>
              <a:effectLst/>
              <a:latin typeface="+mn-lt"/>
              <a:ea typeface="+mn-ea"/>
              <a:cs typeface="+mn-cs"/>
            </a:rPr>
            <a:t>R-squared =  0.86027</a:t>
          </a:r>
        </a:p>
        <a:p>
          <a:r>
            <a:rPr lang="it-IT" sz="1300">
              <a:solidFill>
                <a:schemeClr val="dk1"/>
              </a:solidFill>
              <a:effectLst/>
              <a:latin typeface="+mn-lt"/>
              <a:ea typeface="+mn-ea"/>
              <a:cs typeface="+mn-cs"/>
            </a:rPr>
            <a:t>Chi-squared =  97.41183</a:t>
          </a:r>
        </a:p>
        <a:p>
          <a:r>
            <a:rPr lang="it-IT" sz="1300">
              <a:solidFill>
                <a:schemeClr val="dk1"/>
              </a:solidFill>
              <a:effectLst/>
              <a:latin typeface="+mn-lt"/>
              <a:ea typeface="+mn-ea"/>
              <a:cs typeface="+mn-cs"/>
            </a:rPr>
            <a:t>P-value =  1.0</a:t>
          </a:r>
        </a:p>
        <a:p>
          <a:r>
            <a:rPr lang="it-IT" sz="1300">
              <a:solidFill>
                <a:schemeClr val="dk1"/>
              </a:solidFill>
              <a:effectLst/>
              <a:latin typeface="+mn-lt"/>
              <a:ea typeface="+mn-ea"/>
              <a:cs typeface="+mn-cs"/>
            </a:rPr>
            <a:t>Number of degrees of freedom (NDF) = 1</a:t>
          </a:r>
        </a:p>
        <a:p>
          <a:r>
            <a:rPr lang="it-IT" sz="1300">
              <a:solidFill>
                <a:schemeClr val="dk1"/>
              </a:solidFill>
              <a:effectLst/>
              <a:latin typeface="+mn-lt"/>
              <a:ea typeface="+mn-ea"/>
              <a:cs typeface="+mn-cs"/>
            </a:rPr>
            <a:t>Akaike Information Criterion (AIC): -4.59147</a:t>
          </a:r>
        </a:p>
        <a:p>
          <a:r>
            <a:rPr lang="it-IT" sz="1300">
              <a:solidFill>
                <a:schemeClr val="dk1"/>
              </a:solidFill>
              <a:effectLst/>
              <a:latin typeface="+mn-lt"/>
              <a:ea typeface="+mn-ea"/>
              <a:cs typeface="+mn-cs"/>
            </a:rPr>
            <a:t>Bayesian Information Criterion (BIC) -5.63268</a:t>
          </a:r>
        </a:p>
        <a:p>
          <a:endParaRPr lang="it-IT" sz="1300"/>
        </a:p>
      </xdr:txBody>
    </xdr:sp>
    <xdr:clientData/>
  </xdr:twoCellAnchor>
  <xdr:twoCellAnchor>
    <xdr:from>
      <xdr:col>0</xdr:col>
      <xdr:colOff>101600</xdr:colOff>
      <xdr:row>9</xdr:row>
      <xdr:rowOff>0</xdr:rowOff>
    </xdr:from>
    <xdr:to>
      <xdr:col>5</xdr:col>
      <xdr:colOff>279400</xdr:colOff>
      <xdr:row>30</xdr:row>
      <xdr:rowOff>114300</xdr:rowOff>
    </xdr:to>
    <xdr:graphicFrame macro="">
      <xdr:nvGraphicFramePr>
        <xdr:cNvPr id="3" name="Grafico 2">
          <a:extLst>
            <a:ext uri="{FF2B5EF4-FFF2-40B4-BE49-F238E27FC236}">
              <a16:creationId xmlns:a16="http://schemas.microsoft.com/office/drawing/2014/main" id="{0DC682A3-BC61-CF55-C614-D5BEA1C93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12700</xdr:rowOff>
    </xdr:from>
    <xdr:to>
      <xdr:col>9</xdr:col>
      <xdr:colOff>685800</xdr:colOff>
      <xdr:row>6</xdr:row>
      <xdr:rowOff>101600</xdr:rowOff>
    </xdr:to>
    <xdr:sp macro="" textlink="">
      <xdr:nvSpPr>
        <xdr:cNvPr id="2" name="CasellaDiTesto 1">
          <a:extLst>
            <a:ext uri="{FF2B5EF4-FFF2-40B4-BE49-F238E27FC236}">
              <a16:creationId xmlns:a16="http://schemas.microsoft.com/office/drawing/2014/main" id="{C666C475-427F-B817-75FC-238D93BD152D}"/>
            </a:ext>
          </a:extLst>
        </xdr:cNvPr>
        <xdr:cNvSpPr txBox="1"/>
      </xdr:nvSpPr>
      <xdr:spPr>
        <a:xfrm>
          <a:off x="825500" y="215900"/>
          <a:ext cx="728980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300"/>
            <a:t>Calculation of the minimum</a:t>
          </a:r>
          <a:r>
            <a:rPr lang="it-IT" sz="1300" baseline="0"/>
            <a:t> delays (in days) before observing stage development.</a:t>
          </a:r>
        </a:p>
        <a:p>
          <a:r>
            <a:rPr lang="it-IT" sz="1300" baseline="0"/>
            <a:t>This is obtained by the expected values and the standard errors reported by Govindan and Hutchinson</a:t>
          </a:r>
          <a:endParaRPr lang="it-IT" sz="1300"/>
        </a:p>
      </xdr:txBody>
    </xdr:sp>
    <xdr:clientData/>
  </xdr:twoCellAnchor>
  <xdr:twoCellAnchor>
    <xdr:from>
      <xdr:col>1</xdr:col>
      <xdr:colOff>323850</xdr:colOff>
      <xdr:row>32</xdr:row>
      <xdr:rowOff>0</xdr:rowOff>
    </xdr:from>
    <xdr:to>
      <xdr:col>10</xdr:col>
      <xdr:colOff>38100</xdr:colOff>
      <xdr:row>55</xdr:row>
      <xdr:rowOff>139700</xdr:rowOff>
    </xdr:to>
    <xdr:graphicFrame macro="">
      <xdr:nvGraphicFramePr>
        <xdr:cNvPr id="3" name="Grafico 2">
          <a:extLst>
            <a:ext uri="{FF2B5EF4-FFF2-40B4-BE49-F238E27FC236}">
              <a16:creationId xmlns:a16="http://schemas.microsoft.com/office/drawing/2014/main" id="{E7032BC1-D1BB-876C-264E-460E45CAD9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203200</xdr:colOff>
      <xdr:row>32</xdr:row>
      <xdr:rowOff>0</xdr:rowOff>
    </xdr:from>
    <xdr:to>
      <xdr:col>18</xdr:col>
      <xdr:colOff>228600</xdr:colOff>
      <xdr:row>130</xdr:row>
      <xdr:rowOff>12700</xdr:rowOff>
    </xdr:to>
    <xdr:sp macro="" textlink="">
      <xdr:nvSpPr>
        <xdr:cNvPr id="4" name="CasellaDiTesto 3">
          <a:extLst>
            <a:ext uri="{FF2B5EF4-FFF2-40B4-BE49-F238E27FC236}">
              <a16:creationId xmlns:a16="http://schemas.microsoft.com/office/drawing/2014/main" id="{E170724F-8746-9E74-FE9D-0A0461B3A280}"/>
            </a:ext>
          </a:extLst>
        </xdr:cNvPr>
        <xdr:cNvSpPr txBox="1"/>
      </xdr:nvSpPr>
      <xdr:spPr>
        <a:xfrm>
          <a:off x="10007600" y="6502400"/>
          <a:ext cx="7696200" cy="1992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300"/>
            <a:t>Fit</a:t>
          </a:r>
          <a:r>
            <a:rPr lang="it-IT" sz="1300" baseline="0"/>
            <a:t> Results from Matlab and functions used to fit the data</a:t>
          </a:r>
        </a:p>
        <a:p>
          <a:endParaRPr lang="it-IT" sz="1300" baseline="0"/>
        </a:p>
        <a:p>
          <a:r>
            <a:rPr lang="it-IT" sz="1300"/>
            <a:t> EGG delay over temperature - Fit Results: </a:t>
          </a:r>
        </a:p>
        <a:p>
          <a:endParaRPr lang="it-IT" sz="1300"/>
        </a:p>
        <a:p>
          <a:r>
            <a:rPr lang="it-IT" sz="1300"/>
            <a:t>	Function: f(x) = (a * x^2 + b * x + c) / (x + d)</a:t>
          </a:r>
        </a:p>
        <a:p>
          <a:endParaRPr lang="it-IT" sz="1300"/>
        </a:p>
        <a:p>
          <a:r>
            <a:rPr lang="it-IT" sz="1300"/>
            <a:t>	a = 0.917707 +/- 0.895311</a:t>
          </a:r>
        </a:p>
        <a:p>
          <a:r>
            <a:rPr lang="it-IT" sz="1300"/>
            <a:t>	b = -57.743419 +/- 54.720239</a:t>
          </a:r>
        </a:p>
        <a:p>
          <a:r>
            <a:rPr lang="it-IT" sz="1300"/>
            <a:t>	c = 984.275931 +/- 859.053918</a:t>
          </a:r>
        </a:p>
        <a:p>
          <a:r>
            <a:rPr lang="it-IT" sz="1300"/>
            <a:t>	d = 1.707990 +/- 12.707390</a:t>
          </a:r>
        </a:p>
        <a:p>
          <a:endParaRPr lang="it-IT" sz="1300"/>
        </a:p>
        <a:p>
          <a:r>
            <a:rPr lang="it-IT" sz="1300"/>
            <a:t>	sse: 11.2732</a:t>
          </a:r>
        </a:p>
        <a:p>
          <a:r>
            <a:rPr lang="it-IT" sz="1300"/>
            <a:t>	rsquare: 0.9636</a:t>
          </a:r>
        </a:p>
        <a:p>
          <a:r>
            <a:rPr lang="it-IT" sz="1300"/>
            <a:t>           	dfe: 5</a:t>
          </a:r>
        </a:p>
        <a:p>
          <a:r>
            <a:rPr lang="it-IT" sz="1300"/>
            <a:t>    	adjrsquare: 0.9417</a:t>
          </a:r>
        </a:p>
        <a:p>
          <a:r>
            <a:rPr lang="it-IT" sz="1300"/>
            <a:t>         	rmse: 1.5015</a:t>
          </a:r>
        </a:p>
        <a:p>
          <a:r>
            <a:rPr lang="it-IT" sz="1300"/>
            <a:t>	p_chi2 =</a:t>
          </a:r>
          <a:r>
            <a:rPr lang="it-IT" sz="1300" baseline="0"/>
            <a:t> </a:t>
          </a:r>
          <a:r>
            <a:rPr lang="it-IT" sz="1300"/>
            <a:t>0.8836</a:t>
          </a:r>
        </a:p>
        <a:p>
          <a:r>
            <a:rPr lang="it-IT" sz="1300"/>
            <a:t>    	chi2: 1.1664</a:t>
          </a:r>
        </a:p>
        <a:p>
          <a:endParaRPr lang="it-IT" sz="1300"/>
        </a:p>
        <a:p>
          <a:r>
            <a:rPr lang="it-IT" sz="1300"/>
            <a:t> N1 delay over temperature - Fit Results: </a:t>
          </a:r>
        </a:p>
        <a:p>
          <a:endParaRPr lang="it-IT" sz="1300"/>
        </a:p>
        <a:p>
          <a:r>
            <a:rPr lang="it-IT" sz="1300"/>
            <a:t>	Function:</a:t>
          </a:r>
          <a:r>
            <a:rPr lang="it-IT" sz="1300" baseline="0"/>
            <a:t> f(x) = (a * x^2 + b * x + c) / (x + d)</a:t>
          </a:r>
        </a:p>
        <a:p>
          <a:endParaRPr lang="it-IT" sz="1300"/>
        </a:p>
        <a:p>
          <a:r>
            <a:rPr lang="it-IT" sz="1300"/>
            <a:t>	a = -0.048521 +/- 0.216131</a:t>
          </a:r>
        </a:p>
        <a:p>
          <a:r>
            <a:rPr lang="it-IT" sz="1300"/>
            <a:t>	b = 2.064456 +/- 11.232802</a:t>
          </a:r>
        </a:p>
        <a:p>
          <a:r>
            <a:rPr lang="it-IT" sz="1300"/>
            <a:t>	c = 28.760370 +/- 145.652496</a:t>
          </a:r>
        </a:p>
        <a:p>
          <a:r>
            <a:rPr lang="it-IT" sz="1300"/>
            <a:t>	d = -12.939449 +/- 1.175272</a:t>
          </a:r>
        </a:p>
        <a:p>
          <a:endParaRPr lang="it-IT" sz="1300"/>
        </a:p>
        <a:p>
          <a:r>
            <a:rPr lang="it-IT" sz="1300"/>
            <a:t>	sse: 9.6781</a:t>
          </a:r>
        </a:p>
        <a:p>
          <a:r>
            <a:rPr lang="it-IT" sz="1300"/>
            <a:t>       	rsquare: 0.9763</a:t>
          </a:r>
        </a:p>
        <a:p>
          <a:r>
            <a:rPr lang="it-IT" sz="1300"/>
            <a:t>          	dfe: 5</a:t>
          </a:r>
        </a:p>
        <a:p>
          <a:r>
            <a:rPr lang="it-IT" sz="1300"/>
            <a:t>   	adjrsquare: 0.9621</a:t>
          </a:r>
        </a:p>
        <a:p>
          <a:r>
            <a:rPr lang="it-IT" sz="1300"/>
            <a:t>         	rmse: 1.3913</a:t>
          </a:r>
        </a:p>
        <a:p>
          <a:r>
            <a:rPr lang="it-IT" sz="1300"/>
            <a:t>	p_chi2 =</a:t>
          </a:r>
          <a:r>
            <a:rPr lang="it-IT" sz="1300" baseline="0"/>
            <a:t> </a:t>
          </a:r>
          <a:r>
            <a:rPr lang="it-IT" sz="1300"/>
            <a:t>0.8783</a:t>
          </a:r>
        </a:p>
        <a:p>
          <a:r>
            <a:rPr lang="it-IT" sz="1300"/>
            <a:t>	chi2: 1.1988</a:t>
          </a:r>
        </a:p>
        <a:p>
          <a:endParaRPr lang="it-IT" sz="1300"/>
        </a:p>
        <a:p>
          <a:r>
            <a:rPr lang="it-IT" sz="1300"/>
            <a:t> N2 delay over temperature - Fit Results: </a:t>
          </a:r>
        </a:p>
        <a:p>
          <a:endParaRPr lang="it-IT" sz="1300"/>
        </a:p>
        <a:p>
          <a:r>
            <a:rPr lang="it-IT" sz="1300"/>
            <a:t>	Function</a:t>
          </a:r>
          <a:r>
            <a:rPr lang="it-IT" sz="1300" baseline="0"/>
            <a:t>: f(x) = a * exp(b * x)</a:t>
          </a:r>
        </a:p>
        <a:p>
          <a:endParaRPr lang="it-IT" sz="1300"/>
        </a:p>
        <a:p>
          <a:r>
            <a:rPr lang="it-IT" sz="1300"/>
            <a:t>	a = 64.011689 +/- 25.644166</a:t>
          </a:r>
        </a:p>
        <a:p>
          <a:r>
            <a:rPr lang="it-IT" sz="1300"/>
            <a:t>	b = -0.086601 +/- 0.018498</a:t>
          </a:r>
        </a:p>
        <a:p>
          <a:endParaRPr lang="it-IT" sz="1300"/>
        </a:p>
        <a:p>
          <a:r>
            <a:rPr lang="it-IT" sz="1300"/>
            <a:t>	sse: 15.7187</a:t>
          </a:r>
        </a:p>
        <a:p>
          <a:r>
            <a:rPr lang="it-IT" sz="1300"/>
            <a:t>       	rsquare: 0.8754</a:t>
          </a:r>
        </a:p>
        <a:p>
          <a:r>
            <a:rPr lang="it-IT" sz="1300"/>
            <a:t>           	dfe: 6</a:t>
          </a:r>
        </a:p>
        <a:p>
          <a:r>
            <a:rPr lang="it-IT" sz="1300"/>
            <a:t>    	adjrsquare: 0.8546</a:t>
          </a:r>
        </a:p>
        <a:p>
          <a:r>
            <a:rPr lang="it-IT" sz="1300"/>
            <a:t>          	rmse: 1.6186</a:t>
          </a:r>
        </a:p>
        <a:p>
          <a:r>
            <a:rPr lang="it-IT" sz="1300"/>
            <a:t>	p_chi2 =</a:t>
          </a:r>
          <a:r>
            <a:rPr lang="it-IT" sz="1300" baseline="0"/>
            <a:t> </a:t>
          </a:r>
          <a:r>
            <a:rPr lang="it-IT" sz="1300"/>
            <a:t>0.9332</a:t>
          </a:r>
        </a:p>
        <a:p>
          <a:r>
            <a:rPr lang="it-IT" sz="1300"/>
            <a:t>	chi2: 1.3168</a:t>
          </a:r>
        </a:p>
        <a:p>
          <a:endParaRPr lang="it-IT" sz="1300"/>
        </a:p>
        <a:p>
          <a:r>
            <a:rPr lang="it-IT" sz="1300"/>
            <a:t> N3 delay over temperature - Fit Results: </a:t>
          </a:r>
        </a:p>
        <a:p>
          <a:endParaRPr lang="it-IT" sz="1300"/>
        </a:p>
        <a:p>
          <a:r>
            <a:rPr lang="it-IT" sz="1300"/>
            <a:t>	Function = a * x^2 + b * x + c</a:t>
          </a:r>
        </a:p>
        <a:p>
          <a:endParaRPr lang="it-IT" sz="1300"/>
        </a:p>
        <a:p>
          <a:r>
            <a:rPr lang="it-IT" sz="1300"/>
            <a:t>	a = -0.044249 +/- 0.005791</a:t>
          </a:r>
        </a:p>
        <a:p>
          <a:r>
            <a:rPr lang="it-IT" sz="1300"/>
            <a:t>	b = 2.357864 +/- 0.309367</a:t>
          </a:r>
        </a:p>
        <a:p>
          <a:r>
            <a:rPr lang="it-IT" sz="1300"/>
            <a:t>	c = -27.126640 +/- 3.974822</a:t>
          </a:r>
        </a:p>
        <a:p>
          <a:endParaRPr lang="it-IT" sz="1300"/>
        </a:p>
        <a:p>
          <a:r>
            <a:rPr lang="it-IT" sz="1300"/>
            <a:t> 	sse: 0.9455</a:t>
          </a:r>
        </a:p>
        <a:p>
          <a:r>
            <a:rPr lang="it-IT" sz="1300"/>
            <a:t>       	rsquare: 0.9517</a:t>
          </a:r>
        </a:p>
        <a:p>
          <a:r>
            <a:rPr lang="it-IT" sz="1300"/>
            <a:t>           	dfe: 5</a:t>
          </a:r>
        </a:p>
        <a:p>
          <a:r>
            <a:rPr lang="it-IT" sz="1300"/>
            <a:t>    	adjrsquare: 0.9324</a:t>
          </a:r>
        </a:p>
        <a:p>
          <a:r>
            <a:rPr lang="it-IT" sz="1300"/>
            <a:t>          	rmse: 0.4349</a:t>
          </a:r>
        </a:p>
        <a:p>
          <a:r>
            <a:rPr lang="it-IT" sz="1300"/>
            <a:t>	p_chi2 =</a:t>
          </a:r>
          <a:r>
            <a:rPr lang="it-IT" sz="1300" baseline="0"/>
            <a:t> </a:t>
          </a:r>
          <a:r>
            <a:rPr lang="it-IT" sz="1300"/>
            <a:t>0.8161</a:t>
          </a:r>
        </a:p>
        <a:p>
          <a:r>
            <a:rPr lang="it-IT" sz="1300"/>
            <a:t>	chi2: 0.0541</a:t>
          </a:r>
        </a:p>
        <a:p>
          <a:r>
            <a:rPr lang="it-IT" sz="1300"/>
            <a:t>          </a:t>
          </a:r>
        </a:p>
        <a:p>
          <a:r>
            <a:rPr lang="it-IT" sz="1300"/>
            <a:t> N4 delay over temperature - Fit Results: </a:t>
          </a:r>
        </a:p>
        <a:p>
          <a:endParaRPr lang="it-IT" sz="1300"/>
        </a:p>
        <a:p>
          <a:r>
            <a:rPr lang="it-IT" sz="1300"/>
            <a:t>	Function:</a:t>
          </a:r>
          <a:r>
            <a:rPr lang="it-IT" sz="1300" baseline="0"/>
            <a:t> f(x) = a * x^3 + b * x^2 + c * x + d</a:t>
          </a:r>
        </a:p>
        <a:p>
          <a:endParaRPr lang="it-IT" sz="1300"/>
        </a:p>
        <a:p>
          <a:r>
            <a:rPr lang="it-IT" sz="1300"/>
            <a:t>	a = 0.002183 +/- 0.002936</a:t>
          </a:r>
        </a:p>
        <a:p>
          <a:r>
            <a:rPr lang="it-IT" sz="1300"/>
            <a:t>	b = -0.179449 +/- 0.233208</a:t>
          </a:r>
        </a:p>
        <a:p>
          <a:r>
            <a:rPr lang="it-IT" sz="1300"/>
            <a:t>	c = 4.514060 +/- 5.997332</a:t>
          </a:r>
        </a:p>
        <a:p>
          <a:r>
            <a:rPr lang="it-IT" sz="1300"/>
            <a:t>	d = -29.120942 +/- 49.840140</a:t>
          </a:r>
        </a:p>
        <a:p>
          <a:r>
            <a:rPr lang="it-IT" sz="1300"/>
            <a:t>	sse: 4.0522</a:t>
          </a:r>
        </a:p>
        <a:p>
          <a:r>
            <a:rPr lang="it-IT" sz="1300"/>
            <a:t>       	rsquare: 0.8268</a:t>
          </a:r>
        </a:p>
        <a:p>
          <a:r>
            <a:rPr lang="it-IT" sz="1300"/>
            <a:t>           	dfe: 4</a:t>
          </a:r>
        </a:p>
        <a:p>
          <a:r>
            <a:rPr lang="it-IT" sz="1300"/>
            <a:t>    	adjrsquare: 0.6968</a:t>
          </a:r>
        </a:p>
        <a:p>
          <a:r>
            <a:rPr lang="it-IT" sz="1300"/>
            <a:t>          	rmse: 1.0065</a:t>
          </a:r>
        </a:p>
        <a:p>
          <a:r>
            <a:rPr lang="it-IT" sz="1300"/>
            <a:t>	p_chi2 = 0.9643</a:t>
          </a:r>
        </a:p>
        <a:p>
          <a:r>
            <a:rPr lang="it-IT" sz="1300"/>
            <a:t>	chi2: 0.2769</a:t>
          </a:r>
        </a:p>
        <a:p>
          <a:r>
            <a:rPr lang="it-IT" sz="1300"/>
            <a:t>  </a:t>
          </a:r>
        </a:p>
        <a:p>
          <a:r>
            <a:rPr lang="it-IT" sz="1300"/>
            <a:t> N5 delay over temperature - Fit Results: </a:t>
          </a:r>
        </a:p>
        <a:p>
          <a:endParaRPr lang="it-IT" sz="1300"/>
        </a:p>
        <a:p>
          <a:r>
            <a:rPr lang="it-IT" sz="1300"/>
            <a:t>	Function: f(x) = (a * x + b) / (x + c)</a:t>
          </a:r>
        </a:p>
        <a:p>
          <a:endParaRPr lang="it-IT" sz="1300"/>
        </a:p>
        <a:p>
          <a:r>
            <a:rPr lang="it-IT" sz="1300"/>
            <a:t>	a = -2.851954 +/- 15.525223</a:t>
          </a:r>
        </a:p>
        <a:p>
          <a:r>
            <a:rPr lang="it-IT" sz="1300"/>
            <a:t>	b = 251.600292 +/- 669.946675</a:t>
          </a:r>
        </a:p>
        <a:p>
          <a:r>
            <a:rPr lang="it-IT" sz="1300"/>
            <a:t>	c = 1.671067 +/- 39.354862</a:t>
          </a:r>
        </a:p>
        <a:p>
          <a:endParaRPr lang="it-IT" sz="1300"/>
        </a:p>
        <a:p>
          <a:r>
            <a:rPr lang="it-IT" sz="1300"/>
            <a:t>	sse: 11.8993</a:t>
          </a:r>
        </a:p>
        <a:p>
          <a:r>
            <a:rPr lang="it-IT" sz="1300"/>
            <a:t>       	rsquare: 0.7617</a:t>
          </a:r>
        </a:p>
        <a:p>
          <a:r>
            <a:rPr lang="it-IT" sz="1300"/>
            <a:t>           	dfe: 5</a:t>
          </a:r>
        </a:p>
        <a:p>
          <a:r>
            <a:rPr lang="it-IT" sz="1300"/>
            <a:t>    	adjrsquare: 0.6664</a:t>
          </a:r>
        </a:p>
        <a:p>
          <a:r>
            <a:rPr lang="it-IT" sz="1300"/>
            <a:t>          	rmse: 1.5427</a:t>
          </a:r>
        </a:p>
        <a:p>
          <a:r>
            <a:rPr lang="it-IT" sz="1300"/>
            <a:t>	p_chi2 = 0.9596</a:t>
          </a:r>
        </a:p>
        <a:p>
          <a:r>
            <a:rPr lang="it-IT" sz="1300"/>
            <a:t>	chi2: 1.4978</a:t>
          </a:r>
        </a:p>
      </xdr:txBody>
    </xdr: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5D63D-E97B-7843-8AD7-C2113ACEA974}">
  <dimension ref="B2:F8"/>
  <sheetViews>
    <sheetView workbookViewId="0">
      <selection activeCell="F3" sqref="F3"/>
    </sheetView>
  </sheetViews>
  <sheetFormatPr baseColWidth="10" defaultRowHeight="16" x14ac:dyDescent="0.2"/>
  <cols>
    <col min="6" max="6" width="12.1640625" bestFit="1" customWidth="1"/>
  </cols>
  <sheetData>
    <row r="2" spans="2:6" x14ac:dyDescent="0.2">
      <c r="B2" t="s">
        <v>0</v>
      </c>
      <c r="C2" t="s">
        <v>1</v>
      </c>
      <c r="D2" t="s">
        <v>2</v>
      </c>
      <c r="E2" t="s">
        <v>3</v>
      </c>
      <c r="F2" t="s">
        <v>4</v>
      </c>
    </row>
    <row r="3" spans="2:6" x14ac:dyDescent="0.2">
      <c r="B3">
        <v>17</v>
      </c>
      <c r="C3">
        <v>121.5</v>
      </c>
      <c r="D3">
        <v>0.5</v>
      </c>
      <c r="E3">
        <f>1/C3</f>
        <v>8.23045267489712E-3</v>
      </c>
      <c r="F3">
        <f>(1/(C3*C3))*D3</f>
        <v>3.3870175616860571E-5</v>
      </c>
    </row>
    <row r="4" spans="2:6" x14ac:dyDescent="0.2">
      <c r="B4">
        <v>20</v>
      </c>
      <c r="C4">
        <v>81.16</v>
      </c>
      <c r="D4">
        <v>0.8</v>
      </c>
      <c r="E4">
        <f t="shared" ref="E4:E8" si="0">1/C4</f>
        <v>1.232134056185313E-2</v>
      </c>
      <c r="F4">
        <f t="shared" ref="F4:F8" si="1">(1/(C4*C4))*D4</f>
        <v>1.2145234659293378E-4</v>
      </c>
    </row>
    <row r="5" spans="2:6" x14ac:dyDescent="0.2">
      <c r="B5">
        <v>25</v>
      </c>
      <c r="C5">
        <v>44.92</v>
      </c>
      <c r="D5">
        <v>0.8</v>
      </c>
      <c r="E5">
        <f t="shared" si="0"/>
        <v>2.2261798753339269E-2</v>
      </c>
      <c r="F5">
        <f t="shared" si="1"/>
        <v>3.9647014698734228E-4</v>
      </c>
    </row>
    <row r="6" spans="2:6" x14ac:dyDescent="0.2">
      <c r="B6">
        <v>27</v>
      </c>
      <c r="C6">
        <v>35.81</v>
      </c>
      <c r="D6">
        <v>0.52</v>
      </c>
      <c r="E6">
        <f t="shared" si="0"/>
        <v>2.7925160569673275E-2</v>
      </c>
      <c r="F6">
        <f t="shared" si="1"/>
        <v>4.0550358827785821E-4</v>
      </c>
    </row>
    <row r="7" spans="2:6" x14ac:dyDescent="0.2">
      <c r="B7">
        <v>30</v>
      </c>
      <c r="C7">
        <v>33.39</v>
      </c>
      <c r="D7">
        <v>0.5</v>
      </c>
      <c r="E7">
        <f t="shared" si="0"/>
        <v>2.9949086552860136E-2</v>
      </c>
      <c r="F7">
        <f t="shared" si="1"/>
        <v>4.4847389267535395E-4</v>
      </c>
    </row>
    <row r="8" spans="2:6" x14ac:dyDescent="0.2">
      <c r="B8">
        <v>33</v>
      </c>
      <c r="C8">
        <v>37.799999999999997</v>
      </c>
      <c r="D8">
        <v>0.86</v>
      </c>
      <c r="E8">
        <f t="shared" si="0"/>
        <v>2.6455026455026457E-2</v>
      </c>
      <c r="F8">
        <f t="shared" si="1"/>
        <v>6.0188684527308876E-4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1B783-5F65-FF4E-AFD9-B141641C2EC0}">
  <dimension ref="A1:O47"/>
  <sheetViews>
    <sheetView topLeftCell="A11" workbookViewId="0">
      <selection activeCell="E111" sqref="E111"/>
    </sheetView>
  </sheetViews>
  <sheetFormatPr baseColWidth="10" defaultRowHeight="16" x14ac:dyDescent="0.2"/>
  <cols>
    <col min="1" max="1" width="12.83203125" customWidth="1"/>
  </cols>
  <sheetData>
    <row r="1" spans="1:15" x14ac:dyDescent="0.2">
      <c r="A1" s="4" t="s">
        <v>22</v>
      </c>
      <c r="B1" s="4"/>
      <c r="C1" s="4"/>
      <c r="D1" s="4"/>
      <c r="E1" s="4"/>
      <c r="F1" s="4"/>
      <c r="G1" s="4"/>
      <c r="H1" s="4"/>
      <c r="I1" s="4"/>
      <c r="J1" s="4"/>
      <c r="K1" s="4"/>
      <c r="L1" s="4"/>
      <c r="M1" s="4"/>
      <c r="N1" s="4"/>
      <c r="O1" s="4"/>
    </row>
    <row r="2" spans="1:15" x14ac:dyDescent="0.2">
      <c r="A2" t="s">
        <v>5</v>
      </c>
      <c r="B2" t="s">
        <v>6</v>
      </c>
      <c r="C2" t="s">
        <v>15</v>
      </c>
      <c r="D2" t="s">
        <v>7</v>
      </c>
      <c r="E2" t="s">
        <v>16</v>
      </c>
      <c r="F2" t="s">
        <v>8</v>
      </c>
      <c r="G2" t="s">
        <v>17</v>
      </c>
      <c r="H2" t="s">
        <v>9</v>
      </c>
      <c r="I2" t="s">
        <v>18</v>
      </c>
      <c r="J2" t="s">
        <v>10</v>
      </c>
      <c r="K2" t="s">
        <v>19</v>
      </c>
      <c r="L2" t="s">
        <v>11</v>
      </c>
      <c r="M2" t="s">
        <v>20</v>
      </c>
      <c r="N2" t="s">
        <v>12</v>
      </c>
      <c r="O2" t="s">
        <v>21</v>
      </c>
    </row>
    <row r="3" spans="1:15" x14ac:dyDescent="0.2">
      <c r="A3">
        <v>15</v>
      </c>
      <c r="B3">
        <v>21.01</v>
      </c>
      <c r="C3">
        <v>7.0000000000000007E-2</v>
      </c>
      <c r="D3">
        <v>26.57</v>
      </c>
      <c r="E3">
        <v>0.18</v>
      </c>
      <c r="F3" t="s">
        <v>38</v>
      </c>
      <c r="G3" t="s">
        <v>38</v>
      </c>
      <c r="H3" t="s">
        <v>38</v>
      </c>
      <c r="I3" t="s">
        <v>38</v>
      </c>
      <c r="J3" t="s">
        <v>38</v>
      </c>
      <c r="K3" t="s">
        <v>38</v>
      </c>
      <c r="L3" t="s">
        <v>38</v>
      </c>
      <c r="M3" t="s">
        <v>38</v>
      </c>
      <c r="N3" t="s">
        <v>38</v>
      </c>
      <c r="O3" t="s">
        <v>38</v>
      </c>
    </row>
    <row r="4" spans="1:15" x14ac:dyDescent="0.2">
      <c r="A4">
        <v>17</v>
      </c>
      <c r="B4">
        <v>13.23</v>
      </c>
      <c r="C4">
        <v>0.04</v>
      </c>
      <c r="D4">
        <v>13.2</v>
      </c>
      <c r="E4">
        <v>0.14000000000000001</v>
      </c>
      <c r="F4">
        <v>24.95</v>
      </c>
      <c r="G4">
        <v>0.8</v>
      </c>
      <c r="H4">
        <v>22.16</v>
      </c>
      <c r="I4">
        <v>1.55</v>
      </c>
      <c r="J4">
        <v>21.43</v>
      </c>
      <c r="K4">
        <v>2.1800000000000002</v>
      </c>
      <c r="L4">
        <v>19.5</v>
      </c>
      <c r="M4">
        <v>0.66</v>
      </c>
      <c r="N4">
        <v>105.89</v>
      </c>
      <c r="O4">
        <v>4.6900000000000004</v>
      </c>
    </row>
    <row r="5" spans="1:15" x14ac:dyDescent="0.2">
      <c r="A5">
        <v>20</v>
      </c>
      <c r="B5">
        <v>12.71</v>
      </c>
      <c r="C5">
        <v>0.11</v>
      </c>
      <c r="D5">
        <v>10.9</v>
      </c>
      <c r="E5">
        <v>0.1</v>
      </c>
      <c r="F5">
        <v>18.77</v>
      </c>
      <c r="G5">
        <v>0.37</v>
      </c>
      <c r="H5">
        <v>12.56</v>
      </c>
      <c r="I5">
        <v>0.9</v>
      </c>
      <c r="J5">
        <v>11.15</v>
      </c>
      <c r="K5">
        <v>0.49</v>
      </c>
      <c r="L5">
        <v>16.46</v>
      </c>
      <c r="M5">
        <v>0.45</v>
      </c>
      <c r="N5">
        <v>80.67</v>
      </c>
      <c r="O5">
        <v>1.04</v>
      </c>
    </row>
    <row r="6" spans="1:15" x14ac:dyDescent="0.2">
      <c r="A6">
        <v>23</v>
      </c>
      <c r="B6">
        <v>5.61</v>
      </c>
      <c r="C6">
        <v>0.09</v>
      </c>
      <c r="D6">
        <v>4.95</v>
      </c>
      <c r="E6">
        <v>0.06</v>
      </c>
      <c r="F6">
        <v>11.13</v>
      </c>
      <c r="G6">
        <v>0.28999999999999998</v>
      </c>
      <c r="H6">
        <v>8.39</v>
      </c>
      <c r="I6">
        <v>0.3</v>
      </c>
      <c r="J6">
        <v>7.9</v>
      </c>
      <c r="K6">
        <v>0.38</v>
      </c>
      <c r="L6">
        <v>11.47</v>
      </c>
      <c r="M6">
        <v>0.42</v>
      </c>
      <c r="N6">
        <v>49.07</v>
      </c>
      <c r="O6">
        <v>1.06</v>
      </c>
    </row>
    <row r="7" spans="1:15" x14ac:dyDescent="0.2">
      <c r="A7">
        <v>25</v>
      </c>
      <c r="B7">
        <v>5.6</v>
      </c>
      <c r="C7">
        <v>7.0000000000000007E-2</v>
      </c>
      <c r="D7">
        <v>5.0599999999999996</v>
      </c>
      <c r="E7">
        <v>0.1</v>
      </c>
      <c r="F7">
        <v>9.58</v>
      </c>
      <c r="G7">
        <v>0.18</v>
      </c>
      <c r="H7">
        <v>7.07</v>
      </c>
      <c r="I7">
        <v>0.17</v>
      </c>
      <c r="J7">
        <v>6.52</v>
      </c>
      <c r="K7">
        <v>0.11</v>
      </c>
      <c r="L7">
        <v>9.06</v>
      </c>
      <c r="M7">
        <v>0.08</v>
      </c>
      <c r="N7">
        <v>42.62</v>
      </c>
      <c r="O7">
        <v>0.38</v>
      </c>
    </row>
    <row r="8" spans="1:15" x14ac:dyDescent="0.2">
      <c r="A8">
        <v>27</v>
      </c>
      <c r="B8">
        <v>3.25</v>
      </c>
      <c r="C8">
        <v>0.04</v>
      </c>
      <c r="D8">
        <v>3.8</v>
      </c>
      <c r="E8">
        <v>0.04</v>
      </c>
      <c r="F8">
        <v>7.98</v>
      </c>
      <c r="G8">
        <v>0.15</v>
      </c>
      <c r="H8">
        <v>5.41</v>
      </c>
      <c r="I8">
        <v>0.11</v>
      </c>
      <c r="J8">
        <v>5.38</v>
      </c>
      <c r="K8">
        <v>0.11</v>
      </c>
      <c r="L8">
        <v>7.46</v>
      </c>
      <c r="M8">
        <v>0.12</v>
      </c>
      <c r="N8">
        <v>33.21</v>
      </c>
      <c r="O8">
        <v>0.36</v>
      </c>
    </row>
    <row r="9" spans="1:15" x14ac:dyDescent="0.2">
      <c r="A9">
        <v>30</v>
      </c>
      <c r="B9">
        <v>3</v>
      </c>
      <c r="C9">
        <v>1E-3</v>
      </c>
      <c r="D9">
        <v>3.02</v>
      </c>
      <c r="E9">
        <v>7.0000000000000007E-2</v>
      </c>
      <c r="F9">
        <v>6.6</v>
      </c>
      <c r="G9">
        <v>0.19</v>
      </c>
      <c r="H9">
        <v>5.41</v>
      </c>
      <c r="I9">
        <v>0.14000000000000001</v>
      </c>
      <c r="J9">
        <v>5.31</v>
      </c>
      <c r="K9">
        <v>0.13</v>
      </c>
      <c r="L9">
        <v>8.01</v>
      </c>
      <c r="M9">
        <v>0.25</v>
      </c>
      <c r="N9">
        <v>30.95</v>
      </c>
      <c r="O9">
        <v>0.45</v>
      </c>
    </row>
    <row r="10" spans="1:15" x14ac:dyDescent="0.2">
      <c r="A10">
        <v>33</v>
      </c>
      <c r="B10">
        <v>3.76</v>
      </c>
      <c r="C10">
        <v>0.1</v>
      </c>
      <c r="D10">
        <v>3.25</v>
      </c>
      <c r="E10">
        <v>0.04</v>
      </c>
      <c r="F10">
        <v>5.43</v>
      </c>
      <c r="G10">
        <v>0.09</v>
      </c>
      <c r="H10">
        <v>6.04</v>
      </c>
      <c r="I10">
        <v>0.22</v>
      </c>
      <c r="J10">
        <v>6.74</v>
      </c>
      <c r="K10">
        <v>0.53</v>
      </c>
      <c r="L10">
        <v>8.1999999999999993</v>
      </c>
      <c r="M10">
        <v>0.25</v>
      </c>
      <c r="N10">
        <v>31.2</v>
      </c>
      <c r="O10">
        <v>0.56000000000000005</v>
      </c>
    </row>
    <row r="11" spans="1:15" x14ac:dyDescent="0.2">
      <c r="A11">
        <v>36</v>
      </c>
      <c r="B11">
        <v>3.14</v>
      </c>
      <c r="C11">
        <v>0.03</v>
      </c>
      <c r="D11">
        <v>3.27</v>
      </c>
      <c r="E11">
        <v>0.05</v>
      </c>
      <c r="F11">
        <v>6.63</v>
      </c>
      <c r="G11">
        <v>0.12</v>
      </c>
      <c r="H11">
        <v>7.55</v>
      </c>
      <c r="I11">
        <v>0.31</v>
      </c>
      <c r="J11">
        <v>5.83</v>
      </c>
      <c r="K11">
        <v>0.28000000000000003</v>
      </c>
      <c r="L11">
        <v>8.75</v>
      </c>
      <c r="M11">
        <v>0.18</v>
      </c>
      <c r="N11">
        <v>32.17</v>
      </c>
      <c r="O11">
        <v>0.63</v>
      </c>
    </row>
    <row r="14" spans="1:15" x14ac:dyDescent="0.2">
      <c r="A14" s="4" t="s">
        <v>23</v>
      </c>
      <c r="B14" s="4"/>
      <c r="C14" s="4"/>
      <c r="D14" s="4"/>
      <c r="E14" s="4"/>
      <c r="F14" s="4"/>
      <c r="G14" s="4"/>
      <c r="H14" s="4"/>
      <c r="I14" s="4"/>
      <c r="J14" s="4"/>
      <c r="K14" s="4"/>
      <c r="L14" s="4"/>
      <c r="M14" s="4"/>
      <c r="N14" s="4"/>
      <c r="O14" s="4"/>
    </row>
    <row r="15" spans="1:15" x14ac:dyDescent="0.2">
      <c r="A15" t="s">
        <v>5</v>
      </c>
      <c r="B15" t="s">
        <v>6</v>
      </c>
      <c r="C15" t="s">
        <v>15</v>
      </c>
      <c r="D15" t="s">
        <v>7</v>
      </c>
      <c r="E15" t="s">
        <v>16</v>
      </c>
      <c r="F15" t="s">
        <v>8</v>
      </c>
      <c r="G15" t="s">
        <v>17</v>
      </c>
      <c r="H15" t="s">
        <v>9</v>
      </c>
      <c r="I15" t="s">
        <v>18</v>
      </c>
      <c r="J15" t="s">
        <v>10</v>
      </c>
      <c r="K15" t="s">
        <v>19</v>
      </c>
      <c r="L15" t="s">
        <v>11</v>
      </c>
      <c r="M15" t="s">
        <v>20</v>
      </c>
      <c r="N15" t="s">
        <v>12</v>
      </c>
      <c r="O15" t="s">
        <v>21</v>
      </c>
    </row>
    <row r="16" spans="1:15" x14ac:dyDescent="0.2">
      <c r="A16">
        <v>15</v>
      </c>
      <c r="B16">
        <v>4.7596382674916705E-2</v>
      </c>
      <c r="C16">
        <v>1.5857909506159781E-4</v>
      </c>
      <c r="D16">
        <v>3.7636432066240122E-2</v>
      </c>
      <c r="E16">
        <v>2.5497018336180733E-4</v>
      </c>
    </row>
    <row r="17" spans="1:15" x14ac:dyDescent="0.2">
      <c r="A17">
        <v>17</v>
      </c>
      <c r="B17">
        <v>7.5585789871504161E-2</v>
      </c>
      <c r="C17">
        <v>2.2852846521996721E-4</v>
      </c>
      <c r="D17">
        <v>7.575757575757576E-2</v>
      </c>
      <c r="E17">
        <v>8.0348943985307638E-4</v>
      </c>
      <c r="F17">
        <v>4.0080160320641281E-2</v>
      </c>
      <c r="G17">
        <v>1.2851354010626464E-3</v>
      </c>
      <c r="H17">
        <v>4.5126353790613721E-2</v>
      </c>
      <c r="I17">
        <v>3.1564010999752378E-3</v>
      </c>
      <c r="J17">
        <v>4.6663555762949137E-2</v>
      </c>
      <c r="K17">
        <v>4.746922611443263E-3</v>
      </c>
      <c r="L17">
        <v>5.128205128205128E-2</v>
      </c>
      <c r="M17">
        <v>1.735700197238659E-3</v>
      </c>
      <c r="N17">
        <v>9.4437623949381426E-3</v>
      </c>
      <c r="O17">
        <v>4.1827599992690431E-4</v>
      </c>
    </row>
    <row r="18" spans="1:15" x14ac:dyDescent="0.2">
      <c r="A18">
        <v>20</v>
      </c>
      <c r="B18">
        <v>7.8678206136900075E-2</v>
      </c>
      <c r="C18">
        <v>6.8092861330125941E-4</v>
      </c>
      <c r="D18">
        <v>9.1743119266055037E-2</v>
      </c>
      <c r="E18">
        <v>8.4167999326656005E-4</v>
      </c>
      <c r="F18">
        <v>5.3276505061267979E-2</v>
      </c>
      <c r="G18">
        <v>1.050202816871026E-3</v>
      </c>
      <c r="H18">
        <v>7.9617834394904455E-2</v>
      </c>
      <c r="I18">
        <v>5.7050995983609883E-3</v>
      </c>
      <c r="J18">
        <v>8.9686098654708515E-2</v>
      </c>
      <c r="K18">
        <v>3.9413621830320334E-3</v>
      </c>
      <c r="L18">
        <v>6.0753341433778855E-2</v>
      </c>
      <c r="M18">
        <v>1.6609358229161899E-3</v>
      </c>
      <c r="N18">
        <v>1.2396181975951407E-2</v>
      </c>
      <c r="O18">
        <v>1.5981194068413862E-4</v>
      </c>
    </row>
    <row r="19" spans="1:15" x14ac:dyDescent="0.2">
      <c r="A19">
        <v>23</v>
      </c>
      <c r="B19">
        <v>0.17825311942959002</v>
      </c>
      <c r="C19">
        <v>2.8596757127741707E-3</v>
      </c>
      <c r="D19">
        <v>0.20202020202020202</v>
      </c>
      <c r="E19">
        <v>2.4487297214569942E-3</v>
      </c>
      <c r="F19">
        <v>8.9847259658580411E-2</v>
      </c>
      <c r="G19">
        <v>2.3410337197653473E-3</v>
      </c>
      <c r="H19">
        <v>0.11918951132300357</v>
      </c>
      <c r="I19">
        <v>4.2618418828249188E-3</v>
      </c>
      <c r="J19">
        <v>0.12658227848101264</v>
      </c>
      <c r="K19">
        <v>6.0887678256689639E-3</v>
      </c>
      <c r="L19">
        <v>8.7183958151700089E-2</v>
      </c>
      <c r="M19">
        <v>3.1924378747789045E-3</v>
      </c>
      <c r="N19">
        <v>2.0379050336254329E-2</v>
      </c>
      <c r="O19">
        <v>4.4022403416404303E-4</v>
      </c>
    </row>
    <row r="20" spans="1:15" x14ac:dyDescent="0.2">
      <c r="A20">
        <v>25</v>
      </c>
      <c r="B20">
        <v>0.17857142857142858</v>
      </c>
      <c r="C20">
        <v>2.2321428571428579E-3</v>
      </c>
      <c r="D20">
        <v>0.19762845849802374</v>
      </c>
      <c r="E20">
        <v>3.9057007608305086E-3</v>
      </c>
      <c r="F20">
        <v>0.10438413361169102</v>
      </c>
      <c r="G20">
        <v>1.9612885229754054E-3</v>
      </c>
      <c r="H20">
        <v>0.14144271570014144</v>
      </c>
      <c r="I20">
        <v>3.4010271101872764E-3</v>
      </c>
      <c r="J20">
        <v>0.15337423312883436</v>
      </c>
      <c r="K20">
        <v>2.5876020926643836E-3</v>
      </c>
      <c r="L20">
        <v>0.11037527593818984</v>
      </c>
      <c r="M20">
        <v>9.7461612307452397E-4</v>
      </c>
      <c r="N20">
        <v>2.3463162834350071E-2</v>
      </c>
      <c r="O20">
        <v>2.0919760387266603E-4</v>
      </c>
    </row>
    <row r="21" spans="1:15" x14ac:dyDescent="0.2">
      <c r="A21">
        <v>27</v>
      </c>
      <c r="B21">
        <v>0.30769230769230771</v>
      </c>
      <c r="C21">
        <v>3.78698224852071E-3</v>
      </c>
      <c r="D21">
        <v>0.26315789473684209</v>
      </c>
      <c r="E21">
        <v>2.7700831024930752E-3</v>
      </c>
      <c r="F21">
        <v>0.12531328320802004</v>
      </c>
      <c r="G21">
        <v>2.3555128422560159E-3</v>
      </c>
      <c r="H21">
        <v>0.18484288354898337</v>
      </c>
      <c r="I21">
        <v>3.7583580758573324E-3</v>
      </c>
      <c r="J21">
        <v>0.18587360594795541</v>
      </c>
      <c r="K21">
        <v>3.8003897126905376E-3</v>
      </c>
      <c r="L21">
        <v>0.13404825737265416</v>
      </c>
      <c r="M21">
        <v>2.1562722365574393E-3</v>
      </c>
      <c r="N21">
        <v>3.0111412225233364E-2</v>
      </c>
      <c r="O21">
        <v>3.2641097263125593E-4</v>
      </c>
    </row>
    <row r="22" spans="1:15" x14ac:dyDescent="0.2">
      <c r="A22">
        <v>30</v>
      </c>
      <c r="B22">
        <v>0.33333333333333331</v>
      </c>
      <c r="C22">
        <v>1.111111111111111E-4</v>
      </c>
      <c r="D22">
        <v>0.33112582781456956</v>
      </c>
      <c r="E22">
        <v>7.6751019692118776E-3</v>
      </c>
      <c r="F22">
        <v>0.15151515151515152</v>
      </c>
      <c r="G22">
        <v>4.3617998163452713E-3</v>
      </c>
      <c r="H22">
        <v>0.18484288354898337</v>
      </c>
      <c r="I22">
        <v>4.7833648238184232E-3</v>
      </c>
      <c r="J22">
        <v>0.18832391713747648</v>
      </c>
      <c r="K22">
        <v>4.610566709580404E-3</v>
      </c>
      <c r="L22">
        <v>0.12484394506866417</v>
      </c>
      <c r="M22">
        <v>3.896502655076909E-3</v>
      </c>
      <c r="N22">
        <v>3.2310177705977383E-2</v>
      </c>
      <c r="O22">
        <v>4.697764125263271E-4</v>
      </c>
    </row>
    <row r="23" spans="1:15" x14ac:dyDescent="0.2">
      <c r="A23">
        <v>33</v>
      </c>
      <c r="B23">
        <v>0.26595744680851063</v>
      </c>
      <c r="C23">
        <v>7.073336351290177E-3</v>
      </c>
      <c r="D23">
        <v>0.30769230769230771</v>
      </c>
      <c r="E23">
        <v>3.78698224852071E-3</v>
      </c>
      <c r="F23">
        <v>0.18416206261510129</v>
      </c>
      <c r="G23">
        <v>3.0524098775983641E-3</v>
      </c>
      <c r="H23">
        <v>0.16556291390728478</v>
      </c>
      <c r="I23">
        <v>6.0304372615236175E-3</v>
      </c>
      <c r="J23">
        <v>0.14836795252225518</v>
      </c>
      <c r="K23">
        <v>1.1666916147892469E-2</v>
      </c>
      <c r="L23">
        <v>0.12195121951219513</v>
      </c>
      <c r="M23">
        <v>3.7180249851279002E-3</v>
      </c>
      <c r="N23">
        <v>3.2051282051282055E-2</v>
      </c>
      <c r="O23">
        <v>5.7527942143326767E-4</v>
      </c>
    </row>
    <row r="24" spans="1:15" x14ac:dyDescent="0.2">
      <c r="A24">
        <v>36</v>
      </c>
      <c r="B24">
        <v>0.31847133757961782</v>
      </c>
      <c r="C24">
        <v>3.0427197857925267E-3</v>
      </c>
      <c r="D24">
        <v>0.3058103975535168</v>
      </c>
      <c r="E24">
        <v>4.675999962592001E-3</v>
      </c>
      <c r="F24">
        <v>0.15082956259426847</v>
      </c>
      <c r="G24">
        <v>2.7299468342854025E-3</v>
      </c>
      <c r="H24">
        <v>0.13245033112582782</v>
      </c>
      <c r="I24">
        <v>5.4383579667558442E-3</v>
      </c>
      <c r="J24">
        <v>0.17152658662092624</v>
      </c>
      <c r="K24">
        <v>8.2379835769913132E-3</v>
      </c>
      <c r="L24">
        <v>0.11428571428571428</v>
      </c>
      <c r="M24">
        <v>2.3510204081632654E-3</v>
      </c>
      <c r="N24">
        <v>3.1084861672365557E-2</v>
      </c>
      <c r="O24">
        <v>6.0874923386976373E-4</v>
      </c>
    </row>
    <row r="46" spans="1:3" x14ac:dyDescent="0.2">
      <c r="A46" t="s">
        <v>42</v>
      </c>
      <c r="B46" t="s">
        <v>43</v>
      </c>
      <c r="C46" t="s">
        <v>44</v>
      </c>
    </row>
    <row r="47" spans="1:3" ht="17" x14ac:dyDescent="0.2">
      <c r="A47" s="3"/>
    </row>
  </sheetData>
  <mergeCells count="2">
    <mergeCell ref="A1:O1"/>
    <mergeCell ref="A14:O14"/>
  </mergeCells>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24C5-7732-5E4D-9913-3AC2325B5262}">
  <dimension ref="A1:G22"/>
  <sheetViews>
    <sheetView topLeftCell="B63" zoomScale="120" zoomScaleNormal="120" workbookViewId="0">
      <selection activeCell="R31" sqref="R31"/>
    </sheetView>
  </sheetViews>
  <sheetFormatPr baseColWidth="10" defaultRowHeight="16" x14ac:dyDescent="0.2"/>
  <cols>
    <col min="1" max="1" width="13.6640625" customWidth="1"/>
  </cols>
  <sheetData>
    <row r="1" spans="1:7" x14ac:dyDescent="0.2">
      <c r="A1" s="4" t="s">
        <v>13</v>
      </c>
      <c r="B1" s="4"/>
      <c r="C1" s="4"/>
      <c r="D1" s="4"/>
      <c r="E1" s="4"/>
      <c r="F1" s="4"/>
      <c r="G1" s="4"/>
    </row>
    <row r="2" spans="1:7" x14ac:dyDescent="0.2">
      <c r="A2" t="s">
        <v>5</v>
      </c>
      <c r="B2" t="s">
        <v>6</v>
      </c>
      <c r="C2" t="s">
        <v>7</v>
      </c>
      <c r="D2" t="s">
        <v>8</v>
      </c>
      <c r="E2" t="s">
        <v>9</v>
      </c>
      <c r="F2" t="s">
        <v>10</v>
      </c>
      <c r="G2" t="s">
        <v>11</v>
      </c>
    </row>
    <row r="3" spans="1:7" x14ac:dyDescent="0.2">
      <c r="A3">
        <v>15</v>
      </c>
      <c r="B3">
        <v>0.5</v>
      </c>
      <c r="C3">
        <v>1</v>
      </c>
      <c r="D3">
        <v>1</v>
      </c>
      <c r="E3">
        <v>1</v>
      </c>
      <c r="F3">
        <v>1</v>
      </c>
      <c r="G3">
        <v>1</v>
      </c>
    </row>
    <row r="4" spans="1:7" x14ac:dyDescent="0.2">
      <c r="A4">
        <v>17</v>
      </c>
      <c r="B4">
        <v>0.02</v>
      </c>
      <c r="C4">
        <v>0.35710000000000003</v>
      </c>
      <c r="D4">
        <v>0.8095</v>
      </c>
      <c r="E4">
        <v>0.5</v>
      </c>
      <c r="F4">
        <v>0.16670000000000001</v>
      </c>
      <c r="G4">
        <v>0.4</v>
      </c>
    </row>
    <row r="5" spans="1:7" x14ac:dyDescent="0.2">
      <c r="A5">
        <v>20</v>
      </c>
      <c r="B5">
        <v>0.01</v>
      </c>
      <c r="C5">
        <v>9.0899999999999995E-2</v>
      </c>
      <c r="D5">
        <v>0.16670000000000001</v>
      </c>
      <c r="E5">
        <v>0.05</v>
      </c>
      <c r="F5">
        <v>0.04</v>
      </c>
      <c r="G5">
        <v>0.15279999999999999</v>
      </c>
    </row>
    <row r="6" spans="1:7" x14ac:dyDescent="0.2">
      <c r="A6">
        <v>25</v>
      </c>
      <c r="B6">
        <v>0</v>
      </c>
      <c r="C6">
        <v>0.06</v>
      </c>
      <c r="D6">
        <v>0.13830000000000001</v>
      </c>
      <c r="E6">
        <v>0.1852</v>
      </c>
      <c r="F6">
        <v>4.5499999999999999E-2</v>
      </c>
      <c r="G6">
        <v>3.1699999999999999E-2</v>
      </c>
    </row>
    <row r="7" spans="1:7" x14ac:dyDescent="0.2">
      <c r="A7">
        <v>27</v>
      </c>
      <c r="B7">
        <v>0</v>
      </c>
      <c r="C7">
        <v>0</v>
      </c>
      <c r="D7">
        <v>0.16250000000000001</v>
      </c>
      <c r="E7">
        <v>0.14929999999999999</v>
      </c>
      <c r="F7">
        <v>0.10529999999999999</v>
      </c>
      <c r="G7">
        <v>0.17649999999999999</v>
      </c>
    </row>
    <row r="8" spans="1:7" x14ac:dyDescent="0.2">
      <c r="A8">
        <v>30</v>
      </c>
      <c r="B8">
        <v>0</v>
      </c>
      <c r="C8">
        <v>0.06</v>
      </c>
      <c r="D8">
        <v>0.12770000000000001</v>
      </c>
      <c r="E8">
        <v>9.7599999999999992E-2</v>
      </c>
      <c r="F8">
        <v>0.16219999999999998</v>
      </c>
      <c r="G8">
        <v>0.17739999999999997</v>
      </c>
    </row>
    <row r="9" spans="1:7" x14ac:dyDescent="0.2">
      <c r="A9">
        <v>33</v>
      </c>
      <c r="B9">
        <v>0.05</v>
      </c>
      <c r="C9">
        <v>0.15789999999999998</v>
      </c>
      <c r="D9">
        <v>0.45</v>
      </c>
      <c r="E9">
        <v>0.5</v>
      </c>
      <c r="F9">
        <v>0.31819999999999998</v>
      </c>
      <c r="G9">
        <v>0.66670000000000007</v>
      </c>
    </row>
    <row r="10" spans="1:7" x14ac:dyDescent="0.2">
      <c r="A10">
        <v>35</v>
      </c>
      <c r="B10">
        <v>1</v>
      </c>
      <c r="C10">
        <v>1</v>
      </c>
      <c r="D10">
        <v>1</v>
      </c>
      <c r="E10">
        <v>1</v>
      </c>
      <c r="F10">
        <v>1</v>
      </c>
      <c r="G10">
        <v>1</v>
      </c>
    </row>
    <row r="13" spans="1:7" x14ac:dyDescent="0.2">
      <c r="A13" s="4" t="s">
        <v>14</v>
      </c>
      <c r="B13" s="4"/>
      <c r="C13" s="4"/>
      <c r="D13" s="4"/>
      <c r="E13" s="4"/>
      <c r="F13" s="4"/>
      <c r="G13" s="4"/>
    </row>
    <row r="14" spans="1:7" x14ac:dyDescent="0.2">
      <c r="A14" t="s">
        <v>5</v>
      </c>
      <c r="B14" t="s">
        <v>6</v>
      </c>
      <c r="C14" t="s">
        <v>7</v>
      </c>
      <c r="D14" t="s">
        <v>8</v>
      </c>
      <c r="E14" t="s">
        <v>9</v>
      </c>
      <c r="F14" t="s">
        <v>10</v>
      </c>
      <c r="G14" t="s">
        <v>11</v>
      </c>
    </row>
    <row r="15" spans="1:7" x14ac:dyDescent="0.2">
      <c r="A15">
        <v>15</v>
      </c>
      <c r="B15">
        <f t="shared" ref="B15:G15" si="0">1-B3</f>
        <v>0.5</v>
      </c>
      <c r="C15">
        <f t="shared" si="0"/>
        <v>0</v>
      </c>
      <c r="D15">
        <f t="shared" si="0"/>
        <v>0</v>
      </c>
      <c r="E15">
        <f t="shared" si="0"/>
        <v>0</v>
      </c>
      <c r="F15">
        <f t="shared" si="0"/>
        <v>0</v>
      </c>
      <c r="G15">
        <f t="shared" si="0"/>
        <v>0</v>
      </c>
    </row>
    <row r="16" spans="1:7" x14ac:dyDescent="0.2">
      <c r="A16">
        <v>17</v>
      </c>
      <c r="B16">
        <f t="shared" ref="B16:G22" si="1">1-B4</f>
        <v>0.98</v>
      </c>
      <c r="C16">
        <f t="shared" si="1"/>
        <v>0.64290000000000003</v>
      </c>
      <c r="D16">
        <f t="shared" si="1"/>
        <v>0.1905</v>
      </c>
      <c r="E16">
        <f t="shared" si="1"/>
        <v>0.5</v>
      </c>
      <c r="F16">
        <f t="shared" si="1"/>
        <v>0.83329999999999993</v>
      </c>
      <c r="G16">
        <f t="shared" si="1"/>
        <v>0.6</v>
      </c>
    </row>
    <row r="17" spans="1:7" x14ac:dyDescent="0.2">
      <c r="A17">
        <v>20</v>
      </c>
      <c r="B17">
        <f t="shared" si="1"/>
        <v>0.99</v>
      </c>
      <c r="C17">
        <f t="shared" si="1"/>
        <v>0.90910000000000002</v>
      </c>
      <c r="D17">
        <f t="shared" si="1"/>
        <v>0.83329999999999993</v>
      </c>
      <c r="E17">
        <f t="shared" si="1"/>
        <v>0.95</v>
      </c>
      <c r="F17">
        <f t="shared" si="1"/>
        <v>0.96</v>
      </c>
      <c r="G17">
        <f t="shared" si="1"/>
        <v>0.84719999999999995</v>
      </c>
    </row>
    <row r="18" spans="1:7" x14ac:dyDescent="0.2">
      <c r="A18">
        <v>25</v>
      </c>
      <c r="B18">
        <f t="shared" si="1"/>
        <v>1</v>
      </c>
      <c r="C18">
        <f t="shared" si="1"/>
        <v>0.94</v>
      </c>
      <c r="D18">
        <f t="shared" si="1"/>
        <v>0.86170000000000002</v>
      </c>
      <c r="E18">
        <f t="shared" si="1"/>
        <v>0.81479999999999997</v>
      </c>
      <c r="F18">
        <f t="shared" si="1"/>
        <v>0.95450000000000002</v>
      </c>
      <c r="G18">
        <f t="shared" si="1"/>
        <v>0.96830000000000005</v>
      </c>
    </row>
    <row r="19" spans="1:7" x14ac:dyDescent="0.2">
      <c r="A19">
        <v>27</v>
      </c>
      <c r="B19">
        <f t="shared" si="1"/>
        <v>1</v>
      </c>
      <c r="C19">
        <f t="shared" si="1"/>
        <v>1</v>
      </c>
      <c r="D19">
        <f t="shared" si="1"/>
        <v>0.83750000000000002</v>
      </c>
      <c r="E19">
        <f t="shared" si="1"/>
        <v>0.85070000000000001</v>
      </c>
      <c r="F19">
        <f t="shared" si="1"/>
        <v>0.89470000000000005</v>
      </c>
      <c r="G19">
        <f t="shared" si="1"/>
        <v>0.82350000000000001</v>
      </c>
    </row>
    <row r="20" spans="1:7" x14ac:dyDescent="0.2">
      <c r="A20">
        <v>30</v>
      </c>
      <c r="B20">
        <f t="shared" si="1"/>
        <v>1</v>
      </c>
      <c r="C20">
        <f t="shared" si="1"/>
        <v>0.94</v>
      </c>
      <c r="D20">
        <f t="shared" si="1"/>
        <v>0.87229999999999996</v>
      </c>
      <c r="E20">
        <f t="shared" si="1"/>
        <v>0.90239999999999998</v>
      </c>
      <c r="F20">
        <f t="shared" si="1"/>
        <v>0.83779999999999999</v>
      </c>
      <c r="G20">
        <f t="shared" si="1"/>
        <v>0.8226</v>
      </c>
    </row>
    <row r="21" spans="1:7" x14ac:dyDescent="0.2">
      <c r="A21">
        <v>33</v>
      </c>
      <c r="B21">
        <f t="shared" si="1"/>
        <v>0.95</v>
      </c>
      <c r="C21">
        <f t="shared" si="1"/>
        <v>0.84210000000000007</v>
      </c>
      <c r="D21">
        <f t="shared" si="1"/>
        <v>0.55000000000000004</v>
      </c>
      <c r="E21">
        <f t="shared" si="1"/>
        <v>0.5</v>
      </c>
      <c r="F21">
        <f t="shared" si="1"/>
        <v>0.68179999999999996</v>
      </c>
      <c r="G21">
        <f t="shared" si="1"/>
        <v>0.33329999999999993</v>
      </c>
    </row>
    <row r="22" spans="1:7" x14ac:dyDescent="0.2">
      <c r="A22">
        <v>35</v>
      </c>
      <c r="B22">
        <f t="shared" si="1"/>
        <v>0</v>
      </c>
      <c r="C22">
        <f t="shared" si="1"/>
        <v>0</v>
      </c>
      <c r="D22">
        <f t="shared" si="1"/>
        <v>0</v>
      </c>
      <c r="E22">
        <f t="shared" si="1"/>
        <v>0</v>
      </c>
      <c r="F22">
        <f t="shared" si="1"/>
        <v>0</v>
      </c>
      <c r="G22">
        <f t="shared" si="1"/>
        <v>0</v>
      </c>
    </row>
  </sheetData>
  <mergeCells count="2">
    <mergeCell ref="A1:G1"/>
    <mergeCell ref="A13:G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666EA-97AD-F243-B629-FB45253F0ABE}">
  <dimension ref="A2:C8"/>
  <sheetViews>
    <sheetView workbookViewId="0">
      <selection activeCell="Z35" sqref="Z35"/>
    </sheetView>
  </sheetViews>
  <sheetFormatPr baseColWidth="10" defaultRowHeight="16" x14ac:dyDescent="0.2"/>
  <cols>
    <col min="1" max="1" width="13.6640625" customWidth="1"/>
    <col min="2" max="3" width="14.33203125" customWidth="1"/>
  </cols>
  <sheetData>
    <row r="2" spans="1:3" x14ac:dyDescent="0.2">
      <c r="A2" t="s">
        <v>5</v>
      </c>
      <c r="B2" t="s">
        <v>24</v>
      </c>
      <c r="C2" t="s">
        <v>15</v>
      </c>
    </row>
    <row r="3" spans="1:3" x14ac:dyDescent="0.2">
      <c r="A3">
        <v>17</v>
      </c>
      <c r="B3">
        <v>0</v>
      </c>
      <c r="C3">
        <v>0</v>
      </c>
    </row>
    <row r="4" spans="1:3" x14ac:dyDescent="0.2">
      <c r="A4">
        <v>20</v>
      </c>
      <c r="B4">
        <v>199.8</v>
      </c>
      <c r="C4">
        <v>49.57</v>
      </c>
    </row>
    <row r="5" spans="1:3" x14ac:dyDescent="0.2">
      <c r="A5">
        <v>23</v>
      </c>
      <c r="B5">
        <v>308.67</v>
      </c>
      <c r="C5">
        <v>30.58</v>
      </c>
    </row>
    <row r="6" spans="1:3" x14ac:dyDescent="0.2">
      <c r="A6">
        <v>27</v>
      </c>
      <c r="B6">
        <v>278.92</v>
      </c>
      <c r="C6">
        <v>57.05</v>
      </c>
    </row>
    <row r="7" spans="1:3" x14ac:dyDescent="0.2">
      <c r="A7">
        <v>30</v>
      </c>
      <c r="B7">
        <v>152.84</v>
      </c>
      <c r="C7">
        <v>15.98</v>
      </c>
    </row>
    <row r="8" spans="1:3" x14ac:dyDescent="0.2">
      <c r="A8">
        <v>33</v>
      </c>
      <c r="B8">
        <v>121</v>
      </c>
      <c r="C8">
        <v>33.08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28EA7-7AD6-C741-AD82-15BB9298FB36}">
  <dimension ref="B9:P63"/>
  <sheetViews>
    <sheetView tabSelected="1" workbookViewId="0">
      <selection activeCell="K27" sqref="K27"/>
    </sheetView>
  </sheetViews>
  <sheetFormatPr baseColWidth="10" defaultRowHeight="16" x14ac:dyDescent="0.2"/>
  <cols>
    <col min="2" max="2" width="22.33203125" customWidth="1"/>
    <col min="3" max="3" width="19.6640625" customWidth="1"/>
    <col min="11" max="11" width="16" customWidth="1"/>
    <col min="12" max="12" width="18.6640625" customWidth="1"/>
    <col min="16" max="16" width="18.5" customWidth="1"/>
    <col min="17" max="17" width="17.1640625" customWidth="1"/>
  </cols>
  <sheetData>
    <row r="9" spans="2:16" x14ac:dyDescent="0.2">
      <c r="B9" t="s">
        <v>26</v>
      </c>
      <c r="C9" t="s">
        <v>5</v>
      </c>
      <c r="D9" t="s">
        <v>6</v>
      </c>
      <c r="E9" t="s">
        <v>25</v>
      </c>
      <c r="F9" t="s">
        <v>7</v>
      </c>
      <c r="G9" t="s">
        <v>27</v>
      </c>
      <c r="H9" t="s">
        <v>8</v>
      </c>
      <c r="I9" t="s">
        <v>28</v>
      </c>
      <c r="J9" t="s">
        <v>9</v>
      </c>
      <c r="K9" t="s">
        <v>29</v>
      </c>
      <c r="L9" t="s">
        <v>10</v>
      </c>
      <c r="M9" t="s">
        <v>30</v>
      </c>
      <c r="N9" t="s">
        <v>11</v>
      </c>
      <c r="O9" t="s">
        <v>31</v>
      </c>
    </row>
    <row r="10" spans="2:16" x14ac:dyDescent="0.2">
      <c r="B10">
        <v>59</v>
      </c>
      <c r="C10">
        <v>15</v>
      </c>
      <c r="D10">
        <v>21.01</v>
      </c>
      <c r="E10">
        <f xml:space="preserve"> 3 * ('Development-Govindan'!C3 * SQRT(Delays!B10))</f>
        <v>1.6130406070524077</v>
      </c>
      <c r="F10">
        <v>26.57</v>
      </c>
      <c r="G10">
        <f xml:space="preserve"> 3 * ('Development-Govindan'!E3 * SQRT(Delays!F10))</f>
        <v>2.7834891772737325</v>
      </c>
      <c r="I10" t="e">
        <f xml:space="preserve"> 3 * ('Development-Govindan'!G3 * SQRT(Delays!H10))</f>
        <v>#VALUE!</v>
      </c>
      <c r="K10" t="e">
        <f xml:space="preserve"> 3 * ('Development-Govindan'!I3 * SQRT(Delays!J10))</f>
        <v>#VALUE!</v>
      </c>
      <c r="M10" t="e">
        <f xml:space="preserve"> 3 * ('Development-Govindan'!K3 * SQRT(Delays!L10))</f>
        <v>#VALUE!</v>
      </c>
      <c r="O10" t="e">
        <f xml:space="preserve"> 3 * ('Development-Govindan'!M3 * SQRT(Delays!N10))</f>
        <v>#VALUE!</v>
      </c>
    </row>
    <row r="11" spans="2:16" x14ac:dyDescent="0.2">
      <c r="B11">
        <v>50</v>
      </c>
      <c r="C11">
        <v>17</v>
      </c>
      <c r="D11">
        <v>13.23</v>
      </c>
      <c r="E11">
        <f xml:space="preserve"> 3 * ('Development-Govindan'!C4 * SQRT(Delays!B11))</f>
        <v>0.84852813742385702</v>
      </c>
      <c r="F11">
        <v>13.2</v>
      </c>
      <c r="G11">
        <f xml:space="preserve"> 3 * ('Development-Govindan'!E4 * SQRT(Delays!F11))</f>
        <v>1.525935778465136</v>
      </c>
      <c r="H11">
        <v>24.95</v>
      </c>
      <c r="I11">
        <f xml:space="preserve"> 3 * ('Development-Govindan'!G4 * SQRT(Delays!H11))</f>
        <v>11.987993993992491</v>
      </c>
      <c r="J11">
        <v>22.16</v>
      </c>
      <c r="K11">
        <f xml:space="preserve"> 3 * ('Development-Govindan'!I4 * SQRT(Delays!J11))</f>
        <v>21.889600270448067</v>
      </c>
      <c r="L11">
        <v>21.43</v>
      </c>
      <c r="M11">
        <f xml:space="preserve"> 2 * ('Development-Govindan'!K4 * SQRT(Delays!L11))</f>
        <v>20.183550926435121</v>
      </c>
      <c r="N11">
        <v>19.5</v>
      </c>
      <c r="O11">
        <f xml:space="preserve"> 3 * ('Development-Govindan'!M4 * SQRT(Delays!N11))</f>
        <v>8.7434432576645698</v>
      </c>
    </row>
    <row r="12" spans="2:16" x14ac:dyDescent="0.2">
      <c r="B12">
        <v>35</v>
      </c>
      <c r="C12">
        <v>20</v>
      </c>
      <c r="D12">
        <v>12.71</v>
      </c>
      <c r="E12">
        <f xml:space="preserve"> 3 * ('Development-Govindan'!C5 * SQRT(Delays!B12))</f>
        <v>1.9523063284228732</v>
      </c>
      <c r="F12">
        <v>10.9</v>
      </c>
      <c r="G12">
        <f xml:space="preserve"> 3 * ('Development-Govindan'!E5 * SQRT(Delays!F12))</f>
        <v>0.99045444115315073</v>
      </c>
      <c r="H12">
        <v>18.77</v>
      </c>
      <c r="I12">
        <f xml:space="preserve"> 3 * ('Development-Govindan'!G5 * SQRT(Delays!H12))</f>
        <v>4.8090037429804529</v>
      </c>
      <c r="J12">
        <v>12.56</v>
      </c>
      <c r="K12">
        <f xml:space="preserve"> 3 * ('Development-Govindan'!I5 * SQRT(Delays!J12))</f>
        <v>9.56882437920145</v>
      </c>
      <c r="L12">
        <v>11.15</v>
      </c>
      <c r="M12">
        <f xml:space="preserve"> 3 * ('Development-Govindan'!K5 * SQRT(Delays!L12))</f>
        <v>4.908567509976816</v>
      </c>
      <c r="N12">
        <v>16.46</v>
      </c>
      <c r="O12">
        <f xml:space="preserve"> 3 * ('Development-Govindan'!M5 * SQRT(Delays!N12))</f>
        <v>5.4770749492772142</v>
      </c>
      <c r="P12" s="1"/>
    </row>
    <row r="13" spans="2:16" x14ac:dyDescent="0.2">
      <c r="B13">
        <v>51</v>
      </c>
      <c r="C13">
        <v>23</v>
      </c>
      <c r="D13">
        <v>5.61</v>
      </c>
      <c r="E13">
        <f xml:space="preserve"> 3 * ('Development-Govindan'!C6 * SQRT(Delays!B13))</f>
        <v>1.9281856757065694</v>
      </c>
      <c r="F13">
        <v>4.95</v>
      </c>
      <c r="G13">
        <f xml:space="preserve"> 3 * ('Development-Govindan'!E6 * SQRT(Delays!F13))</f>
        <v>0.40047471830316583</v>
      </c>
      <c r="H13">
        <v>11.13</v>
      </c>
      <c r="I13">
        <f xml:space="preserve"> 3 * ('Development-Govindan'!G6 * SQRT(Delays!H13))</f>
        <v>2.9024639532645358</v>
      </c>
      <c r="J13">
        <v>8.39</v>
      </c>
      <c r="K13">
        <f xml:space="preserve"> 3 * ('Development-Govindan'!I6 * SQRT(Delays!J13))</f>
        <v>2.6068947044328432</v>
      </c>
      <c r="L13">
        <v>7.9</v>
      </c>
      <c r="M13">
        <f xml:space="preserve"> 3 * ('Development-Govindan'!K6 * SQRT(Delays!L13))</f>
        <v>3.2041910055425848</v>
      </c>
      <c r="N13">
        <v>11.47</v>
      </c>
      <c r="O13">
        <f xml:space="preserve"> 3 * ('Development-Govindan'!M6 * SQRT(Delays!N13))</f>
        <v>4.2672909439127773</v>
      </c>
    </row>
    <row r="14" spans="2:16" x14ac:dyDescent="0.2">
      <c r="B14">
        <v>51</v>
      </c>
      <c r="C14">
        <v>25</v>
      </c>
      <c r="D14">
        <v>5.6</v>
      </c>
      <c r="E14">
        <f xml:space="preserve"> 3 * ('Development-Govindan'!C7 * SQRT(Delays!B14))</f>
        <v>1.4996999699939986</v>
      </c>
      <c r="F14">
        <v>5.0599999999999996</v>
      </c>
      <c r="G14">
        <f xml:space="preserve"> 3 * ('Development-Govindan'!E7 * SQRT(Delays!F14))</f>
        <v>0.67483331275211955</v>
      </c>
      <c r="H14">
        <v>9.58</v>
      </c>
      <c r="I14">
        <f xml:space="preserve"> 3 * ('Development-Govindan'!G7 * SQRT(Delays!H14))</f>
        <v>1.6713850543785533</v>
      </c>
      <c r="J14">
        <v>7.07</v>
      </c>
      <c r="K14">
        <f xml:space="preserve"> 3 * ('Development-Govindan'!I7 * SQRT(Delays!J14))</f>
        <v>1.3560630516314498</v>
      </c>
      <c r="L14">
        <v>6.52</v>
      </c>
      <c r="M14">
        <f xml:space="preserve"> 3 * ('Development-Govindan'!K7 * SQRT(Delays!L14))</f>
        <v>0.84263159209704452</v>
      </c>
      <c r="N14">
        <v>9.06</v>
      </c>
      <c r="O14">
        <f xml:space="preserve"> 3 * ('Development-Govindan'!M7 * SQRT(Delays!N14))</f>
        <v>0.72239601327803582</v>
      </c>
    </row>
    <row r="15" spans="2:16" x14ac:dyDescent="0.2">
      <c r="B15">
        <v>50</v>
      </c>
      <c r="C15">
        <v>27</v>
      </c>
      <c r="D15">
        <v>3.25</v>
      </c>
      <c r="E15">
        <f xml:space="preserve"> 3 * ('Development-Govindan'!C8 * SQRT(Delays!B15))</f>
        <v>0.84852813742385702</v>
      </c>
      <c r="F15">
        <v>3.8</v>
      </c>
      <c r="G15">
        <f xml:space="preserve"> 3 * ('Development-Govindan'!E8 * SQRT(Delays!F15))</f>
        <v>0.23392306427541515</v>
      </c>
      <c r="H15">
        <v>7.98</v>
      </c>
      <c r="I15">
        <f xml:space="preserve"> 3 * ('Development-Govindan'!G8 * SQRT(Delays!H15))</f>
        <v>1.2712002202642982</v>
      </c>
      <c r="J15">
        <v>5.41</v>
      </c>
      <c r="K15">
        <f xml:space="preserve"> 3 * ('Development-Govindan'!I8 * SQRT(Delays!J15))</f>
        <v>0.76756042107445843</v>
      </c>
      <c r="L15">
        <v>5.38</v>
      </c>
      <c r="M15">
        <f xml:space="preserve"> 3 * ('Development-Govindan'!K8 * SQRT(Delays!L15))</f>
        <v>0.76542929131305137</v>
      </c>
      <c r="N15">
        <v>7.46</v>
      </c>
      <c r="O15">
        <f xml:space="preserve"> 3 * ('Development-Govindan'!M8 * SQRT(Delays!N15))</f>
        <v>0.98326802042983186</v>
      </c>
    </row>
    <row r="16" spans="2:16" x14ac:dyDescent="0.2">
      <c r="B16">
        <v>50</v>
      </c>
      <c r="C16">
        <v>30</v>
      </c>
      <c r="D16">
        <v>3</v>
      </c>
      <c r="E16">
        <f xml:space="preserve"> 3 * ('Development-Govindan'!C9 * SQRT(Delays!B16))</f>
        <v>2.1213203435596427E-2</v>
      </c>
      <c r="F16">
        <v>3.02</v>
      </c>
      <c r="G16">
        <f xml:space="preserve"> 3 * ('Development-Govindan'!E9 * SQRT(Delays!F16))</f>
        <v>0.36494109113663814</v>
      </c>
      <c r="H16">
        <v>6.6</v>
      </c>
      <c r="I16">
        <f xml:space="preserve"> 3 * ('Development-Govindan'!G9 * SQRT(Delays!H16))</f>
        <v>1.4643565139678247</v>
      </c>
      <c r="J16">
        <v>5.41</v>
      </c>
      <c r="K16">
        <f xml:space="preserve"> 3 * ('Development-Govindan'!I9 * SQRT(Delays!J16))</f>
        <v>0.9768950813674927</v>
      </c>
      <c r="L16">
        <v>5.31</v>
      </c>
      <c r="M16">
        <f xml:space="preserve"> 3 * ('Development-Govindan'!K9 * SQRT(Delays!L16))</f>
        <v>0.89869405250062706</v>
      </c>
      <c r="N16">
        <v>8.01</v>
      </c>
      <c r="O16">
        <f xml:space="preserve"> 3 * ('Development-Govindan'!M9 * SQRT(Delays!N16))</f>
        <v>2.1226457547127362</v>
      </c>
    </row>
    <row r="17" spans="2:15" x14ac:dyDescent="0.2">
      <c r="B17">
        <v>56</v>
      </c>
      <c r="C17">
        <v>33</v>
      </c>
      <c r="D17">
        <v>3.76</v>
      </c>
      <c r="E17">
        <f xml:space="preserve"> 3 * ('Development-Govindan'!C10 * SQRT(Delays!B17))</f>
        <v>2.2449944320643649</v>
      </c>
      <c r="F17">
        <v>3.25</v>
      </c>
      <c r="G17">
        <f xml:space="preserve"> 3 * ('Development-Govindan'!E10 * SQRT(Delays!F17))</f>
        <v>0.21633307652783934</v>
      </c>
      <c r="H17">
        <v>5.43</v>
      </c>
      <c r="I17">
        <f xml:space="preserve"> 3 * ('Development-Govindan'!G10 * SQRT(Delays!H17))</f>
        <v>0.62916373067747633</v>
      </c>
      <c r="J17">
        <v>6.04</v>
      </c>
      <c r="K17">
        <f xml:space="preserve"> 3 * ('Development-Govindan'!I10 * SQRT(Delays!J17))</f>
        <v>1.6220431560226749</v>
      </c>
      <c r="L17">
        <v>6.74</v>
      </c>
      <c r="M17">
        <f xml:space="preserve"> 3 * ('Development-Govindan'!K10 * SQRT(Delays!L17))</f>
        <v>4.1278800854676003</v>
      </c>
      <c r="N17">
        <v>8.1999999999999993</v>
      </c>
      <c r="O17">
        <f xml:space="preserve"> 3 * ('Development-Govindan'!M10 * SQRT(Delays!N17))</f>
        <v>2.1476731594914531</v>
      </c>
    </row>
    <row r="18" spans="2:15" x14ac:dyDescent="0.2">
      <c r="B18">
        <v>133</v>
      </c>
      <c r="C18">
        <v>36</v>
      </c>
      <c r="D18">
        <v>3.14</v>
      </c>
      <c r="E18">
        <f xml:space="preserve"> 3 * ('Development-Govindan'!C11 * SQRT(Delays!B18))</f>
        <v>1.0379306335203715</v>
      </c>
      <c r="F18">
        <v>3.27</v>
      </c>
      <c r="G18">
        <f xml:space="preserve"> 3 * ('Development-Govindan'!E11 * SQRT(Delays!F18))</f>
        <v>0.27124711980037686</v>
      </c>
      <c r="H18">
        <v>6.63</v>
      </c>
      <c r="I18">
        <f xml:space="preserve"> 3 * ('Development-Govindan'!G11 * SQRT(Delays!H18))</f>
        <v>0.92695630965002884</v>
      </c>
      <c r="J18">
        <v>7.55</v>
      </c>
      <c r="K18">
        <f xml:space="preserve"> 3 * ('Development-Govindan'!I11 * SQRT(Delays!J18))</f>
        <v>2.5553854895103401</v>
      </c>
      <c r="L18">
        <v>5.83</v>
      </c>
      <c r="M18">
        <f xml:space="preserve"> 3 * ('Development-Govindan'!K11 * SQRT(Delays!L18))</f>
        <v>2.0282130065651391</v>
      </c>
      <c r="N18">
        <v>8.75</v>
      </c>
      <c r="O18">
        <f xml:space="preserve"> 3 * ('Development-Govindan'!M11 * SQRT(Delays!N18))</f>
        <v>1.5973415414368963</v>
      </c>
    </row>
    <row r="22" spans="2:15" x14ac:dyDescent="0.2">
      <c r="B22" t="s">
        <v>5</v>
      </c>
      <c r="C22" t="s">
        <v>32</v>
      </c>
      <c r="D22" t="s">
        <v>33</v>
      </c>
      <c r="E22" t="s">
        <v>34</v>
      </c>
      <c r="F22" t="s">
        <v>35</v>
      </c>
      <c r="G22" t="s">
        <v>36</v>
      </c>
      <c r="H22" t="s">
        <v>37</v>
      </c>
      <c r="J22" t="s">
        <v>41</v>
      </c>
      <c r="K22" t="s">
        <v>5</v>
      </c>
      <c r="L22" t="s">
        <v>40</v>
      </c>
      <c r="M22" t="s">
        <v>39</v>
      </c>
    </row>
    <row r="23" spans="2:15" x14ac:dyDescent="0.2">
      <c r="B23">
        <v>15</v>
      </c>
      <c r="C23">
        <f t="shared" ref="C23:C31" si="0">D10-E10</f>
        <v>19.396959392947593</v>
      </c>
      <c r="D23">
        <f t="shared" ref="D23:D31" si="1">F10-G10</f>
        <v>23.786510822726267</v>
      </c>
      <c r="J23">
        <v>10</v>
      </c>
      <c r="K23">
        <v>20</v>
      </c>
      <c r="L23" s="2">
        <v>32.67</v>
      </c>
      <c r="M23">
        <v>1.37</v>
      </c>
    </row>
    <row r="24" spans="2:15" x14ac:dyDescent="0.2">
      <c r="B24">
        <v>17</v>
      </c>
      <c r="C24">
        <f t="shared" si="0"/>
        <v>12.381471862576143</v>
      </c>
      <c r="D24">
        <f t="shared" si="1"/>
        <v>11.674064221534863</v>
      </c>
      <c r="E24">
        <f t="shared" ref="E24:E31" si="2">H11-I11</f>
        <v>12.962006006007508</v>
      </c>
      <c r="F24">
        <f t="shared" ref="F24:F31" si="3">J11-K11</f>
        <v>0.27039972955193292</v>
      </c>
      <c r="G24">
        <f t="shared" ref="G24:G31" si="4">L11-M11</f>
        <v>1.2464490735648788</v>
      </c>
      <c r="H24">
        <f t="shared" ref="H24:H31" si="5">N11-O11</f>
        <v>10.75655674233543</v>
      </c>
      <c r="J24">
        <v>12</v>
      </c>
      <c r="K24">
        <v>23</v>
      </c>
      <c r="L24" s="2">
        <v>14.67</v>
      </c>
      <c r="M24">
        <v>1.0900000000000001</v>
      </c>
    </row>
    <row r="25" spans="2:15" x14ac:dyDescent="0.2">
      <c r="B25">
        <v>20</v>
      </c>
      <c r="C25">
        <f t="shared" si="0"/>
        <v>10.757693671577128</v>
      </c>
      <c r="D25">
        <f t="shared" si="1"/>
        <v>9.9095455588468493</v>
      </c>
      <c r="E25">
        <f t="shared" si="2"/>
        <v>13.960996257019547</v>
      </c>
      <c r="F25">
        <f t="shared" si="3"/>
        <v>2.9911756207985505</v>
      </c>
      <c r="G25">
        <f t="shared" si="4"/>
        <v>6.2414324900231843</v>
      </c>
      <c r="H25">
        <f t="shared" si="5"/>
        <v>10.982925050722788</v>
      </c>
      <c r="J25">
        <v>13</v>
      </c>
      <c r="K25">
        <v>27</v>
      </c>
      <c r="L25" s="2">
        <v>11.54</v>
      </c>
      <c r="M25">
        <v>0.76</v>
      </c>
    </row>
    <row r="26" spans="2:15" x14ac:dyDescent="0.2">
      <c r="B26">
        <v>23</v>
      </c>
      <c r="C26">
        <f t="shared" si="0"/>
        <v>3.6818143242934309</v>
      </c>
      <c r="D26">
        <f t="shared" si="1"/>
        <v>4.5495252816968339</v>
      </c>
      <c r="E26">
        <f t="shared" si="2"/>
        <v>8.2275360467354659</v>
      </c>
      <c r="F26">
        <f t="shared" si="3"/>
        <v>5.7831052955671574</v>
      </c>
      <c r="G26">
        <f t="shared" si="4"/>
        <v>4.6958089944574155</v>
      </c>
      <c r="H26">
        <f t="shared" si="5"/>
        <v>7.2027090560872233</v>
      </c>
      <c r="J26">
        <v>19</v>
      </c>
      <c r="K26">
        <v>30</v>
      </c>
      <c r="L26" s="2">
        <v>10.84</v>
      </c>
      <c r="M26">
        <v>0.74</v>
      </c>
    </row>
    <row r="27" spans="2:15" x14ac:dyDescent="0.2">
      <c r="B27">
        <v>25</v>
      </c>
      <c r="C27">
        <f t="shared" si="0"/>
        <v>4.1003000300060011</v>
      </c>
      <c r="D27">
        <f t="shared" si="1"/>
        <v>4.3851666872478798</v>
      </c>
      <c r="E27">
        <f t="shared" si="2"/>
        <v>7.908614945621447</v>
      </c>
      <c r="F27">
        <f t="shared" si="3"/>
        <v>5.7139369483685503</v>
      </c>
      <c r="G27">
        <f t="shared" si="4"/>
        <v>5.6773684079029554</v>
      </c>
      <c r="H27">
        <f t="shared" si="5"/>
        <v>8.3376039867219642</v>
      </c>
      <c r="J27">
        <v>3</v>
      </c>
      <c r="K27">
        <v>33</v>
      </c>
      <c r="L27" s="2">
        <v>11</v>
      </c>
      <c r="M27">
        <v>1E-4</v>
      </c>
    </row>
    <row r="28" spans="2:15" x14ac:dyDescent="0.2">
      <c r="B28">
        <v>27</v>
      </c>
      <c r="C28">
        <f t="shared" si="0"/>
        <v>2.4014718625761429</v>
      </c>
      <c r="D28">
        <f t="shared" si="1"/>
        <v>3.5660769357245847</v>
      </c>
      <c r="E28">
        <f t="shared" si="2"/>
        <v>6.7087997797357026</v>
      </c>
      <c r="F28">
        <f t="shared" si="3"/>
        <v>4.6424395789255417</v>
      </c>
      <c r="G28">
        <f t="shared" si="4"/>
        <v>4.6145707086869487</v>
      </c>
      <c r="H28">
        <f t="shared" si="5"/>
        <v>6.4767319795701681</v>
      </c>
    </row>
    <row r="29" spans="2:15" x14ac:dyDescent="0.2">
      <c r="B29">
        <v>30</v>
      </c>
      <c r="C29">
        <f t="shared" si="0"/>
        <v>2.9787867965644037</v>
      </c>
      <c r="D29">
        <f t="shared" si="1"/>
        <v>2.6550589088633618</v>
      </c>
      <c r="E29">
        <f t="shared" si="2"/>
        <v>5.1356434860321745</v>
      </c>
      <c r="F29">
        <f t="shared" si="3"/>
        <v>4.4331049186325071</v>
      </c>
      <c r="G29">
        <f t="shared" si="4"/>
        <v>4.4113059474993728</v>
      </c>
      <c r="H29">
        <f t="shared" si="5"/>
        <v>5.8873542452872636</v>
      </c>
    </row>
    <row r="30" spans="2:15" x14ac:dyDescent="0.2">
      <c r="B30">
        <v>33</v>
      </c>
      <c r="C30">
        <f t="shared" si="0"/>
        <v>1.5150055679356349</v>
      </c>
      <c r="D30">
        <f t="shared" si="1"/>
        <v>3.0336669234721607</v>
      </c>
      <c r="E30">
        <f t="shared" si="2"/>
        <v>4.8008362693225237</v>
      </c>
      <c r="F30">
        <f t="shared" si="3"/>
        <v>4.4179568439773256</v>
      </c>
      <c r="G30">
        <f t="shared" si="4"/>
        <v>2.6121199145323999</v>
      </c>
      <c r="H30">
        <f t="shared" si="5"/>
        <v>6.0523268405085462</v>
      </c>
    </row>
    <row r="31" spans="2:15" x14ac:dyDescent="0.2">
      <c r="B31">
        <v>36</v>
      </c>
      <c r="C31">
        <f t="shared" si="0"/>
        <v>2.1020693664796286</v>
      </c>
      <c r="D31">
        <f t="shared" si="1"/>
        <v>2.998752880199623</v>
      </c>
      <c r="E31">
        <f t="shared" si="2"/>
        <v>5.7030436903499711</v>
      </c>
      <c r="F31">
        <f t="shared" si="3"/>
        <v>4.9946145104896598</v>
      </c>
      <c r="G31">
        <f t="shared" si="4"/>
        <v>3.8017869934348609</v>
      </c>
      <c r="H31">
        <f t="shared" si="5"/>
        <v>7.1526584585631037</v>
      </c>
    </row>
    <row r="59" spans="3:3" x14ac:dyDescent="0.2">
      <c r="C59" s="2"/>
    </row>
    <row r="60" spans="3:3" x14ac:dyDescent="0.2">
      <c r="C60" s="2"/>
    </row>
    <row r="61" spans="3:3" x14ac:dyDescent="0.2">
      <c r="C61" s="2"/>
    </row>
    <row r="62" spans="3:3" x14ac:dyDescent="0.2">
      <c r="C62" s="2"/>
    </row>
    <row r="63" spans="3:3" x14ac:dyDescent="0.2">
      <c r="C63"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Nielsen et al.</vt:lpstr>
      <vt:lpstr>Development-Govindan</vt:lpstr>
      <vt:lpstr>Stage-mortality</vt:lpstr>
      <vt:lpstr>Fertility</vt:lpstr>
      <vt:lpstr>Delays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Rossini</dc:creator>
  <cp:lastModifiedBy>Rossini Luca</cp:lastModifiedBy>
  <dcterms:created xsi:type="dcterms:W3CDTF">2018-09-07T12:48:37Z</dcterms:created>
  <dcterms:modified xsi:type="dcterms:W3CDTF">2023-11-14T18:31:37Z</dcterms:modified>
</cp:coreProperties>
</file>