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 Solutions\Cursos\Nível Trainee\Planilhas de aula\"/>
    </mc:Choice>
  </mc:AlternateContent>
  <xr:revisionPtr revIDLastSave="0" documentId="13_ncr:1_{B1CE819E-7950-4C5E-A0A4-8F8965D4903A}" xr6:coauthVersionLast="46" xr6:coauthVersionMax="46" xr10:uidLastSave="{00000000-0000-0000-0000-000000000000}"/>
  <bookViews>
    <workbookView xWindow="-120" yWindow="-120" windowWidth="29040" windowHeight="15990" tabRatio="929" activeTab="9" xr2:uid="{00000000-000D-0000-FFFF-FFFF00000000}"/>
  </bookViews>
  <sheets>
    <sheet name="Estoque" sheetId="1" r:id="rId1"/>
    <sheet name="Prazo" sheetId="8" r:id="rId2"/>
    <sheet name="Se Vazio" sheetId="10" r:id="rId3"/>
    <sheet name="Se Negativo" sheetId="9" r:id="rId4"/>
    <sheet name="Vencimentos" sheetId="7" r:id="rId5"/>
    <sheet name="Desconto1" sheetId="2" r:id="rId6"/>
    <sheet name="Desconto2" sheetId="3" r:id="rId7"/>
    <sheet name="Desconto3" sheetId="4" r:id="rId8"/>
    <sheet name="Desconto4" sheetId="5" r:id="rId9"/>
    <sheet name="Calc Dt Hr4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CadCli">'[1]Cadastro Clientes'!$D$4:$D$29</definedName>
    <definedName name="CadFornec">'[1]Cadastro Fonecedores'!$D$4:$D$29</definedName>
    <definedName name="CANDIDATO" localSheetId="4">[2]HELP!$D$1</definedName>
    <definedName name="CANDIDATO">[3]HELP!$D$1</definedName>
    <definedName name="Critérios">[4]Q22_Class!#REF!</definedName>
    <definedName name="DATA" localSheetId="4">[2]HELP!$D$4</definedName>
    <definedName name="DATA">[3]HELP!$D$4</definedName>
    <definedName name="INICIAIS" localSheetId="4">[2]HELP!$D$2</definedName>
    <definedName name="INICIAIS">[3]HELP!$D$2</definedName>
    <definedName name="NIVEL" localSheetId="4">[2]HELP!$D$3</definedName>
    <definedName name="NIVEL">[3]HELP!$D$3</definedName>
    <definedName name="ScoreBas">[3]IDENT!$B$54:$C$60</definedName>
    <definedName name="SgOpenCount" localSheetId="4">[2]Seguro!$C$15</definedName>
    <definedName name="SgOpenCount">[3]Seguro!$C$15</definedName>
    <definedName name="SgOpenLim" localSheetId="4">[2]Seguro!$C$14</definedName>
    <definedName name="SgOpenLim">[3]Seguro!$C$14</definedName>
    <definedName name="SgTestCount" localSheetId="4">[2]Seguro!$C$19</definedName>
    <definedName name="SgTestCount">[3]Seguro!$C$19</definedName>
    <definedName name="SgTestLim" localSheetId="4">[2]Seguro!$C$18</definedName>
    <definedName name="SgTestLim">[3]Seguro!$C$18</definedName>
  </definedNames>
  <calcPr calcId="191029"/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11" i="11"/>
  <c r="E12" i="11"/>
  <c r="E13" i="11"/>
  <c r="E5" i="11"/>
  <c r="E3" i="5"/>
  <c r="E4" i="5"/>
  <c r="E5" i="5"/>
  <c r="E6" i="5"/>
  <c r="E7" i="5"/>
  <c r="E2" i="5"/>
  <c r="D3" i="5"/>
  <c r="D4" i="5"/>
  <c r="D5" i="5"/>
  <c r="D6" i="5"/>
  <c r="D7" i="5"/>
  <c r="D2" i="5"/>
  <c r="E3" i="4"/>
  <c r="E4" i="4"/>
  <c r="E5" i="4"/>
  <c r="E6" i="4"/>
  <c r="E7" i="4"/>
  <c r="E2" i="4"/>
  <c r="D3" i="4"/>
  <c r="D4" i="4"/>
  <c r="D5" i="4"/>
  <c r="D6" i="4"/>
  <c r="D7" i="4"/>
  <c r="D2" i="4"/>
  <c r="F3" i="3"/>
  <c r="F4" i="3"/>
  <c r="F5" i="3"/>
  <c r="F6" i="3"/>
  <c r="F7" i="3"/>
  <c r="F2" i="3"/>
  <c r="E3" i="3"/>
  <c r="E4" i="3"/>
  <c r="E5" i="3"/>
  <c r="E6" i="3"/>
  <c r="E7" i="3"/>
  <c r="E2" i="3"/>
  <c r="E3" i="2"/>
  <c r="E4" i="2"/>
  <c r="E5" i="2"/>
  <c r="E6" i="2"/>
  <c r="E7" i="2"/>
  <c r="E2" i="2"/>
  <c r="H7" i="7"/>
  <c r="H8" i="7"/>
  <c r="H9" i="7"/>
  <c r="H10" i="7"/>
  <c r="H11" i="7"/>
  <c r="H12" i="7"/>
  <c r="H13" i="7"/>
  <c r="H14" i="7"/>
  <c r="H15" i="7"/>
  <c r="H16" i="7"/>
  <c r="C7" i="9"/>
  <c r="C8" i="9"/>
  <c r="C9" i="9"/>
  <c r="C10" i="9"/>
  <c r="C11" i="9"/>
  <c r="C12" i="9"/>
  <c r="C13" i="9"/>
  <c r="C14" i="9"/>
  <c r="C15" i="9"/>
  <c r="C16" i="9"/>
  <c r="C17" i="9"/>
  <c r="C6" i="9"/>
  <c r="C7" i="10"/>
  <c r="C8" i="10"/>
  <c r="C9" i="10"/>
  <c r="C10" i="10"/>
  <c r="C11" i="10"/>
  <c r="C12" i="10"/>
  <c r="C13" i="10"/>
  <c r="C14" i="10"/>
  <c r="C15" i="10"/>
  <c r="C16" i="10"/>
  <c r="C6" i="10"/>
  <c r="C5" i="10"/>
  <c r="E3" i="8"/>
  <c r="E4" i="8"/>
  <c r="E5" i="8"/>
  <c r="E6" i="8"/>
  <c r="E7" i="8"/>
  <c r="E8" i="8"/>
  <c r="E9" i="8"/>
  <c r="E10" i="8"/>
  <c r="E11" i="8"/>
  <c r="E2" i="8"/>
  <c r="G6" i="1"/>
  <c r="G7" i="1"/>
  <c r="G8" i="1"/>
  <c r="G9" i="1"/>
  <c r="G10" i="1"/>
  <c r="G11" i="1"/>
  <c r="G5" i="1"/>
  <c r="F6" i="1"/>
  <c r="F7" i="1"/>
  <c r="F8" i="1"/>
  <c r="F9" i="1"/>
  <c r="F10" i="1"/>
  <c r="F11" i="1"/>
  <c r="E6" i="1"/>
  <c r="E7" i="1"/>
  <c r="E8" i="1"/>
  <c r="E9" i="1"/>
  <c r="E10" i="1"/>
  <c r="E11" i="1"/>
  <c r="F5" i="1"/>
  <c r="E5" i="1"/>
  <c r="D5" i="11"/>
  <c r="D6" i="11"/>
  <c r="D7" i="11"/>
  <c r="D8" i="11"/>
  <c r="D9" i="11"/>
  <c r="D10" i="11"/>
  <c r="D11" i="11"/>
  <c r="D12" i="11"/>
  <c r="D13" i="11"/>
  <c r="E15" i="11" l="1"/>
  <c r="B3" i="7"/>
  <c r="D11" i="8" l="1"/>
  <c r="D10" i="8"/>
  <c r="D9" i="8"/>
  <c r="D8" i="8"/>
  <c r="D7" i="8"/>
  <c r="D6" i="8"/>
  <c r="D5" i="8"/>
  <c r="D4" i="8"/>
  <c r="D3" i="8"/>
  <c r="D2" i="8"/>
  <c r="F16" i="7" l="1"/>
  <c r="F15" i="7"/>
  <c r="F14" i="7"/>
  <c r="F13" i="7"/>
  <c r="F12" i="7"/>
  <c r="F11" i="7"/>
  <c r="F10" i="7"/>
  <c r="F9" i="7"/>
  <c r="F8" i="7"/>
  <c r="F7" i="7" l="1"/>
  <c r="D2" i="3"/>
  <c r="D3" i="3"/>
  <c r="D4" i="3"/>
  <c r="D5" i="3"/>
  <c r="D6" i="3"/>
  <c r="D7" i="3"/>
  <c r="D2" i="2"/>
  <c r="D3" i="2"/>
  <c r="D4" i="2"/>
  <c r="D5" i="2"/>
  <c r="D6" i="2"/>
  <c r="D7" i="2"/>
</calcChain>
</file>

<file path=xl/sharedStrings.xml><?xml version="1.0" encoding="utf-8"?>
<sst xmlns="http://schemas.openxmlformats.org/spreadsheetml/2006/main" count="185" uniqueCount="124">
  <si>
    <t>Lucro do Preço Venda</t>
  </si>
  <si>
    <t>Qtde Mínima em Estoque</t>
  </si>
  <si>
    <t>Produto</t>
  </si>
  <si>
    <t>Preço de Compra</t>
  </si>
  <si>
    <t>Quantidade em Estoque</t>
  </si>
  <si>
    <t>Total em Estoque R$</t>
  </si>
  <si>
    <t>Preço de Venda</t>
  </si>
  <si>
    <t>Total de Venda em R$</t>
  </si>
  <si>
    <t>Situação do estoque</t>
  </si>
  <si>
    <t>Caneta</t>
  </si>
  <si>
    <t>Borracha</t>
  </si>
  <si>
    <t>Grampeador</t>
  </si>
  <si>
    <t>Envelopes</t>
  </si>
  <si>
    <t>Compasso</t>
  </si>
  <si>
    <t>Transferidor</t>
  </si>
  <si>
    <t>Lápis</t>
  </si>
  <si>
    <t>Natural Keyboard</t>
  </si>
  <si>
    <t>Mouse</t>
  </si>
  <si>
    <t>Windows  Vista</t>
  </si>
  <si>
    <t>Office 2010</t>
  </si>
  <si>
    <t>Impressora HP DeskJet</t>
  </si>
  <si>
    <t>Notebook</t>
  </si>
  <si>
    <t>Valor do Desconto R$</t>
  </si>
  <si>
    <t>Valor Total</t>
  </si>
  <si>
    <t>Valor Unitário</t>
  </si>
  <si>
    <t>Quantidade</t>
  </si>
  <si>
    <t>ITEM</t>
  </si>
  <si>
    <t>Valor total a Pagar
com desconto</t>
  </si>
  <si>
    <t xml:space="preserve">Se o Valor Total for maior ou igual a  R$ 5.000,00, calcule o desconto de R$ 100,00  Senão desconto de R$ 50,00. </t>
  </si>
  <si>
    <t>Descontos:</t>
  </si>
  <si>
    <t>Valores &gt;=</t>
  </si>
  <si>
    <t>Valores &lt;</t>
  </si>
  <si>
    <t>Regra: Na célula referente a Situação: Se a data de pagamento for igual a Vazio, exiba a mensagem EM ABERTO senão PAGO.</t>
  </si>
  <si>
    <t>Controle Vencimentos</t>
  </si>
  <si>
    <t>Data de Hoje:</t>
  </si>
  <si>
    <t>Descrição</t>
  </si>
  <si>
    <t>Valor Compra</t>
  </si>
  <si>
    <t>Data Compra</t>
  </si>
  <si>
    <t>Dia Semana</t>
  </si>
  <si>
    <t>Prazo Pgto(dias)</t>
  </si>
  <si>
    <t>Data Vencimento</t>
  </si>
  <si>
    <t>Data Pagamento</t>
  </si>
  <si>
    <t>Situação</t>
  </si>
  <si>
    <t>Móveis</t>
  </si>
  <si>
    <t>Freezer</t>
  </si>
  <si>
    <t>Microondas</t>
  </si>
  <si>
    <t>Video</t>
  </si>
  <si>
    <t>Geladeira</t>
  </si>
  <si>
    <t>Celular</t>
  </si>
  <si>
    <t>Computador</t>
  </si>
  <si>
    <t>Ventilador</t>
  </si>
  <si>
    <t>Aspirador de Pó</t>
  </si>
  <si>
    <t>REGRA: Situação do Estoque</t>
  </si>
  <si>
    <t>REGRA: Prazo de Pagamento</t>
  </si>
  <si>
    <t>REGRA: Valor do Desconto R$</t>
  </si>
  <si>
    <t>&gt;</t>
  </si>
  <si>
    <t>30 dias</t>
  </si>
  <si>
    <t>&lt;</t>
  </si>
  <si>
    <t>10 dias</t>
  </si>
  <si>
    <t>NÚMERO</t>
  </si>
  <si>
    <t>INDICAR NA COLUNA SITUAÇÃO SE O NÚMERO É</t>
  </si>
  <si>
    <t>POSITIVO   OU   NEGATIVO</t>
  </si>
  <si>
    <t xml:space="preserve">NOME </t>
  </si>
  <si>
    <t>HUGUINHO</t>
  </si>
  <si>
    <t>LUIZINHO</t>
  </si>
  <si>
    <t>DONALD</t>
  </si>
  <si>
    <t>CASCÃO</t>
  </si>
  <si>
    <t>CEBOLINHA</t>
  </si>
  <si>
    <t>SUPERMAN</t>
  </si>
  <si>
    <t>HOMEM-ARANHA</t>
  </si>
  <si>
    <t>ZEZINHO</t>
  </si>
  <si>
    <t>INDICAR O SE O NOME ESTÁ PREENCHIDO OU VAZIO</t>
  </si>
  <si>
    <t>CHAMAR A ATENÇÃO PARA OS NOMES FALTANTES!!</t>
  </si>
  <si>
    <t>Placas</t>
  </si>
  <si>
    <t>Entrada</t>
  </si>
  <si>
    <t>Saida</t>
  </si>
  <si>
    <t>Total a pagar</t>
  </si>
  <si>
    <t>LIMITE</t>
  </si>
  <si>
    <t>AAA-0001</t>
  </si>
  <si>
    <t>AAA-0002</t>
  </si>
  <si>
    <t>AAA-0003</t>
  </si>
  <si>
    <t>AAA-0004</t>
  </si>
  <si>
    <t>REGRA</t>
  </si>
  <si>
    <t>Valor</t>
  </si>
  <si>
    <t>AAA-0005</t>
  </si>
  <si>
    <t>Até o limite</t>
  </si>
  <si>
    <t>AAA-0006</t>
  </si>
  <si>
    <t>Acima do limite</t>
  </si>
  <si>
    <t>AAA-0007</t>
  </si>
  <si>
    <t>AAA-0008</t>
  </si>
  <si>
    <t>AAA-0009</t>
  </si>
  <si>
    <t>TOTAL</t>
  </si>
  <si>
    <t>Regra: Preço de Venda</t>
  </si>
  <si>
    <t>Permanência</t>
  </si>
  <si>
    <t>Calcular o valor a ser pago conforme regra</t>
  </si>
  <si>
    <t>Calcular o tempo de permanência do veículo</t>
  </si>
  <si>
    <t>Calcular 35,15% para o preço de venda.</t>
  </si>
  <si>
    <t>Se a quantidade em estoque for inferior a 90, exibir a mensagem Repor, senão, Estoque OK.</t>
  </si>
  <si>
    <t>Se o Valor da Compra for acima de 2.000, prazo pgto 30 dias
senão 10 dias</t>
  </si>
  <si>
    <t>&gt;=</t>
  </si>
  <si>
    <t>&lt;=</t>
  </si>
  <si>
    <t>&lt;&gt;</t>
  </si>
  <si>
    <t>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</si>
  <si>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</si>
  <si>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</si>
  <si>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</si>
  <si>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</si>
  <si>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</si>
  <si>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</si>
  <si>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</si>
  <si>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completar tabela com exemplos</t>
  </si>
  <si>
    <t>Se o valor total for maior ou igual a R$ 5.000,00:
Desconto de R$ 100,00 senão R$ 50,00</t>
  </si>
  <si>
    <t>Valor com desconto R$</t>
  </si>
  <si>
    <t>Desc. %</t>
  </si>
  <si>
    <t>REGRA: Desconto %</t>
  </si>
  <si>
    <t xml:space="preserve">Se o Valor Total for maior ou igual a  R$ 5.500,00, 
10%, senão 5%. </t>
  </si>
  <si>
    <t>Se o Valor Total for abaixo igual a  R$ 5.500,00, dê um desconto de 6%  Senão desconto de 10%, exibindo o total para pagamento com o desconto</t>
  </si>
  <si>
    <t>REGRA: Valor com Desconto R$</t>
  </si>
  <si>
    <t>MAIOR</t>
  </si>
  <si>
    <t>MENOR</t>
  </si>
  <si>
    <t>MAIOR IGUAL</t>
  </si>
  <si>
    <t>MENOR IGUAL</t>
  </si>
  <si>
    <t>IGUAL</t>
  </si>
  <si>
    <t>Outra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</si>
</sst>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&quot;* #,##0.00_);_(&quot;R$&quot;* \(#,##0.00\);_(&quot;R$&quot;* &quot;-&quot;??_);_(@_)"/>
    <numFmt numFmtId="166" formatCode="_(* #,##0.00_);_(* \(#,##0.00\);_(* &quot;-&quot;??_);_(@_)"/>
    <numFmt numFmtId="167" formatCode="&quot;$&quot;#,##0_);[Red]\(&quot;$&quot;#,##0\)"/>
    <numFmt numFmtId="168" formatCode="0.0%"/>
    <numFmt numFmtId="169" formatCode="[$-416]dd\-mmm\-yy;@"/>
    <numFmt numFmtId="170" formatCode="_(&quot;R$ &quot;* #,##0.00_);_(&quot;R$ &quot;* \(#,##0.00\);_(&quot;R$ &quot;* &quot;-&quot;??_);_(@_)"/>
    <numFmt numFmtId="171" formatCode="_-&quot;R$&quot;\ * #,##0.00_-;_-&quot;R$&quot;\ * #,##0.00\-;_-&quot;R$&quot;\ * &quot;-&quot;??_-;_-@_-"/>
    <numFmt numFmtId="172" formatCode="dd/mm/yy"/>
    <numFmt numFmtId="173" formatCode="dddd"/>
    <numFmt numFmtId="174" formatCode="[$-F400]h:mm:ss\ AM/PM"/>
    <numFmt numFmtId="17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0"/>
      <name val="MS Sans Serif"/>
      <family val="2"/>
    </font>
    <font>
      <b/>
      <i/>
      <sz val="12"/>
      <color indexed="8"/>
      <name val="Garamond"/>
      <family val="1"/>
    </font>
    <font>
      <b/>
      <sz val="10"/>
      <name val="MS Sans Serif"/>
      <family val="2"/>
    </font>
    <font>
      <sz val="10"/>
      <name val="Comic Sans MS"/>
      <family val="4"/>
    </font>
    <font>
      <sz val="12"/>
      <color indexed="18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b/>
      <sz val="12"/>
      <color theme="0"/>
      <name val="Segoe UI"/>
      <family val="2"/>
    </font>
    <font>
      <b/>
      <sz val="10"/>
      <name val="Segoe UI"/>
      <family val="2"/>
    </font>
    <font>
      <b/>
      <sz val="11"/>
      <color theme="0"/>
      <name val="Segoe UI"/>
      <family val="2"/>
    </font>
    <font>
      <sz val="12"/>
      <color theme="1"/>
      <name val="Segoe UI"/>
      <family val="2"/>
    </font>
    <font>
      <b/>
      <sz val="11"/>
      <color theme="1"/>
      <name val="Segoe UI"/>
      <family val="2"/>
    </font>
    <font>
      <sz val="10"/>
      <color indexed="12"/>
      <name val="Segoe UI"/>
      <family val="2"/>
    </font>
    <font>
      <sz val="12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2"/>
      <color rgb="FFFF0000"/>
      <name val="Segoe UI"/>
      <family val="2"/>
    </font>
    <font>
      <sz val="12"/>
      <color theme="0"/>
      <name val="Segoe UI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Segoe UI"/>
      <family val="2"/>
    </font>
    <font>
      <b/>
      <sz val="12"/>
      <color rgb="FFC00000"/>
      <name val="Segoe UI"/>
      <family val="2"/>
    </font>
    <font>
      <b/>
      <sz val="10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rgb="FF08AFA7"/>
        <bgColor indexed="64"/>
      </patternFill>
    </fill>
    <fill>
      <patternFill patternType="solid">
        <fgColor rgb="FF08AFA7"/>
        <bgColor theme="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theme="1" tint="0.14996795556505021"/>
      </top>
      <bottom style="thin">
        <color indexed="64"/>
      </bottom>
      <diagonal/>
    </border>
    <border>
      <left style="thin">
        <color indexed="64"/>
      </left>
      <right style="thin">
        <color theme="1" tint="0.14996795556505021"/>
      </right>
      <top style="thin">
        <color theme="1" tint="0.14996795556505021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14996795556505021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indexed="64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2" borderId="0">
      <alignment horizontal="center"/>
    </xf>
    <xf numFmtId="3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" fillId="3" borderId="8">
      <alignment horizontal="left"/>
    </xf>
    <xf numFmtId="0" fontId="6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0" fontId="8" fillId="0" borderId="0" xfId="0" applyFont="1" applyBorder="1" applyAlignment="1" applyProtection="1">
      <alignment vertical="center"/>
      <protection hidden="1"/>
    </xf>
    <xf numFmtId="0" fontId="9" fillId="0" borderId="0" xfId="0" applyFont="1"/>
    <xf numFmtId="0" fontId="10" fillId="0" borderId="0" xfId="3" applyFont="1"/>
    <xf numFmtId="0" fontId="10" fillId="0" borderId="4" xfId="3" applyFont="1" applyBorder="1" applyAlignment="1">
      <alignment horizontal="centerContinuous"/>
    </xf>
    <xf numFmtId="174" fontId="10" fillId="0" borderId="3" xfId="3" applyNumberFormat="1" applyFont="1" applyBorder="1" applyAlignment="1">
      <alignment horizontal="center"/>
    </xf>
    <xf numFmtId="174" fontId="10" fillId="0" borderId="4" xfId="3" applyNumberFormat="1" applyFont="1" applyBorder="1" applyAlignment="1">
      <alignment horizontal="center"/>
    </xf>
    <xf numFmtId="0" fontId="10" fillId="0" borderId="4" xfId="3" applyFont="1" applyBorder="1"/>
    <xf numFmtId="0" fontId="12" fillId="0" borderId="4" xfId="3" applyFont="1" applyBorder="1"/>
    <xf numFmtId="170" fontId="10" fillId="0" borderId="4" xfId="3" applyNumberFormat="1" applyFont="1" applyBorder="1"/>
    <xf numFmtId="20" fontId="10" fillId="0" borderId="0" xfId="3" applyNumberFormat="1" applyFont="1"/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0" fontId="14" fillId="0" borderId="4" xfId="37" applyNumberFormat="1" applyFont="1" applyBorder="1" applyAlignment="1"/>
    <xf numFmtId="164" fontId="14" fillId="0" borderId="4" xfId="38" applyFont="1" applyBorder="1" applyAlignment="1"/>
    <xf numFmtId="43" fontId="10" fillId="0" borderId="4" xfId="39" applyFont="1" applyBorder="1" applyAlignment="1">
      <alignment horizontal="center"/>
    </xf>
    <xf numFmtId="9" fontId="10" fillId="0" borderId="4" xfId="3" applyNumberFormat="1" applyFont="1" applyBorder="1" applyAlignment="1">
      <alignment horizontal="center"/>
    </xf>
    <xf numFmtId="0" fontId="15" fillId="0" borderId="0" xfId="0" applyFont="1"/>
    <xf numFmtId="0" fontId="16" fillId="0" borderId="0" xfId="3" applyFont="1"/>
    <xf numFmtId="166" fontId="14" fillId="0" borderId="4" xfId="37" applyFont="1" applyBorder="1" applyAlignment="1"/>
    <xf numFmtId="0" fontId="17" fillId="0" borderId="0" xfId="3" applyFont="1"/>
    <xf numFmtId="0" fontId="14" fillId="0" borderId="0" xfId="0" applyFont="1"/>
    <xf numFmtId="0" fontId="19" fillId="0" borderId="4" xfId="3" applyFont="1" applyBorder="1"/>
    <xf numFmtId="0" fontId="17" fillId="0" borderId="4" xfId="3" applyFont="1" applyBorder="1"/>
    <xf numFmtId="171" fontId="14" fillId="0" borderId="4" xfId="17" applyNumberFormat="1" applyFont="1" applyBorder="1"/>
    <xf numFmtId="172" fontId="17" fillId="0" borderId="4" xfId="3" applyNumberFormat="1" applyFont="1" applyBorder="1" applyAlignment="1">
      <alignment horizontal="center"/>
    </xf>
    <xf numFmtId="173" fontId="17" fillId="0" borderId="4" xfId="3" applyNumberFormat="1" applyFont="1" applyBorder="1"/>
    <xf numFmtId="0" fontId="17" fillId="0" borderId="4" xfId="3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9" fillId="0" borderId="4" xfId="0" applyFont="1" applyBorder="1"/>
    <xf numFmtId="0" fontId="9" fillId="0" borderId="12" xfId="0" applyFont="1" applyBorder="1" applyAlignment="1">
      <alignment horizontal="center"/>
    </xf>
    <xf numFmtId="0" fontId="9" fillId="0" borderId="13" xfId="0" applyFont="1" applyBorder="1"/>
    <xf numFmtId="171" fontId="9" fillId="0" borderId="4" xfId="17" applyNumberFormat="1" applyFont="1" applyBorder="1"/>
    <xf numFmtId="0" fontId="9" fillId="0" borderId="0" xfId="0" applyFont="1" applyBorder="1"/>
    <xf numFmtId="0" fontId="9" fillId="0" borderId="4" xfId="0" applyFont="1" applyBorder="1" applyAlignment="1">
      <alignment horizontal="center"/>
    </xf>
    <xf numFmtId="10" fontId="9" fillId="0" borderId="4" xfId="2" applyNumberFormat="1" applyFont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2" fontId="9" fillId="0" borderId="1" xfId="0" applyNumberFormat="1" applyFont="1" applyBorder="1" applyAlignment="1">
      <alignment horizontal="center"/>
    </xf>
    <xf numFmtId="165" fontId="9" fillId="0" borderId="4" xfId="1" applyFont="1" applyBorder="1"/>
    <xf numFmtId="0" fontId="9" fillId="0" borderId="3" xfId="0" applyFont="1" applyBorder="1"/>
    <xf numFmtId="2" fontId="9" fillId="0" borderId="4" xfId="0" applyNumberFormat="1" applyFont="1" applyBorder="1" applyAlignment="1">
      <alignment horizontal="center"/>
    </xf>
    <xf numFmtId="0" fontId="21" fillId="0" borderId="0" xfId="0" applyFont="1" applyFill="1" applyBorder="1" applyAlignment="1" applyProtection="1">
      <alignment vertical="center"/>
      <protection hidden="1"/>
    </xf>
    <xf numFmtId="0" fontId="11" fillId="4" borderId="4" xfId="3" applyFont="1" applyFill="1" applyBorder="1" applyAlignment="1">
      <alignment horizontal="center" vertical="center" wrapText="1"/>
    </xf>
    <xf numFmtId="0" fontId="11" fillId="4" borderId="9" xfId="3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3" fillId="4" borderId="0" xfId="3" applyFont="1" applyFill="1" applyBorder="1"/>
    <xf numFmtId="0" fontId="11" fillId="0" borderId="0" xfId="0" applyFont="1" applyFill="1" applyBorder="1" applyAlignment="1" applyProtection="1">
      <alignment vertical="center"/>
      <protection hidden="1"/>
    </xf>
    <xf numFmtId="0" fontId="13" fillId="4" borderId="4" xfId="0" applyFont="1" applyFill="1" applyBorder="1" applyAlignment="1">
      <alignment wrapText="1"/>
    </xf>
    <xf numFmtId="0" fontId="13" fillId="4" borderId="4" xfId="0" applyFont="1" applyFill="1" applyBorder="1" applyAlignment="1">
      <alignment horizontal="center" wrapText="1"/>
    </xf>
    <xf numFmtId="0" fontId="13" fillId="4" borderId="7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4" borderId="4" xfId="3" applyFont="1" applyFill="1" applyBorder="1" applyAlignment="1">
      <alignment horizontal="center" vertical="center" wrapText="1"/>
    </xf>
    <xf numFmtId="0" fontId="22" fillId="0" borderId="0" xfId="3" applyFont="1"/>
    <xf numFmtId="0" fontId="22" fillId="0" borderId="4" xfId="3" applyFont="1" applyBorder="1"/>
    <xf numFmtId="172" fontId="22" fillId="0" borderId="4" xfId="3" applyNumberFormat="1" applyFont="1" applyBorder="1" applyAlignment="1">
      <alignment horizontal="center"/>
    </xf>
    <xf numFmtId="173" fontId="22" fillId="0" borderId="4" xfId="3" applyNumberFormat="1" applyFont="1" applyBorder="1" applyAlignment="1">
      <alignment horizontal="right"/>
    </xf>
    <xf numFmtId="0" fontId="22" fillId="0" borderId="4" xfId="3" applyNumberFormat="1" applyFont="1" applyBorder="1" applyAlignment="1">
      <alignment horizontal="center"/>
    </xf>
    <xf numFmtId="0" fontId="22" fillId="0" borderId="4" xfId="39" applyNumberFormat="1" applyFont="1" applyBorder="1" applyAlignment="1">
      <alignment horizontal="center"/>
    </xf>
    <xf numFmtId="0" fontId="11" fillId="4" borderId="14" xfId="3" applyFont="1" applyFill="1" applyBorder="1" applyAlignment="1">
      <alignment horizontal="center" vertical="center"/>
    </xf>
    <xf numFmtId="0" fontId="11" fillId="4" borderId="15" xfId="3" applyFont="1" applyFill="1" applyBorder="1" applyAlignment="1">
      <alignment horizontal="center" vertical="center"/>
    </xf>
    <xf numFmtId="0" fontId="11" fillId="4" borderId="16" xfId="3" applyFont="1" applyFill="1" applyBorder="1" applyAlignment="1">
      <alignment horizontal="center" vertical="center"/>
    </xf>
    <xf numFmtId="0" fontId="11" fillId="4" borderId="17" xfId="3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/>
    <xf numFmtId="0" fontId="9" fillId="0" borderId="20" xfId="0" applyFont="1" applyBorder="1" applyAlignment="1">
      <alignment horizontal="center"/>
    </xf>
    <xf numFmtId="0" fontId="19" fillId="0" borderId="0" xfId="3" applyFont="1" applyBorder="1"/>
    <xf numFmtId="14" fontId="20" fillId="0" borderId="0" xfId="3" applyNumberFormat="1" applyFont="1" applyBorder="1" applyAlignment="1">
      <alignment horizontal="center"/>
    </xf>
    <xf numFmtId="0" fontId="11" fillId="4" borderId="21" xfId="3" applyFont="1" applyFill="1" applyBorder="1" applyAlignment="1">
      <alignment horizontal="center" vertical="center" wrapText="1"/>
    </xf>
    <xf numFmtId="175" fontId="22" fillId="0" borderId="4" xfId="39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9" fillId="0" borderId="12" xfId="0" applyFont="1" applyBorder="1"/>
    <xf numFmtId="14" fontId="25" fillId="0" borderId="4" xfId="3" applyNumberFormat="1" applyFont="1" applyBorder="1" applyAlignment="1">
      <alignment horizontal="center"/>
    </xf>
    <xf numFmtId="175" fontId="14" fillId="0" borderId="4" xfId="39" applyNumberFormat="1" applyFont="1" applyBorder="1" applyAlignment="1"/>
    <xf numFmtId="0" fontId="26" fillId="4" borderId="4" xfId="3" applyFont="1" applyFill="1" applyBorder="1" applyAlignment="1">
      <alignment horizontal="center" vertical="center"/>
    </xf>
    <xf numFmtId="0" fontId="18" fillId="4" borderId="0" xfId="3" applyFont="1" applyFill="1" applyBorder="1"/>
    <xf numFmtId="165" fontId="14" fillId="0" borderId="4" xfId="1" applyFont="1" applyBorder="1" applyAlignment="1"/>
    <xf numFmtId="9" fontId="14" fillId="0" borderId="4" xfId="2" applyFont="1" applyBorder="1" applyAlignment="1"/>
    <xf numFmtId="165" fontId="10" fillId="0" borderId="0" xfId="1" applyFont="1"/>
    <xf numFmtId="0" fontId="10" fillId="0" borderId="0" xfId="3" applyNumberFormat="1" applyFont="1"/>
    <xf numFmtId="0" fontId="9" fillId="0" borderId="4" xfId="1" applyNumberFormat="1" applyFont="1" applyBorder="1" applyAlignment="1">
      <alignment horizontal="center"/>
    </xf>
    <xf numFmtId="3" fontId="9" fillId="0" borderId="4" xfId="1" applyNumberFormat="1" applyFont="1" applyBorder="1" applyAlignment="1">
      <alignment horizontal="center"/>
    </xf>
    <xf numFmtId="0" fontId="22" fillId="0" borderId="1" xfId="3" applyFont="1" applyFill="1" applyBorder="1" applyAlignment="1">
      <alignment horizontal="justify" wrapText="1"/>
    </xf>
    <xf numFmtId="0" fontId="22" fillId="0" borderId="2" xfId="3" applyFont="1" applyFill="1" applyBorder="1" applyAlignment="1">
      <alignment horizontal="justify"/>
    </xf>
    <xf numFmtId="0" fontId="22" fillId="0" borderId="3" xfId="3" applyFont="1" applyFill="1" applyBorder="1" applyAlignment="1">
      <alignment horizontal="justify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4" borderId="6" xfId="3" applyFont="1" applyFill="1" applyBorder="1" applyAlignment="1">
      <alignment horizontal="center" vertical="center"/>
    </xf>
    <xf numFmtId="0" fontId="13" fillId="4" borderId="0" xfId="0" applyFont="1" applyFill="1" applyAlignment="1"/>
    <xf numFmtId="0" fontId="23" fillId="0" borderId="0" xfId="0" applyFont="1" applyAlignment="1"/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8" fillId="4" borderId="0" xfId="40" applyFont="1" applyFill="1" applyAlignment="1">
      <alignment horizontal="center" vertical="top" wrapText="1"/>
    </xf>
    <xf numFmtId="0" fontId="24" fillId="4" borderId="22" xfId="3" applyFont="1" applyFill="1" applyBorder="1" applyAlignment="1">
      <alignment horizontal="center" vertical="center" wrapText="1"/>
    </xf>
    <xf numFmtId="0" fontId="24" fillId="4" borderId="23" xfId="3" applyFont="1" applyFill="1" applyBorder="1" applyAlignment="1">
      <alignment horizontal="center" vertical="center" wrapText="1"/>
    </xf>
    <xf numFmtId="0" fontId="24" fillId="4" borderId="24" xfId="3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165" fontId="9" fillId="0" borderId="1" xfId="1" applyFont="1" applyBorder="1" applyAlignment="1">
      <alignment horizontal="center"/>
    </xf>
    <xf numFmtId="165" fontId="9" fillId="0" borderId="3" xfId="1" applyFont="1" applyBorder="1"/>
  </cellXfs>
  <cellStyles count="41">
    <cellStyle name="Anderson" xfId="4" xr:uid="{00000000-0005-0000-0000-000000000000}"/>
    <cellStyle name="Comma [0]" xfId="5" xr:uid="{00000000-0005-0000-0000-000001000000}"/>
    <cellStyle name="Currency [0]" xfId="6" xr:uid="{00000000-0005-0000-0000-000002000000}"/>
    <cellStyle name="Gastos" xfId="7" xr:uid="{00000000-0005-0000-0000-000003000000}"/>
    <cellStyle name="Heading" xfId="8" xr:uid="{00000000-0005-0000-0000-000004000000}"/>
    <cellStyle name="Moeda" xfId="1" builtinId="4"/>
    <cellStyle name="Moeda 2" xfId="9" xr:uid="{00000000-0005-0000-0000-000006000000}"/>
    <cellStyle name="Moeda 2 2" xfId="10" xr:uid="{00000000-0005-0000-0000-000007000000}"/>
    <cellStyle name="Moeda 3" xfId="11" xr:uid="{00000000-0005-0000-0000-000008000000}"/>
    <cellStyle name="Moeda 3 2" xfId="12" xr:uid="{00000000-0005-0000-0000-000009000000}"/>
    <cellStyle name="Moeda 3 2 2" xfId="13" xr:uid="{00000000-0005-0000-0000-00000A000000}"/>
    <cellStyle name="Moeda 3 3" xfId="14" xr:uid="{00000000-0005-0000-0000-00000B000000}"/>
    <cellStyle name="Moeda 4" xfId="15" xr:uid="{00000000-0005-0000-0000-00000C000000}"/>
    <cellStyle name="Moeda 4 2" xfId="16" xr:uid="{00000000-0005-0000-0000-00000D000000}"/>
    <cellStyle name="Moeda 5" xfId="17" xr:uid="{00000000-0005-0000-0000-00000E000000}"/>
    <cellStyle name="Moeda 5 2" xfId="18" xr:uid="{00000000-0005-0000-0000-00000F000000}"/>
    <cellStyle name="Moeda 5 3" xfId="19" xr:uid="{00000000-0005-0000-0000-000010000000}"/>
    <cellStyle name="Moeda 6" xfId="20" xr:uid="{00000000-0005-0000-0000-000011000000}"/>
    <cellStyle name="Moeda 6 2" xfId="21" xr:uid="{00000000-0005-0000-0000-000012000000}"/>
    <cellStyle name="Moeda 7" xfId="22" xr:uid="{00000000-0005-0000-0000-000013000000}"/>
    <cellStyle name="Moeda 8" xfId="23" xr:uid="{00000000-0005-0000-0000-000014000000}"/>
    <cellStyle name="Moeda 9" xfId="38" xr:uid="{00000000-0005-0000-0000-000015000000}"/>
    <cellStyle name="Normal" xfId="0" builtinId="0"/>
    <cellStyle name="Normal 2" xfId="3" xr:uid="{00000000-0005-0000-0000-000017000000}"/>
    <cellStyle name="Normal 3" xfId="24" xr:uid="{00000000-0005-0000-0000-000018000000}"/>
    <cellStyle name="Normal 3 2" xfId="25" xr:uid="{00000000-0005-0000-0000-000019000000}"/>
    <cellStyle name="Normal 5" xfId="40" xr:uid="{00000000-0005-0000-0000-00001A000000}"/>
    <cellStyle name="Porcentagem" xfId="2" builtinId="5"/>
    <cellStyle name="Porcentagem 2" xfId="26" xr:uid="{00000000-0005-0000-0000-00001C000000}"/>
    <cellStyle name="Porcentagem 2 2" xfId="27" xr:uid="{00000000-0005-0000-0000-00001D000000}"/>
    <cellStyle name="Porcentagem 3" xfId="28" xr:uid="{00000000-0005-0000-0000-00001E000000}"/>
    <cellStyle name="Separador de milhares 2" xfId="29" xr:uid="{00000000-0005-0000-0000-00001F000000}"/>
    <cellStyle name="Separador de milhares 2 2" xfId="30" xr:uid="{00000000-0005-0000-0000-000020000000}"/>
    <cellStyle name="Separador de milhares 2 3" xfId="31" xr:uid="{00000000-0005-0000-0000-000021000000}"/>
    <cellStyle name="Separador de milhares 2 3 2" xfId="32" xr:uid="{00000000-0005-0000-0000-000022000000}"/>
    <cellStyle name="Separador de milhares 3" xfId="33" xr:uid="{00000000-0005-0000-0000-000023000000}"/>
    <cellStyle name="Separador de milhares 3 2" xfId="34" xr:uid="{00000000-0005-0000-0000-000024000000}"/>
    <cellStyle name="Vírgula" xfId="39" builtinId="3"/>
    <cellStyle name="Vírgula 2" xfId="35" xr:uid="{00000000-0005-0000-0000-000026000000}"/>
    <cellStyle name="Vírgula 2 2" xfId="36" xr:uid="{00000000-0005-0000-0000-000027000000}"/>
    <cellStyle name="Vírgula 3" xfId="37" xr:uid="{00000000-0005-0000-0000-000028000000}"/>
  </cellStyles>
  <dxfs count="3">
    <dxf>
      <font>
        <b/>
        <i val="0"/>
        <color rgb="FFC00000"/>
      </font>
    </dxf>
    <dxf>
      <font>
        <b/>
        <i val="0"/>
      </font>
      <fill>
        <patternFill>
          <bgColor rgb="FFFFFF99"/>
        </patternFill>
      </fill>
    </dxf>
    <dxf>
      <font>
        <b/>
        <i val="0"/>
        <color rgb="FF00B050"/>
      </font>
    </dxf>
  </dxfs>
  <tableStyles count="0" defaultTableStyle="TableStyleMedium9" defaultPivotStyle="PivotStyleLight16"/>
  <colors>
    <mruColors>
      <color rgb="FFFFFF99"/>
      <color rgb="FF08AFA7"/>
      <color rgb="FF007F47"/>
      <color rgb="FF00AB5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aixa%20Styl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aldo/Documents/2-Treinamento/$0-Rev%20Exercicios%202014/$1_Basico%202013-14/01-Exercicios%20%20Basico/01-Fundamentais/Gerador%20testes%20-Basico%20%20Vseg%20Vilb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B/Desktop/Aula%20CONFRIO/Se/ZZ_Gera%20Testes%20Basicos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OW~1/AppData/Local/Temp/Rar$DI41.888/Gerador%20testes%20-%20Mod%20Basi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da"/>
      <sheetName val="Plano de Contas"/>
      <sheetName val="Cadastro Orçamento"/>
      <sheetName val="Orçamento"/>
      <sheetName val="Cadastro Clientes"/>
      <sheetName val="Cadastro Fonecedores"/>
      <sheetName val="Lançamentos Clientes"/>
      <sheetName val="Previsão Entrada"/>
      <sheetName val="Lançamentos  Entrada"/>
      <sheetName val="Previsão de Gastos"/>
      <sheetName val="Lançamentos  Saída"/>
      <sheetName val="Janeiro"/>
      <sheetName val="Fevereiro"/>
      <sheetName val="Março"/>
      <sheetName val="Abril"/>
      <sheetName val="Maio"/>
      <sheetName val="Junho"/>
      <sheetName val="Ultimo Orçamento"/>
    </sheetNames>
    <sheetDataSet>
      <sheetData sheetId="0"/>
      <sheetData sheetId="1"/>
      <sheetData sheetId="2"/>
      <sheetData sheetId="3"/>
      <sheetData sheetId="4">
        <row r="4">
          <cell r="D4" t="str">
            <v>Vilberto Correia</v>
          </cell>
        </row>
        <row r="5">
          <cell r="D5" t="str">
            <v>Vera Cruz seguros</v>
          </cell>
        </row>
        <row r="6">
          <cell r="D6" t="str">
            <v>Ana Cais</v>
          </cell>
        </row>
        <row r="7">
          <cell r="D7" t="str">
            <v>Joana Machado</v>
          </cell>
        </row>
      </sheetData>
      <sheetData sheetId="5">
        <row r="4">
          <cell r="D4" t="str">
            <v>Ads Informatica</v>
          </cell>
        </row>
        <row r="5">
          <cell r="D5" t="str">
            <v>Luke sky</v>
          </cell>
        </row>
        <row r="6">
          <cell r="D6" t="str">
            <v>Vilberto Correia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eguro"/>
      <sheetName val="HELP"/>
      <sheetName val="IDENT"/>
      <sheetName val="Q01_Navega"/>
      <sheetName val="Q02_Terminologia"/>
      <sheetName val="Q03_Terminologia2"/>
      <sheetName val="Q04_Operações"/>
      <sheetName val="Q05_Formulas"/>
      <sheetName val="Q06_Expressão"/>
      <sheetName val="Q07_Calc % #3"/>
      <sheetName val="Q08_Calc %2"/>
      <sheetName val="Q09_Calc %3"/>
      <sheetName val="Q10_Ref Abs 1"/>
      <sheetName val="Q11_RefAbs1"/>
      <sheetName val="Q12_RefAbs2"/>
      <sheetName val="Q13_RefAbs3"/>
      <sheetName val="Q14_RefAbs4"/>
      <sheetName val="Q15_Formatos"/>
      <sheetName val="Q16_Formatos1"/>
      <sheetName val="Q17_CalculoFormulas"/>
      <sheetName val="Q18_Form"/>
      <sheetName val="Q19_Form"/>
      <sheetName val="Q20_Form1"/>
      <sheetName val="Q21_FormCond"/>
      <sheetName val="Q22_RefAbs"/>
      <sheetName val="Q23_Ins"/>
      <sheetName val="Q24_Func"/>
      <sheetName val="Q25_Func4"/>
      <sheetName val="Q26_Func3"/>
      <sheetName val="Q27_Func2"/>
      <sheetName val="Q28_FuncSE"/>
      <sheetName val="Q29_Se"/>
      <sheetName val="Q30_MédiaSe"/>
      <sheetName val="Q31_Se"/>
      <sheetName val="Q32_Se1"/>
      <sheetName val="Q33_Se2"/>
      <sheetName val="Q34_Se3"/>
      <sheetName val="Q35_Se4"/>
      <sheetName val="Q36_Se5"/>
      <sheetName val="Q37_SeDuplo"/>
      <sheetName val="Q38_HorasValor"/>
      <sheetName val="Q39_DatasValor"/>
      <sheetName val="Q40_Func Se Sub"/>
      <sheetName val="Q41_SeDiv0"/>
      <sheetName val="Q42_Graf1"/>
      <sheetName val="Q43_Graf2"/>
      <sheetName val="Q44_Graf3"/>
      <sheetName val="Q45_Graf31"/>
      <sheetName val="Q46_Graf32"/>
      <sheetName val="Q47_Graf33"/>
      <sheetName val="Q48_Grafico"/>
      <sheetName val="Q49_GrafRadar5"/>
      <sheetName val="Q50_GrafPiz4"/>
      <sheetName val="Q51_Class"/>
      <sheetName val="Q52_Class"/>
      <sheetName val="Q53_Classif"/>
      <sheetName val="Q54_Classif1"/>
      <sheetName val="Q55_Classif2"/>
      <sheetName val="Q56_Opções"/>
      <sheetName val="Q57_Filtro"/>
      <sheetName val="Q58_Filtro1"/>
      <sheetName val="Q59_Filtro2"/>
      <sheetName val="Q60_Filtro3"/>
      <sheetName val="Q61_Datas"/>
      <sheetName val="Q62_ConfigZoom"/>
      <sheetName val="Q63_ConfigZoom1"/>
      <sheetName val="Q64_NavegCongel"/>
      <sheetName val="Q65_Limites"/>
      <sheetName val="Q66_Impress"/>
      <sheetName val="Q67_Impress1"/>
      <sheetName val="Q68_Impress2"/>
      <sheetName val="Q69_InsExcLC"/>
      <sheetName val="Q70_DigitSeriesNum1"/>
      <sheetName val="Q71_Pincel"/>
      <sheetName val="Q72_Coment"/>
      <sheetName val="Q73_Coment1"/>
      <sheetName val="Q74_Teclas"/>
      <sheetName val="Q75_NavF5"/>
      <sheetName val="Q76_GerPlan"/>
      <sheetName val="Q77_Proteção"/>
      <sheetName val="Q78_Proteção1"/>
      <sheetName val="Q79_DigitSeries"/>
      <sheetName val="Q80_AutoConcl"/>
      <sheetName val="Q81_Formas"/>
      <sheetName val="Q82_FuncTexto"/>
      <sheetName val="Q83_FuncData"/>
    </sheetNames>
    <sheetDataSet>
      <sheetData sheetId="0"/>
      <sheetData sheetId="1">
        <row r="14">
          <cell r="C14">
            <v>200</v>
          </cell>
        </row>
        <row r="15">
          <cell r="C15">
            <v>16</v>
          </cell>
        </row>
        <row r="18">
          <cell r="C18">
            <v>100</v>
          </cell>
        </row>
        <row r="19">
          <cell r="C19">
            <v>5</v>
          </cell>
        </row>
      </sheetData>
      <sheetData sheetId="2">
        <row r="1">
          <cell r="D1" t="str">
            <v>NOME DO PARTICIPANTE</v>
          </cell>
        </row>
        <row r="2">
          <cell r="D2" t="str">
            <v>ABC</v>
          </cell>
        </row>
        <row r="3">
          <cell r="D3" t="str">
            <v>Básico</v>
          </cell>
        </row>
        <row r="4">
          <cell r="D4">
            <v>40985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eguro"/>
      <sheetName val="HELP"/>
      <sheetName val="IDENT"/>
      <sheetName val="Q01_Navega"/>
      <sheetName val="Q02_Terminologia"/>
      <sheetName val="Q03_Operações"/>
      <sheetName val="Q04_Formulas"/>
      <sheetName val="Q05_Expressão"/>
      <sheetName val="Q06_Calc % #3"/>
      <sheetName val="Q07_Calc %2"/>
      <sheetName val="Q08_Calc %3"/>
      <sheetName val="Q09_Ref Abs 1"/>
      <sheetName val="Q10_RefAbs2"/>
      <sheetName val="Q11_RefAbs3"/>
      <sheetName val="Q12_RefAbs4"/>
      <sheetName val="Q13_Formatos"/>
      <sheetName val="Q14_Formatos1"/>
      <sheetName val="Q15_Formulas"/>
      <sheetName val="Q16_Form"/>
      <sheetName val="Q17_Form"/>
      <sheetName val="Q18_RefAbs"/>
      <sheetName val="Q19_Ins"/>
      <sheetName val="Q20_Func"/>
      <sheetName val="Q21_Func3"/>
      <sheetName val="Q22_Func2"/>
      <sheetName val="Q23_FuncSE"/>
      <sheetName val="Q24_Se"/>
      <sheetName val="Q25_MédiaSe"/>
      <sheetName val="Q26_Se"/>
      <sheetName val="Q27_Se1"/>
      <sheetName val="Q28_Se3"/>
      <sheetName val="Q29_Se4"/>
      <sheetName val="Q30_Se5"/>
      <sheetName val="Q31_HorasValor"/>
      <sheetName val="Q32_DatasValor"/>
      <sheetName val="Q33_Graf1"/>
      <sheetName val="Q34_Graf2"/>
      <sheetName val="Q35_Graf3"/>
      <sheetName val="Q36_Graf32"/>
      <sheetName val="Q37_Grafico"/>
      <sheetName val="Q38_GrafPiz4"/>
      <sheetName val="Q39_Class"/>
      <sheetName val="Q40_Class"/>
      <sheetName val="Q41_Classif"/>
      <sheetName val="Q42_Classif1"/>
      <sheetName val="Q43_Classif2"/>
      <sheetName val="Q44_Filtro"/>
      <sheetName val="Q45_Filtro1"/>
      <sheetName val="Q46_Filtro2"/>
      <sheetName val="Q47_Filtro3"/>
      <sheetName val="Q48_Datas"/>
      <sheetName val="Q49_ConfigZoom"/>
      <sheetName val="Q50_ConfigZoom1"/>
      <sheetName val="Q51_NavegCongel"/>
      <sheetName val="Q52_Limites"/>
      <sheetName val="Q53_Impress"/>
      <sheetName val="Q54_Impress1"/>
      <sheetName val="Q55_Impress2"/>
      <sheetName val="Q56_InsExcLC"/>
      <sheetName val="Q57_Pincel"/>
      <sheetName val="Q58_Coment"/>
      <sheetName val="Q59_Coment1"/>
      <sheetName val="Q60_Teclas"/>
      <sheetName val="Q61_GerPlan"/>
      <sheetName val="Q62_Proteção"/>
      <sheetName val="Q63_Proteção1"/>
      <sheetName val="Q64_DigitSeries"/>
      <sheetName val="Q65_AutoConcl"/>
    </sheetNames>
    <sheetDataSet>
      <sheetData sheetId="0"/>
      <sheetData sheetId="1">
        <row r="14">
          <cell r="C14">
            <v>200</v>
          </cell>
        </row>
        <row r="15">
          <cell r="C15">
            <v>64</v>
          </cell>
        </row>
        <row r="18">
          <cell r="C18">
            <v>100</v>
          </cell>
        </row>
        <row r="19">
          <cell r="C19">
            <v>33</v>
          </cell>
        </row>
      </sheetData>
      <sheetData sheetId="2">
        <row r="1">
          <cell r="D1" t="str">
            <v>FABIO</v>
          </cell>
        </row>
        <row r="2">
          <cell r="D2" t="str">
            <v>FCC</v>
          </cell>
        </row>
        <row r="3">
          <cell r="D3" t="str">
            <v>Básico</v>
          </cell>
        </row>
        <row r="4">
          <cell r="D4">
            <v>41077</v>
          </cell>
        </row>
      </sheetData>
      <sheetData sheetId="3">
        <row r="54">
          <cell r="B54" t="str">
            <v>Scores</v>
          </cell>
          <cell r="C54" t="str">
            <v>Classe</v>
          </cell>
        </row>
        <row r="55">
          <cell r="B55">
            <v>0</v>
          </cell>
          <cell r="C55" t="str">
            <v>Inapto</v>
          </cell>
        </row>
        <row r="56">
          <cell r="B56">
            <v>3.5</v>
          </cell>
          <cell r="C56" t="str">
            <v>Fraco</v>
          </cell>
        </row>
        <row r="57">
          <cell r="B57">
            <v>5</v>
          </cell>
          <cell r="C57" t="str">
            <v>Mediano</v>
          </cell>
        </row>
        <row r="58">
          <cell r="B58">
            <v>6</v>
          </cell>
          <cell r="C58" t="str">
            <v>Apto</v>
          </cell>
        </row>
        <row r="59">
          <cell r="B59">
            <v>7.5</v>
          </cell>
          <cell r="C59" t="str">
            <v>Ótimo</v>
          </cell>
        </row>
        <row r="60">
          <cell r="B60">
            <v>9.01</v>
          </cell>
          <cell r="C60" t="str">
            <v>Excel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IDENT"/>
      <sheetName val="Q1_Naveg"/>
      <sheetName val="Q2_Termos"/>
      <sheetName val="Q3_Oper"/>
      <sheetName val="Q4_Calc"/>
      <sheetName val="Q5_Calc%"/>
      <sheetName val="Q6_RefAbs"/>
      <sheetName val="Q7_Format"/>
      <sheetName val="Q8_Func"/>
      <sheetName val="Q9_CalcForm"/>
      <sheetName val="Q10_Form"/>
      <sheetName val="Q11_Form"/>
      <sheetName val="Q12_RefAbs"/>
      <sheetName val="Q13_Ins"/>
      <sheetName val="Q14_Func"/>
      <sheetName val="Q15_Se"/>
      <sheetName val="Q16_MédiaSe"/>
      <sheetName val="Q17_Se"/>
      <sheetName val="Q18_SeDuplo"/>
      <sheetName val="Q19_Graf1"/>
      <sheetName val="Q20_Graf2"/>
      <sheetName val="Q21_Graf3"/>
      <sheetName val="Q22_Class"/>
      <sheetName val="Q23_Class"/>
      <sheetName val="Q24_Opções"/>
      <sheetName val="Q25_Filtro"/>
      <sheetName val="Q26_Datas"/>
      <sheetName val="Q27_ConfigZoom"/>
      <sheetName val="Q28_Limites"/>
      <sheetName val="Q29_SeDiv0"/>
      <sheetName val="Q30_Impr"/>
      <sheetName val="Q31_InsExcLC"/>
      <sheetName val="Q32_Pincel"/>
      <sheetName val="Q33_Coment"/>
      <sheetName val="Q34_Teclas"/>
      <sheetName val="Q35_NavF5"/>
      <sheetName val="Q36_GerPlan"/>
      <sheetName val="Q37_Proteção"/>
      <sheetName val="Q38_DigitSeries"/>
      <sheetName val="Q39_AutoConcl"/>
      <sheetName val="Q40_Formas"/>
    </sheetNames>
    <sheetDataSet>
      <sheetData sheetId="0">
        <row r="1">
          <cell r="D1" t="str">
            <v>Marco Aurelio Zambeta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9"/>
  <dimension ref="A1:K97"/>
  <sheetViews>
    <sheetView showGridLines="0" zoomScaleNormal="100" workbookViewId="0">
      <selection activeCell="I15" sqref="I15"/>
    </sheetView>
  </sheetViews>
  <sheetFormatPr defaultColWidth="9.140625" defaultRowHeight="0" customHeight="1" zeroHeight="1" x14ac:dyDescent="0.3"/>
  <cols>
    <col min="1" max="1" width="23.85546875" style="2" bestFit="1" customWidth="1"/>
    <col min="2" max="2" width="10.5703125" style="2" customWidth="1"/>
    <col min="3" max="3" width="13.28515625" style="2" customWidth="1"/>
    <col min="4" max="4" width="13.28515625" style="2" bestFit="1" customWidth="1"/>
    <col min="5" max="5" width="12.7109375" style="2" customWidth="1"/>
    <col min="6" max="6" width="14" style="2" customWidth="1"/>
    <col min="7" max="7" width="30.140625" style="2" bestFit="1" customWidth="1"/>
    <col min="8" max="10" width="9.140625" style="2" customWidth="1"/>
    <col min="11" max="16384" width="9.140625" style="2"/>
  </cols>
  <sheetData>
    <row r="1" spans="1:11" ht="16.5" x14ac:dyDescent="0.3">
      <c r="A1" s="34"/>
      <c r="B1" s="34"/>
      <c r="C1" s="34"/>
      <c r="D1" s="34"/>
      <c r="E1" s="34"/>
      <c r="F1" s="34"/>
      <c r="G1" s="34"/>
    </row>
    <row r="2" spans="1:11" ht="16.5" x14ac:dyDescent="0.3">
      <c r="A2" s="35" t="s">
        <v>0</v>
      </c>
      <c r="B2" s="36">
        <v>0.35149999999999998</v>
      </c>
      <c r="D2" s="89" t="s">
        <v>1</v>
      </c>
      <c r="E2" s="89"/>
      <c r="F2" s="35">
        <v>90</v>
      </c>
      <c r="G2" s="34"/>
    </row>
    <row r="3" spans="1:11" ht="16.5" x14ac:dyDescent="0.3">
      <c r="A3" s="37"/>
      <c r="B3" s="34"/>
      <c r="C3" s="34"/>
      <c r="D3" s="34"/>
      <c r="E3" s="34"/>
      <c r="F3" s="34"/>
      <c r="G3" s="38"/>
    </row>
    <row r="4" spans="1:11" ht="36" customHeight="1" x14ac:dyDescent="0.3">
      <c r="A4" s="54" t="s">
        <v>2</v>
      </c>
      <c r="B4" s="50" t="s">
        <v>3</v>
      </c>
      <c r="C4" s="51" t="s">
        <v>4</v>
      </c>
      <c r="D4" s="51" t="s">
        <v>5</v>
      </c>
      <c r="E4" s="51" t="s">
        <v>6</v>
      </c>
      <c r="F4" s="52" t="s">
        <v>7</v>
      </c>
      <c r="G4" s="53" t="s">
        <v>8</v>
      </c>
    </row>
    <row r="5" spans="1:11" ht="16.5" x14ac:dyDescent="0.3">
      <c r="A5" s="30" t="s">
        <v>9</v>
      </c>
      <c r="B5" s="39">
        <v>2</v>
      </c>
      <c r="C5" s="35">
        <v>92</v>
      </c>
      <c r="D5" s="40">
        <v>184</v>
      </c>
      <c r="E5" s="109">
        <f>B5*(1+$B$2)</f>
        <v>2.7029999999999998</v>
      </c>
      <c r="F5" s="40">
        <f>E5*C5</f>
        <v>248.67599999999999</v>
      </c>
      <c r="G5" s="41" t="str">
        <f>IF(C5&gt;=$F$2,"Estoque OK","Repor")</f>
        <v>Estoque OK</v>
      </c>
      <c r="J5" s="2" t="s">
        <v>55</v>
      </c>
      <c r="K5" s="2" t="s">
        <v>118</v>
      </c>
    </row>
    <row r="6" spans="1:11" ht="16.5" x14ac:dyDescent="0.3">
      <c r="A6" s="30" t="s">
        <v>10</v>
      </c>
      <c r="B6" s="42">
        <v>0.5</v>
      </c>
      <c r="C6" s="35">
        <v>89</v>
      </c>
      <c r="D6" s="40">
        <v>44.5</v>
      </c>
      <c r="E6" s="109">
        <f t="shared" ref="E6:E11" si="0">B6*(1+$B$2)</f>
        <v>0.67574999999999996</v>
      </c>
      <c r="F6" s="40">
        <f t="shared" ref="F6:F11" si="1">E6*C6</f>
        <v>60.141749999999995</v>
      </c>
      <c r="G6" s="41" t="str">
        <f t="shared" ref="G6:G11" si="2">IF(C6&gt;=$F$2,"Estoque OK","Repor")</f>
        <v>Repor</v>
      </c>
      <c r="J6" s="2" t="s">
        <v>57</v>
      </c>
      <c r="K6" s="2" t="s">
        <v>119</v>
      </c>
    </row>
    <row r="7" spans="1:11" ht="16.5" x14ac:dyDescent="0.3">
      <c r="A7" s="30" t="s">
        <v>11</v>
      </c>
      <c r="B7" s="42">
        <v>9.5</v>
      </c>
      <c r="C7" s="35">
        <v>90</v>
      </c>
      <c r="D7" s="40">
        <v>855</v>
      </c>
      <c r="E7" s="109">
        <f t="shared" si="0"/>
        <v>12.83925</v>
      </c>
      <c r="F7" s="40">
        <f t="shared" si="1"/>
        <v>1155.5325</v>
      </c>
      <c r="G7" s="41" t="str">
        <f t="shared" si="2"/>
        <v>Estoque OK</v>
      </c>
      <c r="J7" s="2" t="s">
        <v>99</v>
      </c>
      <c r="K7" s="2" t="s">
        <v>120</v>
      </c>
    </row>
    <row r="8" spans="1:11" ht="16.5" x14ac:dyDescent="0.3">
      <c r="A8" s="30" t="s">
        <v>12</v>
      </c>
      <c r="B8" s="42">
        <v>0.5</v>
      </c>
      <c r="C8" s="35">
        <v>95</v>
      </c>
      <c r="D8" s="40">
        <v>44</v>
      </c>
      <c r="E8" s="109">
        <f t="shared" si="0"/>
        <v>0.67574999999999996</v>
      </c>
      <c r="F8" s="40">
        <f t="shared" si="1"/>
        <v>64.196249999999992</v>
      </c>
      <c r="G8" s="41" t="str">
        <f t="shared" si="2"/>
        <v>Estoque OK</v>
      </c>
      <c r="J8" s="2" t="s">
        <v>100</v>
      </c>
      <c r="K8" s="2" t="s">
        <v>121</v>
      </c>
    </row>
    <row r="9" spans="1:11" ht="16.5" x14ac:dyDescent="0.3">
      <c r="A9" s="30" t="s">
        <v>13</v>
      </c>
      <c r="B9" s="42">
        <v>1.1499999999999999</v>
      </c>
      <c r="C9" s="35">
        <v>180</v>
      </c>
      <c r="D9" s="40">
        <v>206.99999999999997</v>
      </c>
      <c r="E9" s="109">
        <f t="shared" si="0"/>
        <v>1.5542249999999997</v>
      </c>
      <c r="F9" s="40">
        <f t="shared" si="1"/>
        <v>279.76049999999998</v>
      </c>
      <c r="G9" s="41" t="str">
        <f t="shared" si="2"/>
        <v>Estoque OK</v>
      </c>
      <c r="J9" s="2" t="s">
        <v>102</v>
      </c>
      <c r="K9" s="2" t="s">
        <v>122</v>
      </c>
    </row>
    <row r="10" spans="1:11" ht="16.5" x14ac:dyDescent="0.3">
      <c r="A10" s="30" t="s">
        <v>14</v>
      </c>
      <c r="B10" s="42">
        <v>2.35</v>
      </c>
      <c r="C10" s="35">
        <v>45</v>
      </c>
      <c r="D10" s="40">
        <v>105.75</v>
      </c>
      <c r="E10" s="109">
        <f t="shared" si="0"/>
        <v>3.1760250000000001</v>
      </c>
      <c r="F10" s="40">
        <f t="shared" si="1"/>
        <v>142.92112500000002</v>
      </c>
      <c r="G10" s="41" t="str">
        <f t="shared" si="2"/>
        <v>Repor</v>
      </c>
      <c r="J10" s="2" t="s">
        <v>101</v>
      </c>
    </row>
    <row r="11" spans="1:11" ht="16.5" x14ac:dyDescent="0.3">
      <c r="A11" s="30" t="s">
        <v>15</v>
      </c>
      <c r="B11" s="42">
        <v>3.98</v>
      </c>
      <c r="C11" s="35">
        <v>500</v>
      </c>
      <c r="D11" s="40">
        <v>1990</v>
      </c>
      <c r="E11" s="109">
        <f t="shared" si="0"/>
        <v>5.3789699999999998</v>
      </c>
      <c r="F11" s="40">
        <f t="shared" si="1"/>
        <v>2689.4850000000001</v>
      </c>
      <c r="G11" s="41" t="str">
        <f t="shared" si="2"/>
        <v>Estoque OK</v>
      </c>
    </row>
    <row r="12" spans="1:11" ht="16.5" x14ac:dyDescent="0.3"/>
    <row r="13" spans="1:11" s="17" customFormat="1" ht="16.5" x14ac:dyDescent="0.3">
      <c r="A13" s="17" t="s">
        <v>92</v>
      </c>
    </row>
    <row r="14" spans="1:11" s="17" customFormat="1" ht="16.5" x14ac:dyDescent="0.3">
      <c r="A14" s="2" t="s">
        <v>96</v>
      </c>
    </row>
    <row r="15" spans="1:11" ht="16.5" x14ac:dyDescent="0.3"/>
    <row r="16" spans="1:11" ht="16.5" x14ac:dyDescent="0.3">
      <c r="A16" s="17" t="s">
        <v>52</v>
      </c>
    </row>
    <row r="17" spans="1:8" ht="16.5" x14ac:dyDescent="0.3"/>
    <row r="18" spans="1:8" ht="16.5" x14ac:dyDescent="0.3">
      <c r="A18" s="86" t="s">
        <v>97</v>
      </c>
      <c r="B18" s="87"/>
      <c r="C18" s="87"/>
      <c r="D18" s="87"/>
      <c r="E18" s="87"/>
      <c r="F18" s="87"/>
      <c r="G18" s="87"/>
      <c r="H18" s="88"/>
    </row>
    <row r="19" spans="1:8" ht="16.5" x14ac:dyDescent="0.3"/>
    <row r="20" spans="1:8" ht="16.5" x14ac:dyDescent="0.3"/>
    <row r="21" spans="1:8" ht="16.5" x14ac:dyDescent="0.3"/>
    <row r="22" spans="1:8" ht="16.5" x14ac:dyDescent="0.3"/>
    <row r="23" spans="1:8" ht="16.5" x14ac:dyDescent="0.3"/>
    <row r="24" spans="1:8" ht="16.5" x14ac:dyDescent="0.3"/>
    <row r="25" spans="1:8" ht="16.5" x14ac:dyDescent="0.3"/>
    <row r="26" spans="1:8" ht="16.5" x14ac:dyDescent="0.3"/>
    <row r="27" spans="1:8" ht="16.5" x14ac:dyDescent="0.3"/>
    <row r="28" spans="1:8" ht="16.5" x14ac:dyDescent="0.3"/>
    <row r="29" spans="1:8" ht="16.5" x14ac:dyDescent="0.3"/>
    <row r="30" spans="1:8" ht="16.5" x14ac:dyDescent="0.3"/>
    <row r="31" spans="1:8" ht="16.5" x14ac:dyDescent="0.3"/>
    <row r="32" spans="1:8" ht="16.5" x14ac:dyDescent="0.3"/>
    <row r="33" ht="16.5" x14ac:dyDescent="0.3"/>
    <row r="34" ht="16.5" x14ac:dyDescent="0.3"/>
    <row r="35" ht="16.5" x14ac:dyDescent="0.3"/>
    <row r="36" ht="16.5" x14ac:dyDescent="0.3"/>
    <row r="37" ht="16.5" x14ac:dyDescent="0.3"/>
    <row r="38" ht="16.5" x14ac:dyDescent="0.3"/>
    <row r="39" ht="16.5" x14ac:dyDescent="0.3"/>
    <row r="40" ht="16.5" x14ac:dyDescent="0.3"/>
    <row r="41" ht="16.5" x14ac:dyDescent="0.3"/>
    <row r="42" ht="16.5" x14ac:dyDescent="0.3"/>
    <row r="43" ht="16.5" x14ac:dyDescent="0.3"/>
    <row r="44" ht="16.5" x14ac:dyDescent="0.3"/>
    <row r="45" ht="16.5" x14ac:dyDescent="0.3"/>
    <row r="46" ht="16.5" x14ac:dyDescent="0.3"/>
    <row r="47" ht="16.5" x14ac:dyDescent="0.3"/>
    <row r="48" ht="16.5" x14ac:dyDescent="0.3"/>
    <row r="49" ht="16.5" x14ac:dyDescent="0.3"/>
    <row r="50" ht="16.5" x14ac:dyDescent="0.3"/>
    <row r="51" ht="16.5" x14ac:dyDescent="0.3"/>
    <row r="52" ht="16.5" x14ac:dyDescent="0.3"/>
    <row r="53" ht="16.5" x14ac:dyDescent="0.3"/>
    <row r="54" ht="16.5" x14ac:dyDescent="0.3"/>
    <row r="55" ht="16.5" x14ac:dyDescent="0.3"/>
    <row r="56" ht="16.5" x14ac:dyDescent="0.3"/>
    <row r="57" ht="16.5" x14ac:dyDescent="0.3"/>
    <row r="58" ht="16.5" x14ac:dyDescent="0.3"/>
    <row r="59" ht="16.5" x14ac:dyDescent="0.3"/>
    <row r="60" ht="16.5" x14ac:dyDescent="0.3"/>
    <row r="61" ht="16.5" x14ac:dyDescent="0.3"/>
    <row r="62" ht="16.5" x14ac:dyDescent="0.3"/>
    <row r="63" ht="16.5" x14ac:dyDescent="0.3"/>
    <row r="64" ht="16.5" x14ac:dyDescent="0.3"/>
    <row r="65" ht="16.5" x14ac:dyDescent="0.3"/>
    <row r="66" ht="16.5" x14ac:dyDescent="0.3"/>
    <row r="67" ht="16.5" x14ac:dyDescent="0.3"/>
    <row r="68" ht="16.5" x14ac:dyDescent="0.3"/>
    <row r="69" ht="16.5" x14ac:dyDescent="0.3"/>
    <row r="70" ht="16.5" x14ac:dyDescent="0.3"/>
    <row r="71" ht="16.5" x14ac:dyDescent="0.3"/>
    <row r="72" ht="16.5" x14ac:dyDescent="0.3"/>
    <row r="73" ht="16.5" x14ac:dyDescent="0.3"/>
    <row r="74" ht="16.5" x14ac:dyDescent="0.3"/>
    <row r="75" ht="16.5" x14ac:dyDescent="0.3"/>
    <row r="76" ht="16.5" x14ac:dyDescent="0.3"/>
    <row r="77" ht="16.5" x14ac:dyDescent="0.3"/>
    <row r="78" ht="16.5" x14ac:dyDescent="0.3"/>
    <row r="79" ht="16.5" x14ac:dyDescent="0.3"/>
    <row r="80" ht="16.5" x14ac:dyDescent="0.3"/>
    <row r="81" ht="16.5" x14ac:dyDescent="0.3"/>
    <row r="82" ht="16.5" x14ac:dyDescent="0.3"/>
    <row r="83" ht="16.5" x14ac:dyDescent="0.3"/>
    <row r="84" ht="16.5" x14ac:dyDescent="0.3"/>
    <row r="85" ht="16.5" x14ac:dyDescent="0.3"/>
    <row r="86" ht="16.5" x14ac:dyDescent="0.3"/>
    <row r="87" ht="16.5" x14ac:dyDescent="0.3"/>
    <row r="88" ht="16.5" x14ac:dyDescent="0.3"/>
    <row r="89" ht="16.5" x14ac:dyDescent="0.3"/>
    <row r="90" ht="16.5" x14ac:dyDescent="0.3"/>
    <row r="91" ht="16.5" x14ac:dyDescent="0.3"/>
    <row r="92" ht="16.5" x14ac:dyDescent="0.3"/>
    <row r="93" ht="16.5" x14ac:dyDescent="0.3"/>
    <row r="94" ht="16.5" x14ac:dyDescent="0.3"/>
    <row r="95" ht="16.5" x14ac:dyDescent="0.3"/>
    <row r="96" ht="16.5" x14ac:dyDescent="0.3"/>
    <row r="97" ht="16.5" x14ac:dyDescent="0.3"/>
  </sheetData>
  <mergeCells count="2">
    <mergeCell ref="A18:H18"/>
    <mergeCell ref="D2:E2"/>
  </mergeCells>
  <pageMargins left="0.511811024" right="0.511811024" top="0.78740157499999996" bottom="0.78740157499999996" header="0.31496062000000002" footer="0.3149606200000000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showGridLines="0" zoomScaleNormal="100" workbookViewId="0">
      <selection activeCell="E2" sqref="E2"/>
    </sheetView>
  </sheetViews>
  <sheetFormatPr defaultColWidth="9.140625" defaultRowHeight="12.75" customHeight="1" x14ac:dyDescent="0.3"/>
  <cols>
    <col min="1" max="1" width="14.5703125" style="56" customWidth="1"/>
    <col min="2" max="2" width="14.7109375" style="56" customWidth="1"/>
    <col min="3" max="3" width="14.5703125" style="56" bestFit="1" customWidth="1"/>
    <col min="4" max="4" width="17.42578125" style="56" customWidth="1"/>
    <col min="5" max="5" width="19.85546875" style="56" customWidth="1"/>
    <col min="6" max="6" width="12.140625" style="56" customWidth="1"/>
    <col min="7" max="7" width="18" style="56" customWidth="1"/>
    <col min="8" max="8" width="10" style="56" customWidth="1"/>
    <col min="9" max="9" width="11.28515625" style="56" customWidth="1"/>
    <col min="10" max="16384" width="9.140625" style="56"/>
  </cols>
  <sheetData>
    <row r="1" spans="1:12" ht="18" customHeight="1" x14ac:dyDescent="0.3">
      <c r="A1" s="55" t="s">
        <v>35</v>
      </c>
      <c r="B1" s="55" t="s">
        <v>36</v>
      </c>
      <c r="C1" s="55" t="s">
        <v>37</v>
      </c>
      <c r="D1" s="55" t="s">
        <v>38</v>
      </c>
      <c r="E1" s="55" t="s">
        <v>39</v>
      </c>
      <c r="F1" s="2"/>
      <c r="G1" s="93" t="s">
        <v>39</v>
      </c>
      <c r="H1" s="93"/>
      <c r="I1" s="93"/>
      <c r="J1" s="2"/>
      <c r="K1" s="2"/>
    </row>
    <row r="2" spans="1:12" ht="16.5" x14ac:dyDescent="0.3">
      <c r="A2" s="57" t="s">
        <v>43</v>
      </c>
      <c r="B2" s="33">
        <v>2000</v>
      </c>
      <c r="C2" s="58">
        <v>43195</v>
      </c>
      <c r="D2" s="59">
        <f>WEEKDAY(C2)</f>
        <v>5</v>
      </c>
      <c r="E2" s="60" t="str">
        <f>IF(B2&gt;$H$2,$I$2,$I$3)</f>
        <v>10 dias</v>
      </c>
      <c r="F2" s="2"/>
      <c r="G2" s="57" t="s">
        <v>55</v>
      </c>
      <c r="H2" s="72">
        <v>2000</v>
      </c>
      <c r="I2" s="60" t="s">
        <v>56</v>
      </c>
      <c r="J2" s="2"/>
      <c r="K2" s="2"/>
    </row>
    <row r="3" spans="1:12" ht="16.5" x14ac:dyDescent="0.3">
      <c r="A3" s="57" t="s">
        <v>44</v>
      </c>
      <c r="B3" s="33">
        <v>1300</v>
      </c>
      <c r="C3" s="58">
        <v>43197</v>
      </c>
      <c r="D3" s="59">
        <f>WEEKDAY(C3)</f>
        <v>7</v>
      </c>
      <c r="E3" s="60" t="str">
        <f t="shared" ref="E3:E11" si="0">IF(B3&gt;$H$2,$I$2,$I$3)</f>
        <v>10 dias</v>
      </c>
      <c r="F3" s="2"/>
      <c r="G3" s="57" t="s">
        <v>57</v>
      </c>
      <c r="H3" s="61"/>
      <c r="I3" s="60" t="s">
        <v>58</v>
      </c>
      <c r="J3" s="2"/>
      <c r="K3" s="2"/>
    </row>
    <row r="4" spans="1:12" ht="16.5" x14ac:dyDescent="0.3">
      <c r="A4" s="57" t="s">
        <v>45</v>
      </c>
      <c r="B4" s="33">
        <v>800</v>
      </c>
      <c r="C4" s="58">
        <v>43199</v>
      </c>
      <c r="D4" s="59">
        <f t="shared" ref="D4:D11" si="1">WEEKDAY(C4)</f>
        <v>2</v>
      </c>
      <c r="E4" s="60" t="str">
        <f t="shared" si="0"/>
        <v>10 dias</v>
      </c>
      <c r="F4" s="2"/>
      <c r="G4" s="2"/>
      <c r="H4" s="2"/>
      <c r="I4" s="2"/>
      <c r="J4" s="2"/>
      <c r="K4" s="2"/>
    </row>
    <row r="5" spans="1:12" ht="16.5" x14ac:dyDescent="0.3">
      <c r="A5" s="57" t="s">
        <v>46</v>
      </c>
      <c r="B5" s="33">
        <v>500</v>
      </c>
      <c r="C5" s="58">
        <v>43201</v>
      </c>
      <c r="D5" s="59">
        <f t="shared" si="1"/>
        <v>4</v>
      </c>
      <c r="E5" s="60" t="str">
        <f t="shared" si="0"/>
        <v>10 dias</v>
      </c>
      <c r="F5" s="2"/>
      <c r="G5" s="2"/>
      <c r="H5" s="2"/>
      <c r="I5" s="2"/>
      <c r="J5" s="2"/>
      <c r="K5" s="2"/>
    </row>
    <row r="6" spans="1:12" ht="16.5" x14ac:dyDescent="0.3">
      <c r="A6" s="57" t="s">
        <v>47</v>
      </c>
      <c r="B6" s="33">
        <v>2500</v>
      </c>
      <c r="C6" s="58">
        <v>43203</v>
      </c>
      <c r="D6" s="59">
        <f t="shared" si="1"/>
        <v>6</v>
      </c>
      <c r="E6" s="60" t="str">
        <f t="shared" si="0"/>
        <v>30 dias</v>
      </c>
      <c r="F6" s="2"/>
      <c r="G6" s="2"/>
      <c r="H6" s="2"/>
      <c r="I6" s="2"/>
      <c r="J6" s="2"/>
      <c r="K6" s="2"/>
    </row>
    <row r="7" spans="1:12" ht="16.5" x14ac:dyDescent="0.3">
      <c r="A7" s="57" t="s">
        <v>21</v>
      </c>
      <c r="B7" s="33">
        <v>1299</v>
      </c>
      <c r="C7" s="58">
        <v>43205</v>
      </c>
      <c r="D7" s="59">
        <f t="shared" si="1"/>
        <v>1</v>
      </c>
      <c r="E7" s="60" t="str">
        <f t="shared" si="0"/>
        <v>10 dias</v>
      </c>
      <c r="F7" s="2"/>
      <c r="G7" s="2"/>
      <c r="H7" s="2"/>
      <c r="I7" s="2"/>
      <c r="J7" s="2"/>
      <c r="K7" s="2"/>
    </row>
    <row r="8" spans="1:12" ht="16.5" x14ac:dyDescent="0.3">
      <c r="A8" s="57" t="s">
        <v>48</v>
      </c>
      <c r="B8" s="33">
        <v>499</v>
      </c>
      <c r="C8" s="58">
        <v>43207</v>
      </c>
      <c r="D8" s="59">
        <f t="shared" si="1"/>
        <v>3</v>
      </c>
      <c r="E8" s="60" t="str">
        <f t="shared" si="0"/>
        <v>10 dias</v>
      </c>
      <c r="F8" s="2"/>
      <c r="G8" s="2"/>
      <c r="H8" s="2"/>
      <c r="I8" s="2"/>
      <c r="J8" s="2"/>
      <c r="K8" s="2"/>
    </row>
    <row r="9" spans="1:12" ht="16.5" x14ac:dyDescent="0.3">
      <c r="A9" s="57" t="s">
        <v>49</v>
      </c>
      <c r="B9" s="33">
        <v>2147.8000000000002</v>
      </c>
      <c r="C9" s="58">
        <v>43209</v>
      </c>
      <c r="D9" s="59">
        <f t="shared" si="1"/>
        <v>5</v>
      </c>
      <c r="E9" s="60" t="str">
        <f t="shared" si="0"/>
        <v>30 dias</v>
      </c>
      <c r="F9" s="2"/>
      <c r="G9" s="2"/>
      <c r="H9" s="2"/>
      <c r="I9" s="2"/>
      <c r="J9" s="2"/>
      <c r="K9" s="2"/>
    </row>
    <row r="10" spans="1:12" ht="16.5" x14ac:dyDescent="0.3">
      <c r="A10" s="57" t="s">
        <v>50</v>
      </c>
      <c r="B10" s="33">
        <v>50</v>
      </c>
      <c r="C10" s="58">
        <v>43211</v>
      </c>
      <c r="D10" s="59">
        <f t="shared" si="1"/>
        <v>7</v>
      </c>
      <c r="E10" s="60" t="str">
        <f t="shared" si="0"/>
        <v>10 dias</v>
      </c>
      <c r="F10" s="2"/>
      <c r="G10" s="2"/>
      <c r="H10" s="2"/>
      <c r="I10" s="2"/>
      <c r="J10" s="2"/>
      <c r="K10" s="2"/>
    </row>
    <row r="11" spans="1:12" ht="16.5" x14ac:dyDescent="0.3">
      <c r="A11" s="57" t="s">
        <v>51</v>
      </c>
      <c r="B11" s="33">
        <v>250</v>
      </c>
      <c r="C11" s="58">
        <v>43213</v>
      </c>
      <c r="D11" s="59">
        <f t="shared" si="1"/>
        <v>2</v>
      </c>
      <c r="E11" s="60" t="str">
        <f t="shared" si="0"/>
        <v>10 dias</v>
      </c>
      <c r="F11" s="2"/>
      <c r="G11" s="2"/>
      <c r="H11" s="2"/>
      <c r="I11" s="2"/>
      <c r="J11" s="2"/>
      <c r="K11" s="2"/>
    </row>
    <row r="12" spans="1:12" ht="16.5" x14ac:dyDescent="0.3">
      <c r="G12" s="2"/>
      <c r="H12" s="2"/>
      <c r="I12" s="2"/>
      <c r="J12" s="2"/>
      <c r="K12" s="2"/>
      <c r="L12" s="2"/>
    </row>
    <row r="13" spans="1:12" ht="16.5" x14ac:dyDescent="0.3">
      <c r="A13" s="17" t="s">
        <v>53</v>
      </c>
      <c r="G13" s="2"/>
      <c r="H13" s="2"/>
      <c r="I13" s="2"/>
      <c r="J13" s="2"/>
      <c r="K13" s="2"/>
      <c r="L13" s="2"/>
    </row>
    <row r="14" spans="1:12" ht="35.450000000000003" customHeight="1" x14ac:dyDescent="0.3">
      <c r="A14" s="90" t="s">
        <v>98</v>
      </c>
      <c r="B14" s="91"/>
      <c r="C14" s="91"/>
      <c r="D14" s="91"/>
      <c r="E14" s="92"/>
    </row>
  </sheetData>
  <mergeCells count="2">
    <mergeCell ref="A14:E14"/>
    <mergeCell ref="G1:I1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showGridLines="0" zoomScaleNormal="100" workbookViewId="0">
      <selection activeCell="B6" sqref="B6"/>
    </sheetView>
  </sheetViews>
  <sheetFormatPr defaultColWidth="9.140625" defaultRowHeight="0" customHeight="1" zeroHeight="1" x14ac:dyDescent="0.3"/>
  <cols>
    <col min="1" max="1" width="9.140625" style="2" customWidth="1"/>
    <col min="2" max="2" width="18.85546875" style="2" bestFit="1" customWidth="1"/>
    <col min="3" max="3" width="16.5703125" style="2" customWidth="1"/>
    <col min="4" max="4" width="12" style="2" customWidth="1"/>
    <col min="5" max="5" width="17" style="2" customWidth="1"/>
    <col min="6" max="6" width="23.85546875" style="2" customWidth="1"/>
    <col min="7" max="7" width="12.140625" style="2" customWidth="1"/>
    <col min="8" max="14" width="9.140625" style="2" customWidth="1"/>
    <col min="15" max="16384" width="9.140625" style="2"/>
  </cols>
  <sheetData>
    <row r="1" spans="1:7" ht="18" customHeight="1" x14ac:dyDescent="0.3">
      <c r="A1" s="94" t="s">
        <v>71</v>
      </c>
      <c r="B1" s="95"/>
      <c r="C1" s="95"/>
      <c r="D1" s="95"/>
      <c r="E1" s="1"/>
      <c r="F1" s="1"/>
    </row>
    <row r="2" spans="1:7" ht="18" customHeight="1" x14ac:dyDescent="0.3">
      <c r="A2" s="94" t="s">
        <v>72</v>
      </c>
      <c r="B2" s="95"/>
      <c r="C2" s="95"/>
      <c r="D2" s="95"/>
      <c r="E2" s="1"/>
      <c r="F2" s="1"/>
    </row>
    <row r="3" spans="1:7" ht="16.5" x14ac:dyDescent="0.3"/>
    <row r="4" spans="1:7" ht="17.25" x14ac:dyDescent="0.3">
      <c r="A4" s="34"/>
      <c r="B4" s="64" t="s">
        <v>62</v>
      </c>
      <c r="C4" s="65" t="s">
        <v>42</v>
      </c>
    </row>
    <row r="5" spans="1:7" ht="16.5" x14ac:dyDescent="0.3">
      <c r="A5" s="34"/>
      <c r="B5" s="66" t="s">
        <v>63</v>
      </c>
      <c r="C5" s="67" t="str">
        <f>IF(ISBLANK(B5),"Atenção","Preenchido")</f>
        <v>Preenchido</v>
      </c>
      <c r="E5"/>
      <c r="F5"/>
    </row>
    <row r="6" spans="1:7" ht="16.5" x14ac:dyDescent="0.3">
      <c r="A6" s="34"/>
      <c r="B6" s="66" t="s">
        <v>64</v>
      </c>
      <c r="C6" s="67" t="str">
        <f>IF(ISBLANK(B6),"Atenção","Preenchido")</f>
        <v>Preenchido</v>
      </c>
      <c r="E6"/>
      <c r="F6"/>
    </row>
    <row r="7" spans="1:7" ht="16.5" x14ac:dyDescent="0.3">
      <c r="A7" s="34"/>
      <c r="B7" s="66"/>
      <c r="C7" s="67" t="str">
        <f t="shared" ref="C7:C16" si="0">IF(ISBLANK(B7),"Atenção","Preenchido")</f>
        <v>Atenção</v>
      </c>
      <c r="E7"/>
      <c r="F7"/>
    </row>
    <row r="8" spans="1:7" ht="16.5" x14ac:dyDescent="0.3">
      <c r="A8" s="34"/>
      <c r="B8" s="66" t="s">
        <v>65</v>
      </c>
      <c r="C8" s="67" t="str">
        <f t="shared" si="0"/>
        <v>Preenchido</v>
      </c>
      <c r="E8"/>
      <c r="F8"/>
    </row>
    <row r="9" spans="1:7" ht="16.5" x14ac:dyDescent="0.3">
      <c r="A9" s="34"/>
      <c r="B9" s="66"/>
      <c r="C9" s="67" t="str">
        <f t="shared" si="0"/>
        <v>Atenção</v>
      </c>
    </row>
    <row r="10" spans="1:7" ht="16.5" x14ac:dyDescent="0.3">
      <c r="A10" s="34"/>
      <c r="B10" s="66" t="s">
        <v>66</v>
      </c>
      <c r="C10" s="67" t="str">
        <f t="shared" si="0"/>
        <v>Preenchido</v>
      </c>
      <c r="F10"/>
      <c r="G10"/>
    </row>
    <row r="11" spans="1:7" ht="16.5" x14ac:dyDescent="0.3">
      <c r="A11" s="34"/>
      <c r="B11" s="66" t="s">
        <v>67</v>
      </c>
      <c r="C11" s="67" t="str">
        <f t="shared" si="0"/>
        <v>Preenchido</v>
      </c>
      <c r="F11"/>
      <c r="G11"/>
    </row>
    <row r="12" spans="1:7" ht="16.5" x14ac:dyDescent="0.3">
      <c r="A12" s="34"/>
      <c r="B12" s="66"/>
      <c r="C12" s="67" t="str">
        <f t="shared" si="0"/>
        <v>Atenção</v>
      </c>
    </row>
    <row r="13" spans="1:7" ht="16.5" x14ac:dyDescent="0.3">
      <c r="A13" s="34"/>
      <c r="B13" s="66" t="s">
        <v>68</v>
      </c>
      <c r="C13" s="67" t="str">
        <f t="shared" si="0"/>
        <v>Preenchido</v>
      </c>
    </row>
    <row r="14" spans="1:7" ht="16.5" x14ac:dyDescent="0.3">
      <c r="A14" s="34"/>
      <c r="B14" s="66" t="s">
        <v>69</v>
      </c>
      <c r="C14" s="67" t="str">
        <f t="shared" si="0"/>
        <v>Preenchido</v>
      </c>
    </row>
    <row r="15" spans="1:7" ht="16.5" x14ac:dyDescent="0.3">
      <c r="A15" s="34"/>
      <c r="B15" s="66"/>
      <c r="C15" s="67" t="str">
        <f t="shared" si="0"/>
        <v>Atenção</v>
      </c>
    </row>
    <row r="16" spans="1:7" ht="16.5" x14ac:dyDescent="0.3">
      <c r="A16" s="34"/>
      <c r="B16" s="68" t="s">
        <v>70</v>
      </c>
      <c r="C16" s="67" t="str">
        <f t="shared" si="0"/>
        <v>Preenchido</v>
      </c>
    </row>
    <row r="17" spans="1:2" ht="16.5" x14ac:dyDescent="0.3"/>
    <row r="18" spans="1:2" ht="16.5" x14ac:dyDescent="0.3"/>
    <row r="19" spans="1:2" ht="16.5" x14ac:dyDescent="0.3"/>
    <row r="20" spans="1:2" ht="16.5" x14ac:dyDescent="0.3"/>
    <row r="21" spans="1:2" ht="16.5" x14ac:dyDescent="0.3">
      <c r="A21"/>
      <c r="B21"/>
    </row>
    <row r="22" spans="1:2" ht="16.5" x14ac:dyDescent="0.3"/>
    <row r="23" spans="1:2" ht="16.5" x14ac:dyDescent="0.3"/>
    <row r="24" spans="1:2" ht="16.5" x14ac:dyDescent="0.3"/>
    <row r="25" spans="1:2" ht="16.5" x14ac:dyDescent="0.3"/>
    <row r="26" spans="1:2" ht="16.5" x14ac:dyDescent="0.3"/>
    <row r="27" spans="1:2" ht="16.5" x14ac:dyDescent="0.3"/>
    <row r="28" spans="1:2" ht="16.5" x14ac:dyDescent="0.3"/>
    <row r="29" spans="1:2" ht="16.5" x14ac:dyDescent="0.3"/>
    <row r="30" spans="1:2" ht="16.5" x14ac:dyDescent="0.3"/>
    <row r="31" spans="1:2" ht="16.5" x14ac:dyDescent="0.3"/>
    <row r="32" spans="1:2" ht="16.5" x14ac:dyDescent="0.3"/>
    <row r="33" ht="16.5" x14ac:dyDescent="0.3"/>
    <row r="34" ht="16.5" x14ac:dyDescent="0.3"/>
    <row r="35" ht="16.5" x14ac:dyDescent="0.3"/>
    <row r="36" ht="16.5" x14ac:dyDescent="0.3"/>
    <row r="37" ht="16.5" x14ac:dyDescent="0.3"/>
    <row r="38" ht="16.5" x14ac:dyDescent="0.3"/>
    <row r="39" ht="16.5" x14ac:dyDescent="0.3"/>
    <row r="40" ht="16.5" x14ac:dyDescent="0.3"/>
    <row r="41" ht="16.5" x14ac:dyDescent="0.3"/>
    <row r="42" ht="16.5" x14ac:dyDescent="0.3"/>
    <row r="43" ht="16.5" x14ac:dyDescent="0.3"/>
    <row r="44" ht="16.5" x14ac:dyDescent="0.3"/>
    <row r="45" ht="16.5" x14ac:dyDescent="0.3"/>
    <row r="46" ht="16.5" x14ac:dyDescent="0.3"/>
    <row r="47" ht="16.5" x14ac:dyDescent="0.3"/>
    <row r="48" ht="16.5" x14ac:dyDescent="0.3"/>
    <row r="49" ht="16.5" x14ac:dyDescent="0.3"/>
    <row r="50" ht="16.5" x14ac:dyDescent="0.3"/>
    <row r="51" ht="16.5" x14ac:dyDescent="0.3"/>
    <row r="52" ht="16.5" x14ac:dyDescent="0.3"/>
    <row r="53" ht="16.5" x14ac:dyDescent="0.3"/>
    <row r="54" ht="16.5" x14ac:dyDescent="0.3"/>
    <row r="55" ht="16.5" x14ac:dyDescent="0.3"/>
    <row r="56" ht="16.5" x14ac:dyDescent="0.3"/>
    <row r="57" ht="16.5" x14ac:dyDescent="0.3"/>
    <row r="58" ht="16.5" x14ac:dyDescent="0.3"/>
    <row r="59" ht="16.5" x14ac:dyDescent="0.3"/>
    <row r="60" ht="16.5" x14ac:dyDescent="0.3"/>
    <row r="61" ht="16.5" x14ac:dyDescent="0.3"/>
    <row r="62" ht="16.5" x14ac:dyDescent="0.3"/>
    <row r="63" ht="16.5" x14ac:dyDescent="0.3"/>
    <row r="64" ht="16.5" x14ac:dyDescent="0.3"/>
    <row r="65" ht="16.5" x14ac:dyDescent="0.3"/>
    <row r="66" ht="16.5" x14ac:dyDescent="0.3"/>
    <row r="67" ht="16.5" x14ac:dyDescent="0.3"/>
    <row r="68" ht="16.5" x14ac:dyDescent="0.3"/>
    <row r="69" ht="16.5" x14ac:dyDescent="0.3"/>
    <row r="70" ht="16.5" x14ac:dyDescent="0.3"/>
    <row r="71" ht="16.5" x14ac:dyDescent="0.3"/>
    <row r="72" ht="16.5" x14ac:dyDescent="0.3"/>
    <row r="73" ht="16.5" x14ac:dyDescent="0.3"/>
    <row r="74" ht="16.5" x14ac:dyDescent="0.3"/>
    <row r="75" ht="16.5" x14ac:dyDescent="0.3"/>
    <row r="76" ht="16.5" x14ac:dyDescent="0.3"/>
    <row r="77" ht="16.5" x14ac:dyDescent="0.3"/>
    <row r="78" ht="16.5" x14ac:dyDescent="0.3"/>
    <row r="79" ht="16.5" x14ac:dyDescent="0.3"/>
    <row r="80" ht="16.5" x14ac:dyDescent="0.3"/>
    <row r="81" ht="16.5" x14ac:dyDescent="0.3"/>
    <row r="82" ht="16.5" x14ac:dyDescent="0.3"/>
    <row r="83" ht="16.5" x14ac:dyDescent="0.3"/>
    <row r="84" ht="16.5" x14ac:dyDescent="0.3"/>
    <row r="85" ht="16.5" x14ac:dyDescent="0.3"/>
    <row r="86" ht="16.5" x14ac:dyDescent="0.3"/>
    <row r="87" ht="16.5" x14ac:dyDescent="0.3"/>
    <row r="88" ht="16.5" x14ac:dyDescent="0.3"/>
    <row r="89" ht="16.5" x14ac:dyDescent="0.3"/>
    <row r="90" ht="16.5" x14ac:dyDescent="0.3"/>
    <row r="91" ht="16.5" x14ac:dyDescent="0.3"/>
    <row r="92" ht="16.5" x14ac:dyDescent="0.3"/>
    <row r="93" ht="16.5" x14ac:dyDescent="0.3"/>
    <row r="94" ht="16.5" x14ac:dyDescent="0.3"/>
    <row r="95" ht="16.5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showGridLines="0" zoomScaleNormal="100" workbookViewId="0">
      <selection activeCell="F17" sqref="F17"/>
    </sheetView>
  </sheetViews>
  <sheetFormatPr defaultColWidth="9.140625" defaultRowHeight="0" customHeight="1" zeroHeight="1" x14ac:dyDescent="0.3"/>
  <cols>
    <col min="1" max="1" width="9.140625" style="2" customWidth="1"/>
    <col min="2" max="2" width="12" style="2" customWidth="1"/>
    <col min="3" max="3" width="18.42578125" style="2" customWidth="1"/>
    <col min="4" max="4" width="15.85546875" style="2" customWidth="1"/>
    <col min="5" max="5" width="17" style="2" customWidth="1"/>
    <col min="6" max="6" width="6.140625" style="2" customWidth="1"/>
    <col min="7" max="7" width="16.28515625" style="2" customWidth="1"/>
    <col min="8" max="15" width="9.140625" style="2" customWidth="1"/>
    <col min="16" max="16384" width="9.140625" style="2"/>
  </cols>
  <sheetData>
    <row r="1" spans="1:9" s="17" customFormat="1" ht="18" customHeight="1" x14ac:dyDescent="0.3">
      <c r="A1" s="94" t="s">
        <v>60</v>
      </c>
      <c r="B1" s="95"/>
      <c r="C1" s="95"/>
      <c r="D1" s="95"/>
    </row>
    <row r="2" spans="1:9" s="17" customFormat="1" ht="18" customHeight="1" x14ac:dyDescent="0.3">
      <c r="A2" s="94" t="s">
        <v>61</v>
      </c>
      <c r="B2" s="95"/>
      <c r="C2" s="95"/>
      <c r="D2" s="95"/>
    </row>
    <row r="3" spans="1:9" ht="20.100000000000001" customHeight="1" x14ac:dyDescent="0.3">
      <c r="B3" s="49"/>
      <c r="C3" s="49"/>
      <c r="D3" s="43"/>
      <c r="E3" s="1"/>
      <c r="F3" s="1"/>
    </row>
    <row r="4" spans="1:9" ht="17.25" thickBot="1" x14ac:dyDescent="0.35"/>
    <row r="5" spans="1:9" ht="17.25" x14ac:dyDescent="0.3">
      <c r="B5" s="62" t="s">
        <v>59</v>
      </c>
      <c r="C5" s="63" t="s">
        <v>42</v>
      </c>
      <c r="E5"/>
      <c r="F5" s="96" t="s">
        <v>109</v>
      </c>
      <c r="G5" s="97"/>
      <c r="I5" s="2" t="s">
        <v>110</v>
      </c>
    </row>
    <row r="6" spans="1:9" ht="16.5" x14ac:dyDescent="0.3">
      <c r="B6" s="28">
        <v>75</v>
      </c>
      <c r="C6" s="29" t="str">
        <f>IF(B6&gt;=0,"Positivo","Negativo")</f>
        <v>Positivo</v>
      </c>
      <c r="E6"/>
      <c r="F6" s="73" t="s">
        <v>55</v>
      </c>
      <c r="G6" s="74" t="s">
        <v>103</v>
      </c>
    </row>
    <row r="7" spans="1:9" ht="16.5" x14ac:dyDescent="0.3">
      <c r="B7" s="28">
        <v>53</v>
      </c>
      <c r="C7" s="29" t="str">
        <f t="shared" ref="C7:C17" si="0">IF(B7&gt;=0,"Positivo","Negativo")</f>
        <v>Positivo</v>
      </c>
      <c r="E7"/>
      <c r="F7" s="73" t="s">
        <v>99</v>
      </c>
      <c r="G7" s="74" t="s">
        <v>105</v>
      </c>
    </row>
    <row r="8" spans="1:9" ht="16.5" x14ac:dyDescent="0.3">
      <c r="B8" s="28">
        <v>93</v>
      </c>
      <c r="C8" s="29" t="str">
        <f t="shared" si="0"/>
        <v>Positivo</v>
      </c>
      <c r="E8"/>
      <c r="F8" s="73" t="s">
        <v>57</v>
      </c>
      <c r="G8" s="74" t="s">
        <v>104</v>
      </c>
    </row>
    <row r="9" spans="1:9" ht="16.5" x14ac:dyDescent="0.3">
      <c r="B9" s="28">
        <v>-25</v>
      </c>
      <c r="C9" s="29" t="str">
        <f t="shared" si="0"/>
        <v>Negativo</v>
      </c>
      <c r="E9"/>
      <c r="F9" s="73" t="s">
        <v>100</v>
      </c>
      <c r="G9" s="74" t="s">
        <v>106</v>
      </c>
    </row>
    <row r="10" spans="1:9" ht="16.5" x14ac:dyDescent="0.3">
      <c r="B10" s="28">
        <v>24</v>
      </c>
      <c r="C10" s="29" t="str">
        <f t="shared" si="0"/>
        <v>Positivo</v>
      </c>
      <c r="F10" s="73" t="s">
        <v>102</v>
      </c>
      <c r="G10" s="74" t="s">
        <v>107</v>
      </c>
    </row>
    <row r="11" spans="1:9" ht="17.25" thickBot="1" x14ac:dyDescent="0.35">
      <c r="B11" s="28">
        <v>-95</v>
      </c>
      <c r="C11" s="29" t="str">
        <f t="shared" si="0"/>
        <v>Negativo</v>
      </c>
      <c r="F11" s="75" t="s">
        <v>101</v>
      </c>
      <c r="G11" s="32" t="s">
        <v>108</v>
      </c>
      <c r="H11"/>
    </row>
    <row r="12" spans="1:9" ht="16.5" x14ac:dyDescent="0.3">
      <c r="B12" s="28">
        <v>-86</v>
      </c>
      <c r="C12" s="29" t="str">
        <f t="shared" si="0"/>
        <v>Negativo</v>
      </c>
      <c r="H12"/>
    </row>
    <row r="13" spans="1:9" ht="16.5" x14ac:dyDescent="0.3">
      <c r="B13" s="28">
        <v>0</v>
      </c>
      <c r="C13" s="29" t="str">
        <f t="shared" si="0"/>
        <v>Positivo</v>
      </c>
    </row>
    <row r="14" spans="1:9" ht="16.5" x14ac:dyDescent="0.3">
      <c r="B14" s="28">
        <v>-77</v>
      </c>
      <c r="C14" s="29" t="str">
        <f t="shared" si="0"/>
        <v>Negativo</v>
      </c>
      <c r="G14"/>
      <c r="H14"/>
      <c r="I14"/>
    </row>
    <row r="15" spans="1:9" ht="16.5" x14ac:dyDescent="0.3">
      <c r="B15" s="28">
        <v>77</v>
      </c>
      <c r="C15" s="29" t="str">
        <f t="shared" si="0"/>
        <v>Positivo</v>
      </c>
      <c r="G15"/>
      <c r="H15"/>
      <c r="I15"/>
    </row>
    <row r="16" spans="1:9" ht="16.5" x14ac:dyDescent="0.3">
      <c r="B16" s="28">
        <v>-71</v>
      </c>
      <c r="C16" s="29" t="str">
        <f t="shared" si="0"/>
        <v>Negativo</v>
      </c>
      <c r="G16"/>
      <c r="H16"/>
      <c r="I16"/>
    </row>
    <row r="17" spans="1:9" ht="17.25" thickBot="1" x14ac:dyDescent="0.35">
      <c r="B17" s="31">
        <v>-75</v>
      </c>
      <c r="C17" s="29" t="str">
        <f t="shared" si="0"/>
        <v>Negativo</v>
      </c>
      <c r="G17"/>
      <c r="H17"/>
      <c r="I17"/>
    </row>
    <row r="18" spans="1:9" ht="16.5" x14ac:dyDescent="0.3"/>
    <row r="19" spans="1:9" ht="16.5" x14ac:dyDescent="0.3"/>
    <row r="20" spans="1:9" ht="16.5" x14ac:dyDescent="0.3"/>
    <row r="21" spans="1:9" ht="16.5" x14ac:dyDescent="0.3"/>
    <row r="22" spans="1:9" ht="16.5" x14ac:dyDescent="0.3">
      <c r="A22"/>
    </row>
    <row r="23" spans="1:9" ht="16.5" x14ac:dyDescent="0.3"/>
    <row r="24" spans="1:9" ht="16.5" x14ac:dyDescent="0.3"/>
    <row r="25" spans="1:9" ht="16.5" x14ac:dyDescent="0.3"/>
    <row r="26" spans="1:9" ht="16.5" x14ac:dyDescent="0.3"/>
    <row r="27" spans="1:9" ht="16.5" x14ac:dyDescent="0.3"/>
    <row r="28" spans="1:9" ht="16.5" x14ac:dyDescent="0.3"/>
    <row r="29" spans="1:9" ht="16.5" x14ac:dyDescent="0.3"/>
    <row r="30" spans="1:9" ht="16.5" x14ac:dyDescent="0.3"/>
    <row r="31" spans="1:9" ht="16.5" x14ac:dyDescent="0.3"/>
    <row r="32" spans="1:9" ht="16.5" x14ac:dyDescent="0.3"/>
    <row r="33" ht="16.5" x14ac:dyDescent="0.3"/>
    <row r="34" ht="16.5" x14ac:dyDescent="0.3"/>
    <row r="35" ht="16.5" x14ac:dyDescent="0.3"/>
    <row r="36" ht="16.5" x14ac:dyDescent="0.3"/>
    <row r="37" ht="16.5" x14ac:dyDescent="0.3"/>
    <row r="38" ht="16.5" x14ac:dyDescent="0.3"/>
    <row r="39" ht="16.5" x14ac:dyDescent="0.3"/>
    <row r="40" ht="16.5" x14ac:dyDescent="0.3"/>
    <row r="41" ht="16.5" x14ac:dyDescent="0.3"/>
    <row r="42" ht="16.5" x14ac:dyDescent="0.3"/>
    <row r="43" ht="16.5" x14ac:dyDescent="0.3"/>
    <row r="44" ht="16.5" x14ac:dyDescent="0.3"/>
    <row r="45" ht="16.5" x14ac:dyDescent="0.3"/>
    <row r="46" ht="16.5" x14ac:dyDescent="0.3"/>
    <row r="47" ht="16.5" x14ac:dyDescent="0.3"/>
    <row r="48" ht="16.5" x14ac:dyDescent="0.3"/>
    <row r="49" ht="16.5" x14ac:dyDescent="0.3"/>
    <row r="50" ht="16.5" x14ac:dyDescent="0.3"/>
    <row r="51" ht="16.5" x14ac:dyDescent="0.3"/>
    <row r="52" ht="16.5" x14ac:dyDescent="0.3"/>
    <row r="53" ht="16.5" x14ac:dyDescent="0.3"/>
    <row r="54" ht="16.5" x14ac:dyDescent="0.3"/>
    <row r="55" ht="16.5" x14ac:dyDescent="0.3"/>
    <row r="56" ht="16.5" x14ac:dyDescent="0.3"/>
    <row r="57" ht="16.5" x14ac:dyDescent="0.3"/>
    <row r="58" ht="16.5" x14ac:dyDescent="0.3"/>
    <row r="59" ht="16.5" x14ac:dyDescent="0.3"/>
    <row r="60" ht="16.5" x14ac:dyDescent="0.3"/>
    <row r="61" ht="16.5" x14ac:dyDescent="0.3"/>
    <row r="62" ht="16.5" x14ac:dyDescent="0.3"/>
    <row r="63" ht="16.5" x14ac:dyDescent="0.3"/>
    <row r="64" ht="16.5" x14ac:dyDescent="0.3"/>
    <row r="65" ht="16.5" x14ac:dyDescent="0.3"/>
    <row r="66" ht="16.5" x14ac:dyDescent="0.3"/>
    <row r="67" ht="16.5" x14ac:dyDescent="0.3"/>
    <row r="68" ht="16.5" x14ac:dyDescent="0.3"/>
    <row r="69" ht="16.5" x14ac:dyDescent="0.3"/>
    <row r="70" ht="16.5" x14ac:dyDescent="0.3"/>
    <row r="71" ht="16.5" x14ac:dyDescent="0.3"/>
    <row r="72" ht="16.5" x14ac:dyDescent="0.3"/>
    <row r="73" ht="16.5" x14ac:dyDescent="0.3"/>
    <row r="74" ht="16.5" x14ac:dyDescent="0.3"/>
    <row r="75" ht="16.5" x14ac:dyDescent="0.3"/>
    <row r="76" ht="16.5" x14ac:dyDescent="0.3"/>
    <row r="77" ht="16.5" x14ac:dyDescent="0.3"/>
    <row r="78" ht="16.5" x14ac:dyDescent="0.3"/>
    <row r="79" ht="16.5" x14ac:dyDescent="0.3"/>
    <row r="80" ht="16.5" x14ac:dyDescent="0.3"/>
    <row r="81" ht="16.5" x14ac:dyDescent="0.3"/>
    <row r="82" ht="16.5" x14ac:dyDescent="0.3"/>
    <row r="83" ht="16.5" x14ac:dyDescent="0.3"/>
    <row r="84" ht="16.5" x14ac:dyDescent="0.3"/>
    <row r="85" ht="16.5" x14ac:dyDescent="0.3"/>
    <row r="86" ht="16.5" x14ac:dyDescent="0.3"/>
    <row r="87" ht="16.5" x14ac:dyDescent="0.3"/>
    <row r="88" ht="16.5" x14ac:dyDescent="0.3"/>
    <row r="89" ht="16.5" x14ac:dyDescent="0.3"/>
    <row r="90" ht="16.5" x14ac:dyDescent="0.3"/>
    <row r="91" ht="16.5" x14ac:dyDescent="0.3"/>
    <row r="92" ht="16.5" x14ac:dyDescent="0.3"/>
    <row r="93" ht="16.5" x14ac:dyDescent="0.3"/>
    <row r="94" ht="16.5" x14ac:dyDescent="0.3"/>
    <row r="95" ht="16.5" x14ac:dyDescent="0.3"/>
    <row r="96" ht="16.5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</sheetData>
  <mergeCells count="3">
    <mergeCell ref="A1:D1"/>
    <mergeCell ref="A2:D2"/>
    <mergeCell ref="F5:G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showGridLines="0" zoomScaleNormal="100" workbookViewId="0">
      <selection activeCell="G7" sqref="G7"/>
    </sheetView>
  </sheetViews>
  <sheetFormatPr defaultColWidth="9.140625" defaultRowHeight="12.75" customHeight="1" x14ac:dyDescent="0.3"/>
  <cols>
    <col min="1" max="1" width="18.5703125" style="20" customWidth="1"/>
    <col min="2" max="2" width="16.5703125" style="20" bestFit="1" customWidth="1"/>
    <col min="3" max="3" width="12.140625" style="20" bestFit="1" customWidth="1"/>
    <col min="4" max="4" width="18.140625" style="20" bestFit="1" customWidth="1"/>
    <col min="5" max="8" width="16.85546875" style="20" customWidth="1"/>
    <col min="9" max="10" width="12.85546875" style="20" customWidth="1"/>
    <col min="11" max="11" width="21.85546875" style="20" customWidth="1"/>
    <col min="12" max="21" width="9.140625" style="20"/>
    <col min="22" max="22" width="8.28515625" style="20" bestFit="1" customWidth="1"/>
    <col min="23" max="24" width="9.140625" style="20"/>
    <col min="25" max="25" width="12.7109375" style="20" customWidth="1"/>
    <col min="26" max="16382" width="9.140625" style="20"/>
    <col min="16383" max="16384" width="6.5703125" style="20" customWidth="1"/>
  </cols>
  <sheetData>
    <row r="1" spans="1:13" s="21" customFormat="1" ht="48.75" customHeight="1" x14ac:dyDescent="0.3">
      <c r="A1" s="98" t="s">
        <v>32</v>
      </c>
      <c r="B1" s="98"/>
      <c r="C1" s="98"/>
      <c r="D1" s="98"/>
      <c r="E1" s="98"/>
      <c r="F1" s="98"/>
      <c r="G1" s="98"/>
      <c r="H1" s="98"/>
    </row>
    <row r="2" spans="1:13" s="21" customFormat="1" ht="21" customHeight="1" x14ac:dyDescent="0.3"/>
    <row r="3" spans="1:13" ht="16.5" customHeight="1" x14ac:dyDescent="0.3">
      <c r="A3" s="22" t="s">
        <v>34</v>
      </c>
      <c r="B3" s="76">
        <f ca="1">TODAY()</f>
        <v>44329</v>
      </c>
    </row>
    <row r="4" spans="1:13" ht="16.5" customHeight="1" x14ac:dyDescent="0.3">
      <c r="A4" s="69"/>
      <c r="B4" s="70"/>
    </row>
    <row r="5" spans="1:13" ht="39.950000000000003" customHeight="1" x14ac:dyDescent="0.3">
      <c r="A5" s="99" t="s">
        <v>33</v>
      </c>
      <c r="B5" s="100"/>
      <c r="C5" s="100"/>
      <c r="D5" s="100"/>
      <c r="E5" s="100"/>
      <c r="F5" s="100"/>
      <c r="G5" s="100"/>
      <c r="H5" s="101"/>
    </row>
    <row r="6" spans="1:13" ht="34.5" x14ac:dyDescent="0.3">
      <c r="A6" s="71" t="s">
        <v>35</v>
      </c>
      <c r="B6" s="71" t="s">
        <v>36</v>
      </c>
      <c r="C6" s="71" t="s">
        <v>37</v>
      </c>
      <c r="D6" s="71" t="s">
        <v>38</v>
      </c>
      <c r="E6" s="71" t="s">
        <v>39</v>
      </c>
      <c r="F6" s="71" t="s">
        <v>40</v>
      </c>
      <c r="G6" s="71" t="s">
        <v>41</v>
      </c>
      <c r="H6" s="45" t="s">
        <v>42</v>
      </c>
      <c r="I6" s="21"/>
      <c r="J6" s="21"/>
      <c r="K6" s="21"/>
      <c r="L6" s="21"/>
      <c r="M6" s="21"/>
    </row>
    <row r="7" spans="1:13" ht="17.25" x14ac:dyDescent="0.3">
      <c r="A7" s="23" t="s">
        <v>43</v>
      </c>
      <c r="B7" s="24">
        <v>2000</v>
      </c>
      <c r="C7" s="25">
        <v>43203</v>
      </c>
      <c r="D7" s="26">
        <v>2</v>
      </c>
      <c r="E7" s="27">
        <v>30</v>
      </c>
      <c r="F7" s="25">
        <f>C7+E7</f>
        <v>43233</v>
      </c>
      <c r="G7" s="25"/>
      <c r="H7" s="12" t="str">
        <f t="shared" ref="H7:H16" si="0">IF(G7="","EM ABERTO","PAGO")</f>
        <v>EM ABERTO</v>
      </c>
      <c r="I7" s="21"/>
      <c r="J7" s="21"/>
      <c r="K7" s="21"/>
      <c r="L7" s="21"/>
      <c r="M7" s="21"/>
    </row>
    <row r="8" spans="1:13" ht="17.25" x14ac:dyDescent="0.3">
      <c r="A8" s="23" t="s">
        <v>44</v>
      </c>
      <c r="B8" s="24">
        <v>1300</v>
      </c>
      <c r="C8" s="25">
        <v>43204</v>
      </c>
      <c r="D8" s="26">
        <v>2</v>
      </c>
      <c r="E8" s="27">
        <v>30</v>
      </c>
      <c r="F8" s="25">
        <f t="shared" ref="F8:F16" si="1">C8+E8</f>
        <v>43234</v>
      </c>
      <c r="G8" s="25"/>
      <c r="H8" s="12" t="str">
        <f t="shared" si="0"/>
        <v>EM ABERTO</v>
      </c>
      <c r="I8" s="21"/>
      <c r="J8" s="21"/>
      <c r="K8" s="21"/>
      <c r="L8" s="21"/>
      <c r="M8" s="21"/>
    </row>
    <row r="9" spans="1:13" ht="17.25" x14ac:dyDescent="0.3">
      <c r="A9" s="23" t="s">
        <v>45</v>
      </c>
      <c r="B9" s="24">
        <v>800</v>
      </c>
      <c r="C9" s="25">
        <v>43205</v>
      </c>
      <c r="D9" s="26">
        <v>2</v>
      </c>
      <c r="E9" s="27">
        <v>30</v>
      </c>
      <c r="F9" s="25">
        <f t="shared" si="1"/>
        <v>43235</v>
      </c>
      <c r="G9" s="25"/>
      <c r="H9" s="12" t="str">
        <f t="shared" si="0"/>
        <v>EM ABERTO</v>
      </c>
      <c r="I9" s="21"/>
      <c r="J9" s="21"/>
      <c r="K9" s="21"/>
      <c r="L9" s="21"/>
      <c r="M9" s="21"/>
    </row>
    <row r="10" spans="1:13" ht="17.25" x14ac:dyDescent="0.3">
      <c r="A10" s="23" t="s">
        <v>46</v>
      </c>
      <c r="B10" s="24">
        <v>500</v>
      </c>
      <c r="C10" s="25">
        <v>43206</v>
      </c>
      <c r="D10" s="26">
        <v>3</v>
      </c>
      <c r="E10" s="27">
        <v>30</v>
      </c>
      <c r="F10" s="25">
        <f t="shared" si="1"/>
        <v>43236</v>
      </c>
      <c r="G10" s="25"/>
      <c r="H10" s="12" t="str">
        <f t="shared" si="0"/>
        <v>EM ABERTO</v>
      </c>
      <c r="I10" s="21"/>
      <c r="J10" s="21"/>
      <c r="K10" s="21"/>
      <c r="L10" s="21"/>
      <c r="M10" s="21"/>
    </row>
    <row r="11" spans="1:13" ht="17.25" x14ac:dyDescent="0.3">
      <c r="A11" s="23" t="s">
        <v>47</v>
      </c>
      <c r="B11" s="24">
        <v>1000</v>
      </c>
      <c r="C11" s="25">
        <v>43207</v>
      </c>
      <c r="D11" s="26">
        <v>4</v>
      </c>
      <c r="E11" s="27">
        <v>30</v>
      </c>
      <c r="F11" s="25">
        <f t="shared" si="1"/>
        <v>43237</v>
      </c>
      <c r="G11" s="25"/>
      <c r="H11" s="12" t="str">
        <f t="shared" si="0"/>
        <v>EM ABERTO</v>
      </c>
      <c r="I11" s="21"/>
      <c r="J11" s="21"/>
      <c r="K11" s="21"/>
      <c r="L11" s="21"/>
      <c r="M11" s="21"/>
    </row>
    <row r="12" spans="1:13" ht="17.25" x14ac:dyDescent="0.3">
      <c r="A12" s="23" t="s">
        <v>21</v>
      </c>
      <c r="B12" s="24">
        <v>1299</v>
      </c>
      <c r="C12" s="25">
        <v>43208</v>
      </c>
      <c r="D12" s="26">
        <v>5</v>
      </c>
      <c r="E12" s="27">
        <v>30</v>
      </c>
      <c r="F12" s="25">
        <f t="shared" si="1"/>
        <v>43238</v>
      </c>
      <c r="G12" s="25"/>
      <c r="H12" s="12" t="str">
        <f t="shared" si="0"/>
        <v>EM ABERTO</v>
      </c>
      <c r="I12" s="21"/>
      <c r="J12" s="21"/>
      <c r="K12" s="21"/>
      <c r="L12" s="21"/>
      <c r="M12" s="21"/>
    </row>
    <row r="13" spans="1:13" ht="17.25" x14ac:dyDescent="0.3">
      <c r="A13" s="23" t="s">
        <v>48</v>
      </c>
      <c r="B13" s="24">
        <v>499</v>
      </c>
      <c r="C13" s="25">
        <v>43209</v>
      </c>
      <c r="D13" s="26">
        <v>6</v>
      </c>
      <c r="E13" s="27">
        <v>30</v>
      </c>
      <c r="F13" s="25">
        <f t="shared" si="1"/>
        <v>43239</v>
      </c>
      <c r="G13" s="25"/>
      <c r="H13" s="12" t="str">
        <f t="shared" si="0"/>
        <v>EM ABERTO</v>
      </c>
      <c r="I13" s="21"/>
      <c r="J13" s="21"/>
      <c r="K13" s="21"/>
      <c r="L13" s="21"/>
      <c r="M13" s="21"/>
    </row>
    <row r="14" spans="1:13" ht="17.25" x14ac:dyDescent="0.3">
      <c r="A14" s="23" t="s">
        <v>49</v>
      </c>
      <c r="B14" s="24">
        <v>1980</v>
      </c>
      <c r="C14" s="25">
        <v>43210</v>
      </c>
      <c r="D14" s="26">
        <v>6</v>
      </c>
      <c r="E14" s="27">
        <v>30</v>
      </c>
      <c r="F14" s="25">
        <f t="shared" si="1"/>
        <v>43240</v>
      </c>
      <c r="G14" s="25"/>
      <c r="H14" s="12" t="str">
        <f t="shared" si="0"/>
        <v>EM ABERTO</v>
      </c>
      <c r="I14" s="21"/>
      <c r="J14" s="21"/>
      <c r="K14" s="21"/>
      <c r="L14" s="21"/>
      <c r="M14" s="21"/>
    </row>
    <row r="15" spans="1:13" ht="17.25" x14ac:dyDescent="0.3">
      <c r="A15" s="23" t="s">
        <v>50</v>
      </c>
      <c r="B15" s="24">
        <v>50</v>
      </c>
      <c r="C15" s="25">
        <v>43211</v>
      </c>
      <c r="D15" s="26">
        <v>7</v>
      </c>
      <c r="E15" s="27">
        <v>30</v>
      </c>
      <c r="F15" s="25">
        <f t="shared" si="1"/>
        <v>43241</v>
      </c>
      <c r="G15" s="25"/>
      <c r="H15" s="12" t="str">
        <f t="shared" si="0"/>
        <v>EM ABERTO</v>
      </c>
      <c r="I15" s="21"/>
      <c r="J15" s="21"/>
      <c r="K15" s="21"/>
      <c r="L15" s="21"/>
      <c r="M15" s="21"/>
    </row>
    <row r="16" spans="1:13" ht="17.25" x14ac:dyDescent="0.3">
      <c r="A16" s="23" t="s">
        <v>51</v>
      </c>
      <c r="B16" s="24">
        <v>250</v>
      </c>
      <c r="C16" s="25">
        <v>43212</v>
      </c>
      <c r="D16" s="26">
        <v>7</v>
      </c>
      <c r="E16" s="27">
        <v>30</v>
      </c>
      <c r="F16" s="25">
        <f t="shared" si="1"/>
        <v>43242</v>
      </c>
      <c r="G16" s="25"/>
      <c r="H16" s="12" t="str">
        <f t="shared" si="0"/>
        <v>EM ABERTO</v>
      </c>
      <c r="I16" s="21"/>
      <c r="J16" s="21"/>
      <c r="K16" s="21"/>
      <c r="L16" s="21"/>
      <c r="M16" s="21"/>
    </row>
  </sheetData>
  <mergeCells count="2">
    <mergeCell ref="A1:H1"/>
    <mergeCell ref="A5:H5"/>
  </mergeCells>
  <conditionalFormatting sqref="F7:F16">
    <cfRule type="expression" dxfId="2" priority="1" stopIfTrue="1">
      <formula>H7="PAGO"</formula>
    </cfRule>
    <cfRule type="cellIs" dxfId="1" priority="2" operator="between">
      <formula>$B$3</formula>
      <formula>$B$3+2</formula>
    </cfRule>
    <cfRule type="cellIs" dxfId="0" priority="3" operator="lessThan">
      <formula>$B$3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showGridLines="0" zoomScaleNormal="100" workbookViewId="0">
      <selection activeCell="F10" sqref="F10"/>
    </sheetView>
  </sheetViews>
  <sheetFormatPr defaultColWidth="11.42578125" defaultRowHeight="0" customHeight="1" zeroHeight="1" x14ac:dyDescent="0.25"/>
  <cols>
    <col min="1" max="1" width="24.5703125" style="3" bestFit="1" customWidth="1"/>
    <col min="2" max="2" width="13.28515625" style="3" customWidth="1"/>
    <col min="3" max="3" width="15.42578125" style="3" customWidth="1"/>
    <col min="4" max="4" width="12.7109375" style="3" customWidth="1"/>
    <col min="5" max="5" width="15.5703125" style="3" customWidth="1"/>
    <col min="6" max="7" width="11.42578125" style="3" customWidth="1"/>
    <col min="8" max="16384" width="11.42578125" style="3"/>
  </cols>
  <sheetData>
    <row r="1" spans="1:8" ht="36" customHeight="1" x14ac:dyDescent="0.25">
      <c r="A1" s="46" t="s">
        <v>26</v>
      </c>
      <c r="B1" s="47" t="s">
        <v>25</v>
      </c>
      <c r="C1" s="47" t="s">
        <v>24</v>
      </c>
      <c r="D1" s="47" t="s">
        <v>23</v>
      </c>
      <c r="E1" s="47" t="s">
        <v>22</v>
      </c>
    </row>
    <row r="2" spans="1:8" ht="17.25" x14ac:dyDescent="0.3">
      <c r="A2" s="11" t="s">
        <v>21</v>
      </c>
      <c r="B2" s="12">
        <v>6</v>
      </c>
      <c r="C2" s="77">
        <v>1300</v>
      </c>
      <c r="D2" s="77">
        <f t="shared" ref="D2:D7" si="0">B2*C2</f>
        <v>7800</v>
      </c>
      <c r="E2" s="13">
        <f>IF(D2&gt;=5000,100,50)</f>
        <v>100</v>
      </c>
    </row>
    <row r="3" spans="1:8" ht="17.25" x14ac:dyDescent="0.3">
      <c r="A3" s="11" t="s">
        <v>20</v>
      </c>
      <c r="B3" s="12">
        <v>1</v>
      </c>
      <c r="C3" s="77">
        <v>560</v>
      </c>
      <c r="D3" s="77">
        <f t="shared" si="0"/>
        <v>560</v>
      </c>
      <c r="E3" s="13">
        <f t="shared" ref="E3:E7" si="1">IF(D3&gt;=5000,100,50)</f>
        <v>50</v>
      </c>
    </row>
    <row r="4" spans="1:8" ht="17.25" x14ac:dyDescent="0.3">
      <c r="A4" s="11" t="s">
        <v>19</v>
      </c>
      <c r="B4" s="12">
        <v>9</v>
      </c>
      <c r="C4" s="77">
        <v>590</v>
      </c>
      <c r="D4" s="77">
        <f t="shared" si="0"/>
        <v>5310</v>
      </c>
      <c r="E4" s="13">
        <f t="shared" si="1"/>
        <v>100</v>
      </c>
    </row>
    <row r="5" spans="1:8" ht="17.25" x14ac:dyDescent="0.3">
      <c r="A5" s="11" t="s">
        <v>18</v>
      </c>
      <c r="B5" s="12">
        <v>5</v>
      </c>
      <c r="C5" s="77">
        <v>1000</v>
      </c>
      <c r="D5" s="77">
        <f t="shared" si="0"/>
        <v>5000</v>
      </c>
      <c r="E5" s="13">
        <f t="shared" si="1"/>
        <v>100</v>
      </c>
    </row>
    <row r="6" spans="1:8" ht="17.25" x14ac:dyDescent="0.3">
      <c r="A6" s="11" t="s">
        <v>17</v>
      </c>
      <c r="B6" s="12">
        <v>18</v>
      </c>
      <c r="C6" s="77">
        <v>30</v>
      </c>
      <c r="D6" s="77">
        <f t="shared" si="0"/>
        <v>540</v>
      </c>
      <c r="E6" s="13">
        <f t="shared" si="1"/>
        <v>50</v>
      </c>
    </row>
    <row r="7" spans="1:8" ht="17.25" x14ac:dyDescent="0.3">
      <c r="A7" s="11" t="s">
        <v>16</v>
      </c>
      <c r="B7" s="12">
        <v>7</v>
      </c>
      <c r="C7" s="77">
        <v>152</v>
      </c>
      <c r="D7" s="77">
        <f t="shared" si="0"/>
        <v>1064</v>
      </c>
      <c r="E7" s="13">
        <f t="shared" si="1"/>
        <v>50</v>
      </c>
    </row>
    <row r="8" spans="1:8" ht="16.5" x14ac:dyDescent="0.3">
      <c r="A8" s="2"/>
      <c r="B8" s="2"/>
      <c r="C8" s="2"/>
      <c r="D8" s="2"/>
      <c r="E8" s="2"/>
    </row>
    <row r="9" spans="1:8" ht="16.5" x14ac:dyDescent="0.3">
      <c r="A9" s="17" t="s">
        <v>54</v>
      </c>
      <c r="B9" s="2"/>
      <c r="C9" s="2"/>
      <c r="D9" s="2"/>
      <c r="E9" s="2"/>
      <c r="F9" s="2"/>
      <c r="G9" s="2"/>
      <c r="H9" s="2"/>
    </row>
    <row r="10" spans="1:8" s="2" customFormat="1" ht="45" customHeight="1" x14ac:dyDescent="0.3">
      <c r="A10" s="102" t="s">
        <v>111</v>
      </c>
      <c r="B10" s="103"/>
      <c r="C10" s="103"/>
      <c r="D10" s="103"/>
      <c r="E10" s="104"/>
    </row>
    <row r="11" spans="1:8" ht="16.5" x14ac:dyDescent="0.3">
      <c r="A11" s="2"/>
      <c r="B11" s="2"/>
      <c r="C11" s="2"/>
      <c r="D11" s="2"/>
      <c r="E11" s="2"/>
    </row>
    <row r="12" spans="1:8" ht="16.5" x14ac:dyDescent="0.3">
      <c r="A12" s="105"/>
      <c r="B12" s="105"/>
      <c r="C12" s="105"/>
      <c r="D12" s="105"/>
      <c r="E12" s="105"/>
      <c r="F12" s="2"/>
      <c r="G12" s="2"/>
      <c r="H12" s="2"/>
    </row>
    <row r="13" spans="1:8" ht="16.5" x14ac:dyDescent="0.3">
      <c r="A13" s="2"/>
    </row>
    <row r="14" spans="1:8" ht="16.5" x14ac:dyDescent="0.3">
      <c r="A14" s="2"/>
    </row>
    <row r="15" spans="1:8" ht="14.25" x14ac:dyDescent="0.25">
      <c r="B15" s="18"/>
    </row>
    <row r="16" spans="1:8" ht="14.25" x14ac:dyDescent="0.25"/>
    <row r="17" ht="14.25" x14ac:dyDescent="0.25"/>
    <row r="18" ht="14.25" x14ac:dyDescent="0.25"/>
    <row r="19" ht="14.25" x14ac:dyDescent="0.25"/>
    <row r="20" ht="14.25" x14ac:dyDescent="0.25"/>
    <row r="21" ht="14.25" x14ac:dyDescent="0.25"/>
    <row r="22" ht="14.25" x14ac:dyDescent="0.25"/>
    <row r="23" ht="14.25" x14ac:dyDescent="0.25"/>
    <row r="24" ht="14.25" x14ac:dyDescent="0.25"/>
    <row r="25" ht="14.25" x14ac:dyDescent="0.25"/>
    <row r="26" ht="14.25" x14ac:dyDescent="0.25"/>
    <row r="27" ht="14.25" x14ac:dyDescent="0.25"/>
    <row r="28" ht="14.25" x14ac:dyDescent="0.25"/>
    <row r="29" ht="14.25" x14ac:dyDescent="0.25"/>
    <row r="30" ht="14.25" x14ac:dyDescent="0.25"/>
    <row r="31" ht="14.25" x14ac:dyDescent="0.25"/>
    <row r="32" ht="14.25" x14ac:dyDescent="0.25"/>
    <row r="33" ht="14.25" x14ac:dyDescent="0.25"/>
    <row r="34" ht="14.25" x14ac:dyDescent="0.25"/>
    <row r="35" ht="14.25" x14ac:dyDescent="0.25"/>
    <row r="36" ht="14.25" x14ac:dyDescent="0.25"/>
    <row r="37" ht="14.25" x14ac:dyDescent="0.25"/>
    <row r="38" ht="14.25" x14ac:dyDescent="0.25"/>
    <row r="39" ht="14.25" x14ac:dyDescent="0.25"/>
    <row r="40" ht="14.25" x14ac:dyDescent="0.25"/>
    <row r="41" ht="14.25" x14ac:dyDescent="0.25"/>
    <row r="42" ht="14.25" x14ac:dyDescent="0.25"/>
    <row r="43" ht="14.25" x14ac:dyDescent="0.25"/>
    <row r="44" ht="14.25" x14ac:dyDescent="0.25"/>
    <row r="45" ht="14.25" x14ac:dyDescent="0.25"/>
    <row r="46" ht="14.25" x14ac:dyDescent="0.25"/>
    <row r="47" ht="14.25" x14ac:dyDescent="0.25"/>
    <row r="48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</sheetData>
  <mergeCells count="2">
    <mergeCell ref="A10:E10"/>
    <mergeCell ref="A12:E12"/>
  </mergeCells>
  <printOptions gridLinesSet="0"/>
  <pageMargins left="0.78740157499999996" right="0.78740157499999996" top="0.984251969" bottom="0.984251969" header="0.49212598499999999" footer="0.49212598499999999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showGridLines="0" zoomScaleNormal="100" workbookViewId="0">
      <selection activeCell="G8" sqref="G8"/>
    </sheetView>
  </sheetViews>
  <sheetFormatPr defaultColWidth="11.42578125" defaultRowHeight="0" customHeight="1" zeroHeight="1" x14ac:dyDescent="0.25"/>
  <cols>
    <col min="1" max="1" width="24.5703125" style="3" bestFit="1" customWidth="1"/>
    <col min="2" max="2" width="13.28515625" style="3" customWidth="1"/>
    <col min="3" max="3" width="15.42578125" style="3" customWidth="1"/>
    <col min="4" max="4" width="12.7109375" style="3" customWidth="1"/>
    <col min="5" max="5" width="18" style="3" customWidth="1"/>
    <col min="6" max="7" width="11.42578125" style="3" customWidth="1"/>
    <col min="8" max="16384" width="11.42578125" style="3"/>
  </cols>
  <sheetData>
    <row r="1" spans="1:6" ht="36" customHeight="1" x14ac:dyDescent="0.25">
      <c r="A1" s="46" t="s">
        <v>26</v>
      </c>
      <c r="B1" s="47" t="s">
        <v>25</v>
      </c>
      <c r="C1" s="47" t="s">
        <v>24</v>
      </c>
      <c r="D1" s="47" t="s">
        <v>23</v>
      </c>
      <c r="E1" s="47" t="s">
        <v>112</v>
      </c>
      <c r="F1" s="3" t="s">
        <v>123</v>
      </c>
    </row>
    <row r="2" spans="1:6" ht="17.25" x14ac:dyDescent="0.3">
      <c r="A2" s="11" t="s">
        <v>21</v>
      </c>
      <c r="B2" s="12">
        <v>6</v>
      </c>
      <c r="C2" s="13">
        <v>1300</v>
      </c>
      <c r="D2" s="13">
        <f t="shared" ref="D2:D7" si="0">B2*C2</f>
        <v>7800</v>
      </c>
      <c r="E2" s="80">
        <f>IF(D2&gt;=5000,D2-100,D2-50)</f>
        <v>7700</v>
      </c>
      <c r="F2" s="3">
        <f>D2-IF(E2&gt;=5000,100,50)</f>
        <v>7700</v>
      </c>
    </row>
    <row r="3" spans="1:6" ht="17.25" x14ac:dyDescent="0.3">
      <c r="A3" s="11" t="s">
        <v>20</v>
      </c>
      <c r="B3" s="12">
        <v>1</v>
      </c>
      <c r="C3" s="13">
        <v>560</v>
      </c>
      <c r="D3" s="13">
        <f t="shared" si="0"/>
        <v>560</v>
      </c>
      <c r="E3" s="80">
        <f t="shared" ref="E3:E7" si="1">IF(D3&gt;=5000,D3-100,D3-50)</f>
        <v>510</v>
      </c>
      <c r="F3" s="3">
        <f t="shared" ref="F3:F7" si="2">D3-IF(E3&gt;=5000,100,50)</f>
        <v>510</v>
      </c>
    </row>
    <row r="4" spans="1:6" ht="17.25" x14ac:dyDescent="0.3">
      <c r="A4" s="11" t="s">
        <v>19</v>
      </c>
      <c r="B4" s="12">
        <v>9</v>
      </c>
      <c r="C4" s="13">
        <v>590</v>
      </c>
      <c r="D4" s="13">
        <f t="shared" si="0"/>
        <v>5310</v>
      </c>
      <c r="E4" s="80">
        <f t="shared" si="1"/>
        <v>5210</v>
      </c>
      <c r="F4" s="3">
        <f t="shared" si="2"/>
        <v>5210</v>
      </c>
    </row>
    <row r="5" spans="1:6" ht="17.25" x14ac:dyDescent="0.3">
      <c r="A5" s="11" t="s">
        <v>18</v>
      </c>
      <c r="B5" s="12">
        <v>5</v>
      </c>
      <c r="C5" s="13">
        <v>1000</v>
      </c>
      <c r="D5" s="13">
        <f t="shared" si="0"/>
        <v>5000</v>
      </c>
      <c r="E5" s="80">
        <f t="shared" si="1"/>
        <v>4900</v>
      </c>
      <c r="F5" s="3">
        <f t="shared" si="2"/>
        <v>4950</v>
      </c>
    </row>
    <row r="6" spans="1:6" ht="17.25" x14ac:dyDescent="0.3">
      <c r="A6" s="11" t="s">
        <v>17</v>
      </c>
      <c r="B6" s="12">
        <v>18</v>
      </c>
      <c r="C6" s="13">
        <v>30</v>
      </c>
      <c r="D6" s="13">
        <f t="shared" si="0"/>
        <v>540</v>
      </c>
      <c r="E6" s="80">
        <f t="shared" si="1"/>
        <v>490</v>
      </c>
      <c r="F6" s="3">
        <f t="shared" si="2"/>
        <v>490</v>
      </c>
    </row>
    <row r="7" spans="1:6" ht="17.25" x14ac:dyDescent="0.3">
      <c r="A7" s="11" t="s">
        <v>16</v>
      </c>
      <c r="B7" s="12">
        <v>7</v>
      </c>
      <c r="C7" s="13">
        <v>152</v>
      </c>
      <c r="D7" s="13">
        <f t="shared" si="0"/>
        <v>1064</v>
      </c>
      <c r="E7" s="80">
        <f t="shared" si="1"/>
        <v>1014</v>
      </c>
      <c r="F7" s="3">
        <f t="shared" si="2"/>
        <v>1014</v>
      </c>
    </row>
    <row r="8" spans="1:6" ht="16.5" x14ac:dyDescent="0.3">
      <c r="A8" s="2"/>
      <c r="B8" s="2"/>
      <c r="C8" s="2"/>
      <c r="D8" s="2"/>
      <c r="E8" s="2"/>
    </row>
    <row r="9" spans="1:6" ht="16.5" x14ac:dyDescent="0.3">
      <c r="A9" s="17" t="s">
        <v>54</v>
      </c>
      <c r="B9" s="2"/>
      <c r="C9" s="2"/>
      <c r="D9" s="2"/>
      <c r="E9" s="2"/>
    </row>
    <row r="10" spans="1:6" ht="45" customHeight="1" x14ac:dyDescent="0.25">
      <c r="A10" s="102" t="s">
        <v>28</v>
      </c>
      <c r="B10" s="103"/>
      <c r="C10" s="103"/>
      <c r="D10" s="103"/>
      <c r="E10" s="104"/>
    </row>
    <row r="11" spans="1:6" ht="16.5" x14ac:dyDescent="0.3">
      <c r="A11" s="2"/>
      <c r="B11" s="2"/>
      <c r="C11" s="2"/>
      <c r="D11" s="2"/>
      <c r="E11" s="2"/>
    </row>
    <row r="12" spans="1:6" ht="16.5" x14ac:dyDescent="0.3">
      <c r="A12" s="105"/>
      <c r="B12" s="105"/>
      <c r="C12" s="105"/>
      <c r="D12" s="105"/>
      <c r="E12" s="105"/>
    </row>
    <row r="13" spans="1:6" ht="14.25" x14ac:dyDescent="0.25"/>
    <row r="14" spans="1:6" ht="16.5" x14ac:dyDescent="0.3">
      <c r="A14" s="2"/>
    </row>
    <row r="15" spans="1:6" ht="16.5" x14ac:dyDescent="0.3">
      <c r="A15" s="2"/>
    </row>
    <row r="16" spans="1:6" ht="14.25" x14ac:dyDescent="0.25">
      <c r="B16" s="18"/>
    </row>
    <row r="17" ht="14.25" x14ac:dyDescent="0.25"/>
    <row r="18" ht="14.25" x14ac:dyDescent="0.25"/>
    <row r="19" ht="14.25" x14ac:dyDescent="0.25"/>
    <row r="20" ht="14.25" x14ac:dyDescent="0.25"/>
    <row r="21" ht="14.25" x14ac:dyDescent="0.25"/>
    <row r="22" ht="14.25" x14ac:dyDescent="0.25"/>
    <row r="23" ht="14.25" x14ac:dyDescent="0.25"/>
    <row r="24" ht="14.25" x14ac:dyDescent="0.25"/>
    <row r="25" ht="14.25" x14ac:dyDescent="0.25"/>
    <row r="26" ht="14.25" x14ac:dyDescent="0.25"/>
    <row r="27" ht="14.25" x14ac:dyDescent="0.25"/>
    <row r="28" ht="14.25" x14ac:dyDescent="0.25"/>
    <row r="29" ht="14.25" x14ac:dyDescent="0.25"/>
    <row r="30" ht="14.25" x14ac:dyDescent="0.25"/>
    <row r="31" ht="14.25" x14ac:dyDescent="0.25"/>
    <row r="32" ht="14.25" x14ac:dyDescent="0.25"/>
    <row r="33" ht="14.25" x14ac:dyDescent="0.25"/>
    <row r="34" ht="14.25" x14ac:dyDescent="0.25"/>
    <row r="35" ht="14.25" x14ac:dyDescent="0.25"/>
    <row r="36" ht="14.25" x14ac:dyDescent="0.25"/>
    <row r="37" ht="14.25" x14ac:dyDescent="0.25"/>
    <row r="38" ht="14.25" x14ac:dyDescent="0.25"/>
    <row r="39" ht="14.25" x14ac:dyDescent="0.25"/>
    <row r="40" ht="14.25" x14ac:dyDescent="0.25"/>
    <row r="41" ht="14.25" x14ac:dyDescent="0.25"/>
    <row r="42" ht="14.25" x14ac:dyDescent="0.25"/>
    <row r="43" ht="14.25" x14ac:dyDescent="0.25"/>
    <row r="44" ht="14.25" x14ac:dyDescent="0.25"/>
    <row r="45" ht="14.25" x14ac:dyDescent="0.25"/>
    <row r="46" ht="14.25" x14ac:dyDescent="0.25"/>
    <row r="47" ht="14.25" x14ac:dyDescent="0.25"/>
    <row r="48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</sheetData>
  <mergeCells count="2">
    <mergeCell ref="A10:E10"/>
    <mergeCell ref="A12:E12"/>
  </mergeCells>
  <printOptions gridLinesSet="0"/>
  <pageMargins left="0.78740157499999996" right="0.78740157499999996" top="0.984251969" bottom="0.984251969" header="0.49212598499999999" footer="0.49212598499999999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4"/>
  <sheetViews>
    <sheetView showGridLines="0" zoomScaleNormal="100" workbookViewId="0">
      <selection activeCell="H10" sqref="H10"/>
    </sheetView>
  </sheetViews>
  <sheetFormatPr defaultColWidth="11.42578125" defaultRowHeight="0" customHeight="1" zeroHeight="1" x14ac:dyDescent="0.25"/>
  <cols>
    <col min="1" max="1" width="24.5703125" style="3" bestFit="1" customWidth="1"/>
    <col min="2" max="2" width="13.7109375" style="3" customWidth="1"/>
    <col min="3" max="3" width="15.42578125" style="3" customWidth="1"/>
    <col min="4" max="4" width="12.7109375" style="3" customWidth="1"/>
    <col min="5" max="5" width="15.5703125" style="3" customWidth="1"/>
    <col min="6" max="7" width="11.42578125" style="3" customWidth="1"/>
    <col min="8" max="16384" width="11.42578125" style="3"/>
  </cols>
  <sheetData>
    <row r="1" spans="1:9" ht="30" customHeight="1" x14ac:dyDescent="0.25">
      <c r="A1" s="46" t="s">
        <v>26</v>
      </c>
      <c r="B1" s="47" t="s">
        <v>25</v>
      </c>
      <c r="C1" s="47" t="s">
        <v>24</v>
      </c>
      <c r="D1" s="47" t="s">
        <v>23</v>
      </c>
      <c r="E1" s="47" t="s">
        <v>113</v>
      </c>
      <c r="G1" s="93" t="s">
        <v>29</v>
      </c>
      <c r="H1" s="93"/>
      <c r="I1" s="93"/>
    </row>
    <row r="2" spans="1:9" ht="17.25" x14ac:dyDescent="0.3">
      <c r="A2" s="11" t="s">
        <v>21</v>
      </c>
      <c r="B2" s="12">
        <v>6</v>
      </c>
      <c r="C2" s="19">
        <v>1300</v>
      </c>
      <c r="D2" s="19">
        <f>C2*B2</f>
        <v>7800</v>
      </c>
      <c r="E2" s="81">
        <f>IF(D2&gt;$H$2,$I$2,$I$3)</f>
        <v>0.1</v>
      </c>
      <c r="G2" s="7" t="s">
        <v>30</v>
      </c>
      <c r="H2" s="15">
        <v>5500</v>
      </c>
      <c r="I2" s="16">
        <v>0.1</v>
      </c>
    </row>
    <row r="3" spans="1:9" ht="17.25" x14ac:dyDescent="0.3">
      <c r="A3" s="11" t="s">
        <v>20</v>
      </c>
      <c r="B3" s="12">
        <v>1</v>
      </c>
      <c r="C3" s="19">
        <v>560</v>
      </c>
      <c r="D3" s="19">
        <f t="shared" ref="D3:D7" si="0">C3*B3</f>
        <v>560</v>
      </c>
      <c r="E3" s="81">
        <f t="shared" ref="E3:E7" si="1">IF(D3&gt;$H$2,$I$2,$I$3)</f>
        <v>0.05</v>
      </c>
      <c r="G3" s="7" t="s">
        <v>31</v>
      </c>
      <c r="H3" s="15"/>
      <c r="I3" s="16">
        <v>0.05</v>
      </c>
    </row>
    <row r="4" spans="1:9" ht="17.25" x14ac:dyDescent="0.3">
      <c r="A4" s="11" t="s">
        <v>19</v>
      </c>
      <c r="B4" s="12">
        <v>11</v>
      </c>
      <c r="C4" s="19">
        <v>590</v>
      </c>
      <c r="D4" s="19">
        <f t="shared" si="0"/>
        <v>6490</v>
      </c>
      <c r="E4" s="81">
        <f t="shared" si="1"/>
        <v>0.1</v>
      </c>
    </row>
    <row r="5" spans="1:9" ht="17.25" x14ac:dyDescent="0.3">
      <c r="A5" s="11" t="s">
        <v>18</v>
      </c>
      <c r="B5" s="12">
        <v>5</v>
      </c>
      <c r="C5" s="19">
        <v>1000</v>
      </c>
      <c r="D5" s="19">
        <f t="shared" si="0"/>
        <v>5000</v>
      </c>
      <c r="E5" s="81">
        <f t="shared" si="1"/>
        <v>0.05</v>
      </c>
    </row>
    <row r="6" spans="1:9" ht="17.25" x14ac:dyDescent="0.3">
      <c r="A6" s="11" t="s">
        <v>17</v>
      </c>
      <c r="B6" s="12">
        <v>18</v>
      </c>
      <c r="C6" s="19">
        <v>30</v>
      </c>
      <c r="D6" s="19">
        <f t="shared" si="0"/>
        <v>540</v>
      </c>
      <c r="E6" s="81">
        <f t="shared" si="1"/>
        <v>0.05</v>
      </c>
    </row>
    <row r="7" spans="1:9" ht="17.25" x14ac:dyDescent="0.3">
      <c r="A7" s="11" t="s">
        <v>16</v>
      </c>
      <c r="B7" s="12">
        <v>7</v>
      </c>
      <c r="C7" s="19">
        <v>152</v>
      </c>
      <c r="D7" s="19">
        <f t="shared" si="0"/>
        <v>1064</v>
      </c>
      <c r="E7" s="81">
        <f t="shared" si="1"/>
        <v>0.05</v>
      </c>
    </row>
    <row r="8" spans="1:9" ht="16.5" x14ac:dyDescent="0.3">
      <c r="A8" s="2"/>
      <c r="B8" s="2"/>
      <c r="C8" s="2"/>
      <c r="D8" s="2"/>
      <c r="E8" s="2"/>
    </row>
    <row r="9" spans="1:9" ht="16.5" x14ac:dyDescent="0.3">
      <c r="A9" s="17" t="s">
        <v>114</v>
      </c>
      <c r="B9" s="2"/>
      <c r="C9" s="2"/>
      <c r="D9" s="2"/>
      <c r="E9" s="2"/>
    </row>
    <row r="10" spans="1:9" ht="45" customHeight="1" x14ac:dyDescent="0.25">
      <c r="A10" s="102" t="s">
        <v>115</v>
      </c>
      <c r="B10" s="103"/>
      <c r="C10" s="103"/>
      <c r="D10" s="103"/>
      <c r="E10" s="104"/>
    </row>
    <row r="11" spans="1:9" ht="16.5" x14ac:dyDescent="0.3">
      <c r="A11" s="2"/>
      <c r="B11" s="2"/>
      <c r="C11" s="2"/>
      <c r="D11" s="2"/>
      <c r="E11" s="2"/>
    </row>
    <row r="12" spans="1:9" ht="16.5" x14ac:dyDescent="0.3">
      <c r="A12" s="105"/>
      <c r="B12" s="105"/>
      <c r="C12" s="105"/>
      <c r="D12" s="105"/>
      <c r="E12" s="105"/>
    </row>
    <row r="13" spans="1:9" ht="14.25" x14ac:dyDescent="0.25"/>
    <row r="14" spans="1:9" ht="16.5" x14ac:dyDescent="0.3">
      <c r="A14" s="2"/>
    </row>
    <row r="15" spans="1:9" ht="16.5" x14ac:dyDescent="0.3">
      <c r="A15" s="2"/>
    </row>
    <row r="16" spans="1:9" ht="14.25" x14ac:dyDescent="0.25">
      <c r="B16" s="18"/>
    </row>
    <row r="17" ht="14.25" x14ac:dyDescent="0.25"/>
    <row r="18" ht="14.25" x14ac:dyDescent="0.25"/>
    <row r="19" ht="14.25" x14ac:dyDescent="0.25"/>
    <row r="20" ht="14.25" x14ac:dyDescent="0.25"/>
    <row r="21" ht="14.25" x14ac:dyDescent="0.25"/>
    <row r="22" ht="14.25" x14ac:dyDescent="0.25"/>
    <row r="23" ht="14.25" x14ac:dyDescent="0.25"/>
    <row r="24" ht="14.25" x14ac:dyDescent="0.25"/>
    <row r="25" ht="14.25" x14ac:dyDescent="0.25"/>
    <row r="26" ht="14.25" x14ac:dyDescent="0.25"/>
    <row r="27" ht="14.25" x14ac:dyDescent="0.25"/>
    <row r="28" ht="14.25" x14ac:dyDescent="0.25"/>
    <row r="29" ht="14.25" x14ac:dyDescent="0.25"/>
    <row r="30" ht="14.25" x14ac:dyDescent="0.25"/>
    <row r="31" ht="14.25" x14ac:dyDescent="0.25"/>
    <row r="32" ht="14.25" x14ac:dyDescent="0.25"/>
    <row r="33" ht="14.25" x14ac:dyDescent="0.25"/>
    <row r="34" ht="14.25" x14ac:dyDescent="0.25"/>
    <row r="35" ht="14.25" x14ac:dyDescent="0.25"/>
    <row r="36" ht="14.25" x14ac:dyDescent="0.25"/>
    <row r="37" ht="14.25" x14ac:dyDescent="0.25"/>
    <row r="38" ht="14.25" x14ac:dyDescent="0.25"/>
    <row r="39" ht="14.25" x14ac:dyDescent="0.25"/>
    <row r="40" ht="14.25" x14ac:dyDescent="0.25"/>
    <row r="41" ht="14.25" x14ac:dyDescent="0.25"/>
    <row r="42" ht="14.25" x14ac:dyDescent="0.25"/>
    <row r="43" ht="14.25" x14ac:dyDescent="0.25"/>
    <row r="44" ht="14.25" x14ac:dyDescent="0.25"/>
    <row r="45" ht="14.25" x14ac:dyDescent="0.25"/>
    <row r="46" ht="14.25" x14ac:dyDescent="0.25"/>
    <row r="47" ht="14.25" x14ac:dyDescent="0.25"/>
    <row r="48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</sheetData>
  <mergeCells count="3">
    <mergeCell ref="A10:E10"/>
    <mergeCell ref="A12:E12"/>
    <mergeCell ref="G1:I1"/>
  </mergeCells>
  <printOptions gridLinesSet="0"/>
  <pageMargins left="0.78740157499999996" right="0.78740157499999996" top="0.984251969" bottom="0.984251969" header="0.49212598499999999" footer="0.49212598499999999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4"/>
  <sheetViews>
    <sheetView showGridLines="0" zoomScaleNormal="100" workbookViewId="0">
      <selection activeCell="E2" sqref="E2"/>
    </sheetView>
  </sheetViews>
  <sheetFormatPr defaultColWidth="11.42578125" defaultRowHeight="0" customHeight="1" zeroHeight="1" x14ac:dyDescent="0.25"/>
  <cols>
    <col min="1" max="1" width="24.5703125" style="3" bestFit="1" customWidth="1"/>
    <col min="2" max="2" width="13.7109375" style="3" customWidth="1"/>
    <col min="3" max="3" width="15.42578125" style="3" customWidth="1"/>
    <col min="4" max="4" width="12.7109375" style="3" customWidth="1"/>
    <col min="5" max="5" width="20.140625" style="3" customWidth="1"/>
    <col min="6" max="7" width="11.42578125" style="3" customWidth="1"/>
    <col min="8" max="16384" width="11.42578125" style="3"/>
  </cols>
  <sheetData>
    <row r="1" spans="1:9" ht="36" customHeight="1" x14ac:dyDescent="0.25">
      <c r="A1" s="46" t="s">
        <v>26</v>
      </c>
      <c r="B1" s="47" t="s">
        <v>25</v>
      </c>
      <c r="C1" s="47" t="s">
        <v>24</v>
      </c>
      <c r="D1" s="47" t="s">
        <v>23</v>
      </c>
      <c r="E1" s="47" t="s">
        <v>27</v>
      </c>
      <c r="G1" s="93" t="s">
        <v>29</v>
      </c>
      <c r="H1" s="93"/>
      <c r="I1" s="93"/>
    </row>
    <row r="2" spans="1:9" ht="17.25" x14ac:dyDescent="0.3">
      <c r="A2" s="11" t="s">
        <v>21</v>
      </c>
      <c r="B2" s="12">
        <v>5</v>
      </c>
      <c r="C2" s="13">
        <v>1300</v>
      </c>
      <c r="D2" s="13">
        <f>C2*B2</f>
        <v>6500</v>
      </c>
      <c r="E2" s="14">
        <f>D2*(1-IF(D2&gt;=$H$2,$I$2,$I$3))</f>
        <v>5850</v>
      </c>
      <c r="G2" s="7" t="s">
        <v>30</v>
      </c>
      <c r="H2" s="15">
        <v>5500</v>
      </c>
      <c r="I2" s="16">
        <v>0.1</v>
      </c>
    </row>
    <row r="3" spans="1:9" ht="17.25" x14ac:dyDescent="0.3">
      <c r="A3" s="11" t="s">
        <v>20</v>
      </c>
      <c r="B3" s="12">
        <v>1</v>
      </c>
      <c r="C3" s="13">
        <v>560</v>
      </c>
      <c r="D3" s="13">
        <f t="shared" ref="D3:D7" si="0">C3*B3</f>
        <v>560</v>
      </c>
      <c r="E3" s="14">
        <f t="shared" ref="E3:E7" si="1">D3*(1-IF(D3&gt;=$H$2,$I$2,$I$3))</f>
        <v>529.19999999999993</v>
      </c>
      <c r="G3" s="7" t="s">
        <v>31</v>
      </c>
      <c r="H3" s="15"/>
      <c r="I3" s="16">
        <v>5.5E-2</v>
      </c>
    </row>
    <row r="4" spans="1:9" ht="17.25" x14ac:dyDescent="0.3">
      <c r="A4" s="11" t="s">
        <v>19</v>
      </c>
      <c r="B4" s="12">
        <v>7</v>
      </c>
      <c r="C4" s="13">
        <v>590</v>
      </c>
      <c r="D4" s="13">
        <f t="shared" si="0"/>
        <v>4130</v>
      </c>
      <c r="E4" s="14">
        <f t="shared" si="1"/>
        <v>3902.85</v>
      </c>
    </row>
    <row r="5" spans="1:9" ht="17.25" x14ac:dyDescent="0.3">
      <c r="A5" s="11" t="s">
        <v>18</v>
      </c>
      <c r="B5" s="12">
        <v>4</v>
      </c>
      <c r="C5" s="13">
        <v>1000</v>
      </c>
      <c r="D5" s="13">
        <f t="shared" si="0"/>
        <v>4000</v>
      </c>
      <c r="E5" s="14">
        <f t="shared" si="1"/>
        <v>3780</v>
      </c>
    </row>
    <row r="6" spans="1:9" ht="17.25" x14ac:dyDescent="0.3">
      <c r="A6" s="11" t="s">
        <v>17</v>
      </c>
      <c r="B6" s="12">
        <v>18</v>
      </c>
      <c r="C6" s="13">
        <v>30</v>
      </c>
      <c r="D6" s="13">
        <f t="shared" si="0"/>
        <v>540</v>
      </c>
      <c r="E6" s="14">
        <f t="shared" si="1"/>
        <v>510.29999999999995</v>
      </c>
    </row>
    <row r="7" spans="1:9" ht="17.25" x14ac:dyDescent="0.3">
      <c r="A7" s="11" t="s">
        <v>16</v>
      </c>
      <c r="B7" s="12">
        <v>7</v>
      </c>
      <c r="C7" s="13">
        <v>152</v>
      </c>
      <c r="D7" s="13">
        <f t="shared" si="0"/>
        <v>1064</v>
      </c>
      <c r="E7" s="14">
        <f t="shared" si="1"/>
        <v>1005.4799999999999</v>
      </c>
    </row>
    <row r="8" spans="1:9" ht="16.5" x14ac:dyDescent="0.3">
      <c r="A8" s="2"/>
      <c r="B8" s="2"/>
      <c r="C8" s="2"/>
      <c r="D8" s="2"/>
      <c r="E8" s="2"/>
    </row>
    <row r="9" spans="1:9" ht="16.5" x14ac:dyDescent="0.3">
      <c r="A9" s="17" t="s">
        <v>117</v>
      </c>
      <c r="B9" s="2"/>
      <c r="C9" s="2"/>
      <c r="D9" s="2"/>
      <c r="E9" s="2"/>
    </row>
    <row r="10" spans="1:9" ht="54" customHeight="1" x14ac:dyDescent="0.25">
      <c r="A10" s="106" t="s">
        <v>116</v>
      </c>
      <c r="B10" s="107"/>
      <c r="C10" s="107"/>
      <c r="D10" s="107"/>
      <c r="E10" s="108"/>
    </row>
    <row r="11" spans="1:9" ht="16.5" x14ac:dyDescent="0.3">
      <c r="A11" s="2"/>
      <c r="B11" s="2"/>
      <c r="C11" s="2"/>
      <c r="D11" s="2"/>
      <c r="E11" s="2"/>
    </row>
    <row r="12" spans="1:9" ht="16.5" x14ac:dyDescent="0.3">
      <c r="A12" s="2"/>
      <c r="B12" s="2"/>
      <c r="C12" s="2"/>
      <c r="D12" s="2"/>
      <c r="E12" s="2"/>
    </row>
    <row r="13" spans="1:9" ht="14.25" x14ac:dyDescent="0.25"/>
    <row r="14" spans="1:9" ht="16.5" x14ac:dyDescent="0.3">
      <c r="A14" s="2"/>
    </row>
    <row r="15" spans="1:9" ht="16.5" x14ac:dyDescent="0.3">
      <c r="A15" s="2"/>
    </row>
    <row r="16" spans="1:9" ht="14.25" x14ac:dyDescent="0.25">
      <c r="B16" s="18"/>
    </row>
    <row r="17" ht="14.25" x14ac:dyDescent="0.25"/>
    <row r="18" ht="14.25" x14ac:dyDescent="0.25"/>
    <row r="19" ht="14.25" x14ac:dyDescent="0.25"/>
    <row r="20" ht="14.25" x14ac:dyDescent="0.25"/>
    <row r="21" ht="14.25" x14ac:dyDescent="0.25"/>
    <row r="22" ht="14.25" x14ac:dyDescent="0.25"/>
    <row r="23" ht="14.25" x14ac:dyDescent="0.25"/>
    <row r="24" ht="14.25" x14ac:dyDescent="0.25"/>
    <row r="25" ht="14.25" x14ac:dyDescent="0.25"/>
    <row r="26" ht="14.25" x14ac:dyDescent="0.25"/>
    <row r="27" ht="14.25" x14ac:dyDescent="0.25"/>
    <row r="28" ht="14.25" x14ac:dyDescent="0.25"/>
    <row r="29" ht="14.25" x14ac:dyDescent="0.25"/>
    <row r="30" ht="14.25" x14ac:dyDescent="0.25"/>
    <row r="31" ht="14.25" x14ac:dyDescent="0.25"/>
    <row r="32" ht="14.25" x14ac:dyDescent="0.25"/>
    <row r="33" ht="14.25" x14ac:dyDescent="0.25"/>
    <row r="34" ht="14.25" x14ac:dyDescent="0.25"/>
    <row r="35" ht="14.25" x14ac:dyDescent="0.25"/>
    <row r="36" ht="14.25" x14ac:dyDescent="0.25"/>
    <row r="37" ht="14.25" x14ac:dyDescent="0.25"/>
    <row r="38" ht="14.25" x14ac:dyDescent="0.25"/>
    <row r="39" ht="14.25" x14ac:dyDescent="0.25"/>
    <row r="40" ht="14.25" x14ac:dyDescent="0.25"/>
    <row r="41" ht="14.25" x14ac:dyDescent="0.25"/>
    <row r="42" ht="14.25" x14ac:dyDescent="0.25"/>
    <row r="43" ht="14.25" x14ac:dyDescent="0.25"/>
    <row r="44" ht="14.25" x14ac:dyDescent="0.25"/>
    <row r="45" ht="14.25" x14ac:dyDescent="0.25"/>
    <row r="46" ht="14.25" x14ac:dyDescent="0.25"/>
    <row r="47" ht="14.25" x14ac:dyDescent="0.25"/>
    <row r="48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</sheetData>
  <mergeCells count="2">
    <mergeCell ref="A10:E10"/>
    <mergeCell ref="G1:I1"/>
  </mergeCells>
  <printOptions gridLinesSet="0"/>
  <pageMargins left="0.78740157499999996" right="0.78740157499999996" top="0.984251969" bottom="0.984251969" header="0.49212598499999999" footer="0.49212598499999999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8"/>
  <sheetViews>
    <sheetView showGridLines="0" tabSelected="1" zoomScaleNormal="100" workbookViewId="0">
      <selection activeCell="H11" sqref="H11"/>
    </sheetView>
  </sheetViews>
  <sheetFormatPr defaultColWidth="9.140625" defaultRowHeight="14.25" x14ac:dyDescent="0.25"/>
  <cols>
    <col min="1" max="1" width="11.140625" style="3" customWidth="1"/>
    <col min="2" max="2" width="10.7109375" style="3" customWidth="1"/>
    <col min="3" max="3" width="15.140625" style="3" customWidth="1"/>
    <col min="4" max="4" width="17" style="3" customWidth="1"/>
    <col min="5" max="5" width="15.140625" style="3" customWidth="1"/>
    <col min="6" max="6" width="9.140625" style="3"/>
    <col min="7" max="7" width="14.42578125" style="3" bestFit="1" customWidth="1"/>
    <col min="8" max="10" width="23.7109375" style="3" customWidth="1"/>
    <col min="11" max="11" width="9.5703125" style="3" bestFit="1" customWidth="1"/>
    <col min="12" max="16384" width="9.140625" style="3"/>
  </cols>
  <sheetData>
    <row r="1" spans="1:9" ht="20.25" x14ac:dyDescent="0.35">
      <c r="A1" s="79" t="s">
        <v>95</v>
      </c>
      <c r="B1" s="48"/>
      <c r="C1" s="48"/>
      <c r="D1" s="48"/>
      <c r="E1" s="48"/>
    </row>
    <row r="2" spans="1:9" ht="20.25" x14ac:dyDescent="0.35">
      <c r="A2" s="79" t="s">
        <v>94</v>
      </c>
      <c r="B2" s="48"/>
      <c r="C2" s="48"/>
      <c r="D2" s="48"/>
      <c r="E2" s="48"/>
    </row>
    <row r="4" spans="1:9" ht="34.5" x14ac:dyDescent="0.3">
      <c r="A4" s="44" t="s">
        <v>73</v>
      </c>
      <c r="B4" s="44" t="s">
        <v>74</v>
      </c>
      <c r="C4" s="44" t="s">
        <v>75</v>
      </c>
      <c r="D4" s="44" t="s">
        <v>93</v>
      </c>
      <c r="E4" s="44" t="s">
        <v>76</v>
      </c>
      <c r="G4" s="78" t="s">
        <v>77</v>
      </c>
      <c r="I4" s="2"/>
    </row>
    <row r="5" spans="1:9" ht="16.5" x14ac:dyDescent="0.3">
      <c r="A5" s="4" t="s">
        <v>78</v>
      </c>
      <c r="B5" s="5">
        <v>0.3972222222222222</v>
      </c>
      <c r="C5" s="5">
        <v>0.58797260651015826</v>
      </c>
      <c r="D5" s="5">
        <f t="shared" ref="D5:D13" si="0">C5-B5</f>
        <v>0.19075038428793606</v>
      </c>
      <c r="E5" s="110">
        <f>IF(D5&gt;=$G$5,$H$10,$H$9)</f>
        <v>9</v>
      </c>
      <c r="F5" s="83"/>
      <c r="G5" s="6">
        <v>0.20833333333333334</v>
      </c>
      <c r="I5" s="2"/>
    </row>
    <row r="6" spans="1:9" ht="16.5" x14ac:dyDescent="0.3">
      <c r="A6" s="4" t="s">
        <v>79</v>
      </c>
      <c r="B6" s="5">
        <v>0.59110652896375382</v>
      </c>
      <c r="C6" s="5">
        <v>0.64652267500858684</v>
      </c>
      <c r="D6" s="5">
        <f t="shared" si="0"/>
        <v>5.5416146044833026E-2</v>
      </c>
      <c r="E6" s="110">
        <f t="shared" ref="E6:E13" si="1">IF(D6&gt;=$G$5,$H$10,$H$9)</f>
        <v>9</v>
      </c>
      <c r="I6" s="2"/>
    </row>
    <row r="7" spans="1:9" ht="16.5" x14ac:dyDescent="0.3">
      <c r="A7" s="4" t="s">
        <v>80</v>
      </c>
      <c r="B7" s="5">
        <v>0.5308471236721588</v>
      </c>
      <c r="C7" s="5">
        <v>0.70448634968007884</v>
      </c>
      <c r="D7" s="5">
        <f t="shared" si="0"/>
        <v>0.17363922600792003</v>
      </c>
      <c r="E7" s="110">
        <f t="shared" si="1"/>
        <v>9</v>
      </c>
    </row>
    <row r="8" spans="1:9" ht="17.25" x14ac:dyDescent="0.3">
      <c r="A8" s="4" t="s">
        <v>81</v>
      </c>
      <c r="B8" s="5">
        <v>0.32624571375530476</v>
      </c>
      <c r="C8" s="5">
        <v>0.59596551548990284</v>
      </c>
      <c r="D8" s="5">
        <f t="shared" si="0"/>
        <v>0.26971980173459809</v>
      </c>
      <c r="E8" s="110">
        <f t="shared" si="1"/>
        <v>15</v>
      </c>
      <c r="G8" s="44" t="s">
        <v>82</v>
      </c>
      <c r="H8" s="44" t="s">
        <v>83</v>
      </c>
    </row>
    <row r="9" spans="1:9" ht="16.5" x14ac:dyDescent="0.3">
      <c r="A9" s="4" t="s">
        <v>84</v>
      </c>
      <c r="B9" s="5">
        <v>0.93174659107572655</v>
      </c>
      <c r="C9" s="5">
        <v>0.95360559722867588</v>
      </c>
      <c r="D9" s="5">
        <f t="shared" si="0"/>
        <v>2.1859006152949334E-2</v>
      </c>
      <c r="E9" s="110">
        <f t="shared" si="1"/>
        <v>9</v>
      </c>
      <c r="G9" s="7" t="s">
        <v>85</v>
      </c>
      <c r="H9" s="85">
        <v>9</v>
      </c>
    </row>
    <row r="10" spans="1:9" ht="16.5" x14ac:dyDescent="0.3">
      <c r="A10" s="4" t="s">
        <v>86</v>
      </c>
      <c r="B10" s="5">
        <v>0.22656766857381694</v>
      </c>
      <c r="C10" s="5">
        <v>0.85680202061491162</v>
      </c>
      <c r="D10" s="5">
        <f t="shared" si="0"/>
        <v>0.63023435204109468</v>
      </c>
      <c r="E10" s="110">
        <f t="shared" si="1"/>
        <v>15</v>
      </c>
      <c r="G10" s="7" t="s">
        <v>87</v>
      </c>
      <c r="H10" s="84">
        <v>15</v>
      </c>
    </row>
    <row r="11" spans="1:9" ht="16.5" x14ac:dyDescent="0.3">
      <c r="A11" s="4" t="s">
        <v>88</v>
      </c>
      <c r="B11" s="5">
        <v>0.39975183315536023</v>
      </c>
      <c r="C11" s="5">
        <v>0.86989217639389405</v>
      </c>
      <c r="D11" s="5">
        <f t="shared" si="0"/>
        <v>0.47014034323853382</v>
      </c>
      <c r="E11" s="110">
        <f t="shared" si="1"/>
        <v>15</v>
      </c>
    </row>
    <row r="12" spans="1:9" ht="16.5" x14ac:dyDescent="0.3">
      <c r="A12" s="4" t="s">
        <v>89</v>
      </c>
      <c r="B12" s="5">
        <v>0.62955295617126539</v>
      </c>
      <c r="C12" s="5">
        <v>0.7562268518518519</v>
      </c>
      <c r="D12" s="5">
        <f t="shared" si="0"/>
        <v>0.12667389568058651</v>
      </c>
      <c r="E12" s="110">
        <f t="shared" si="1"/>
        <v>9</v>
      </c>
    </row>
    <row r="13" spans="1:9" ht="16.5" x14ac:dyDescent="0.3">
      <c r="A13" s="4" t="s">
        <v>90</v>
      </c>
      <c r="B13" s="5">
        <v>0.37770833333333331</v>
      </c>
      <c r="C13" s="5">
        <v>0.90162908607811687</v>
      </c>
      <c r="D13" s="5">
        <f t="shared" si="0"/>
        <v>0.52392075274478356</v>
      </c>
      <c r="E13" s="110">
        <f t="shared" si="1"/>
        <v>15</v>
      </c>
    </row>
    <row r="14" spans="1:9" x14ac:dyDescent="0.25">
      <c r="E14" s="82"/>
    </row>
    <row r="15" spans="1:9" x14ac:dyDescent="0.25">
      <c r="D15" s="8" t="s">
        <v>91</v>
      </c>
      <c r="E15" s="9">
        <f>SUM(E5:E13)</f>
        <v>105</v>
      </c>
    </row>
    <row r="19" spans="1:10" s="2" customFormat="1" ht="6" customHeight="1" x14ac:dyDescent="0.3">
      <c r="A19" s="3"/>
      <c r="B19" s="3"/>
      <c r="C19" s="3"/>
      <c r="D19" s="3"/>
      <c r="E19" s="3"/>
    </row>
    <row r="21" spans="1:10" ht="15" x14ac:dyDescent="0.25">
      <c r="A21"/>
    </row>
    <row r="22" spans="1:10" ht="15" x14ac:dyDescent="0.25">
      <c r="A22"/>
    </row>
    <row r="29" spans="1:10" x14ac:dyDescent="0.25">
      <c r="I29" s="10"/>
      <c r="J29" s="10"/>
    </row>
    <row r="30" spans="1:10" x14ac:dyDescent="0.25">
      <c r="I30" s="10"/>
      <c r="J30" s="10"/>
    </row>
    <row r="31" spans="1:10" x14ac:dyDescent="0.25">
      <c r="I31" s="10"/>
      <c r="J31" s="10"/>
    </row>
    <row r="32" spans="1:10" x14ac:dyDescent="0.25">
      <c r="I32" s="10"/>
      <c r="J32" s="10"/>
    </row>
    <row r="33" spans="9:10" x14ac:dyDescent="0.25">
      <c r="I33" s="10"/>
      <c r="J33" s="10"/>
    </row>
    <row r="34" spans="9:10" x14ac:dyDescent="0.25">
      <c r="I34" s="10"/>
      <c r="J34" s="10"/>
    </row>
    <row r="35" spans="9:10" x14ac:dyDescent="0.25">
      <c r="I35" s="10"/>
      <c r="J35" s="10"/>
    </row>
    <row r="36" spans="9:10" x14ac:dyDescent="0.25">
      <c r="I36" s="10"/>
      <c r="J36" s="10"/>
    </row>
    <row r="37" spans="9:10" x14ac:dyDescent="0.25">
      <c r="I37" s="10"/>
      <c r="J37" s="10"/>
    </row>
    <row r="38" spans="9:10" x14ac:dyDescent="0.25">
      <c r="I38" s="10"/>
      <c r="J38" s="10"/>
    </row>
  </sheetData>
  <pageMargins left="0.79" right="0.79" top="0.98" bottom="0.98" header="0.49" footer="0.49"/>
  <pageSetup paperSize="9" orientation="portrait" horizontalDpi="4294967293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Estoque</vt:lpstr>
      <vt:lpstr>Prazo</vt:lpstr>
      <vt:lpstr>Se Vazio</vt:lpstr>
      <vt:lpstr>Se Negativo</vt:lpstr>
      <vt:lpstr>Vencimentos</vt:lpstr>
      <vt:lpstr>Desconto1</vt:lpstr>
      <vt:lpstr>Desconto2</vt:lpstr>
      <vt:lpstr>Desconto3</vt:lpstr>
      <vt:lpstr>Desconto4</vt:lpstr>
      <vt:lpstr>Calc Dt Hr4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Lucas Kaminski</cp:lastModifiedBy>
  <dcterms:created xsi:type="dcterms:W3CDTF">2012-06-18T00:28:23Z</dcterms:created>
  <dcterms:modified xsi:type="dcterms:W3CDTF">2021-05-13T13:39:09Z</dcterms:modified>
</cp:coreProperties>
</file>