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0370" yWindow="-4815" windowWidth="29040" windowHeight="15840" tabRatio="699" activeTab="9"/>
  </bookViews>
  <sheets>
    <sheet name="Fórmulas e Funcão" sheetId="1" r:id="rId1"/>
    <sheet name="Diversos" sheetId="5" r:id="rId2"/>
    <sheet name="Referências 1" sheetId="2" r:id="rId3"/>
    <sheet name="Referências 2" sheetId="6" r:id="rId4"/>
    <sheet name="Referência de Célula" sheetId="7" r:id="rId5"/>
    <sheet name="Vlr Passagens" sheetId="8" r:id="rId6"/>
    <sheet name="Papelaria" sheetId="9" r:id="rId7"/>
    <sheet name="PlanoReal" sheetId="10" r:id="rId8"/>
    <sheet name="Produção" sheetId="11" r:id="rId9"/>
    <sheet name="Funcao" sheetId="12" r:id="rId10"/>
  </sheets>
  <externalReferences>
    <externalReference r:id="rId11"/>
    <externalReference r:id="rId12"/>
  </externalReferences>
  <definedNames>
    <definedName name="_xlnm._FilterDatabase" localSheetId="9" hidden="1">Funcao!$F$21:$F$102</definedName>
    <definedName name="CANDIDATO" localSheetId="3">[1]HELP!$D$1</definedName>
    <definedName name="CANDIDATO">[2]HELP!$D$1</definedName>
    <definedName name="DATA" localSheetId="3">[1]HELP!$D$4</definedName>
    <definedName name="DATA">[2]HELP!$D$4</definedName>
    <definedName name="INICIAIS" localSheetId="3">[1]HELP!$D$2</definedName>
    <definedName name="INICIAIS">[2]HELP!$D$2</definedName>
    <definedName name="NIVEL" localSheetId="3">[1]HELP!$D$3</definedName>
    <definedName name="NIVEL">[2]HELP!$D$3</definedName>
    <definedName name="ScoreBas" localSheetId="3">[1]IDENT!$B$54:$C$60</definedName>
    <definedName name="ScoreBas">[2]IDENT!$B$54:$C$60</definedName>
    <definedName name="SgOpenCount" localSheetId="3">[1]Seguro!$C$15</definedName>
    <definedName name="SgOpenCount">[2]Seguro!$C$15</definedName>
    <definedName name="SgOpenLim" localSheetId="3">[1]Seguro!$C$14</definedName>
    <definedName name="SgOpenLim">[2]Seguro!$C$14</definedName>
    <definedName name="SgTestCount" localSheetId="3">[1]Seguro!$C$19</definedName>
    <definedName name="SgTestCount">[2]Seguro!$C$19</definedName>
    <definedName name="SgTestLim" localSheetId="3">[1]Seguro!$C$18</definedName>
    <definedName name="SgTestLim">[2]Seguro!$C$18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2" l="1"/>
  <c r="D6" i="12"/>
  <c r="D5" i="12"/>
  <c r="D4" i="12"/>
  <c r="D3" i="12"/>
  <c r="K10" i="11"/>
  <c r="I11" i="11"/>
  <c r="J11" i="11"/>
  <c r="K11" i="11"/>
  <c r="I10" i="11"/>
  <c r="J10" i="11"/>
  <c r="I9" i="11"/>
  <c r="J9" i="11"/>
  <c r="K9" i="11"/>
  <c r="I8" i="11"/>
  <c r="J8" i="11"/>
  <c r="K8" i="11"/>
  <c r="E6" i="10"/>
  <c r="E7" i="10"/>
  <c r="E8" i="10"/>
  <c r="E9" i="10"/>
  <c r="E10" i="10"/>
  <c r="E11" i="10"/>
  <c r="E12" i="10"/>
  <c r="E13" i="10"/>
  <c r="E14" i="10"/>
  <c r="E15" i="10"/>
  <c r="E16" i="10"/>
  <c r="E17" i="10"/>
  <c r="B20" i="10"/>
  <c r="C20" i="10"/>
  <c r="B19" i="10"/>
  <c r="C19" i="10"/>
  <c r="D6" i="10"/>
  <c r="D7" i="10"/>
  <c r="D8" i="10"/>
  <c r="D9" i="10"/>
  <c r="D10" i="10"/>
  <c r="D11" i="10"/>
  <c r="D12" i="10"/>
  <c r="D13" i="10"/>
  <c r="D14" i="10"/>
  <c r="D15" i="10"/>
  <c r="D16" i="10"/>
  <c r="D17" i="10"/>
  <c r="F14" i="9"/>
  <c r="G14" i="9"/>
  <c r="F13" i="9"/>
  <c r="G13" i="9"/>
  <c r="G12" i="9"/>
  <c r="F12" i="9"/>
  <c r="G4" i="9"/>
  <c r="G5" i="9"/>
  <c r="G6" i="9"/>
  <c r="G7" i="9"/>
  <c r="G8" i="9"/>
  <c r="G9" i="9"/>
  <c r="G10" i="9"/>
  <c r="F4" i="9"/>
  <c r="F5" i="9"/>
  <c r="F6" i="9"/>
  <c r="F7" i="9"/>
  <c r="F8" i="9"/>
  <c r="F9" i="9"/>
  <c r="F10" i="9"/>
  <c r="B13" i="9"/>
  <c r="C7" i="8"/>
  <c r="C8" i="8"/>
  <c r="C9" i="8"/>
  <c r="C10" i="8"/>
  <c r="C11" i="8"/>
  <c r="C12" i="8"/>
  <c r="C13" i="8"/>
  <c r="F4" i="6"/>
  <c r="F5" i="6"/>
  <c r="F6" i="6"/>
  <c r="F7" i="6"/>
  <c r="F8" i="6"/>
  <c r="F9" i="6"/>
  <c r="F10" i="6"/>
  <c r="F11" i="6"/>
  <c r="F12" i="6"/>
  <c r="F13" i="6"/>
  <c r="F14" i="6"/>
  <c r="F15" i="6"/>
  <c r="E4" i="6"/>
  <c r="E5" i="6"/>
  <c r="E6" i="6"/>
  <c r="E7" i="6"/>
  <c r="E8" i="6"/>
  <c r="E9" i="6"/>
  <c r="E10" i="6"/>
  <c r="E11" i="6"/>
  <c r="E12" i="6"/>
  <c r="E13" i="6"/>
  <c r="E14" i="6"/>
  <c r="E15" i="6"/>
  <c r="B16" i="2"/>
  <c r="B17" i="2"/>
  <c r="B18" i="2"/>
  <c r="B19" i="2"/>
  <c r="B20" i="2"/>
  <c r="C5" i="2"/>
  <c r="C6" i="2"/>
  <c r="C7" i="2"/>
  <c r="C8" i="2"/>
  <c r="C9" i="2"/>
  <c r="B29" i="1"/>
  <c r="B18" i="1"/>
  <c r="B9" i="1"/>
  <c r="G8" i="6" l="1"/>
  <c r="H8" i="6" s="1"/>
  <c r="G15" i="6"/>
  <c r="H15" i="6" s="1"/>
  <c r="G14" i="6"/>
  <c r="H14" i="6" s="1"/>
  <c r="J14" i="6" s="1"/>
  <c r="G6" i="6"/>
  <c r="H6" i="6" s="1"/>
  <c r="G13" i="6"/>
  <c r="H13" i="6" s="1"/>
  <c r="G5" i="6"/>
  <c r="H5" i="6" s="1"/>
  <c r="I5" i="6" s="1"/>
  <c r="G7" i="6"/>
  <c r="H7" i="6" s="1"/>
  <c r="G12" i="6"/>
  <c r="H12" i="6" s="1"/>
  <c r="G4" i="6"/>
  <c r="H4" i="6" s="1"/>
  <c r="G11" i="6"/>
  <c r="H11" i="6" s="1"/>
  <c r="J11" i="6" s="1"/>
  <c r="G10" i="6"/>
  <c r="H10" i="6" s="1"/>
  <c r="G9" i="6"/>
  <c r="H9" i="6" s="1"/>
  <c r="I9" i="6" s="1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E7" i="11"/>
  <c r="B8" i="11"/>
  <c r="E8" i="11" s="1"/>
  <c r="D8" i="11"/>
  <c r="D9" i="11" s="1"/>
  <c r="D10" i="11" s="1"/>
  <c r="D11" i="11" s="1"/>
  <c r="D12" i="11" s="1"/>
  <c r="D13" i="11" s="1"/>
  <c r="D14" i="11" s="1"/>
  <c r="D15" i="11" s="1"/>
  <c r="D16" i="11" s="1"/>
  <c r="D17" i="11" s="1"/>
  <c r="B18" i="11"/>
  <c r="E18" i="11"/>
  <c r="C15" i="8"/>
  <c r="J9" i="6" l="1"/>
  <c r="I11" i="6"/>
  <c r="J4" i="6"/>
  <c r="I4" i="6"/>
  <c r="I8" i="6"/>
  <c r="J8" i="6"/>
  <c r="I10" i="6"/>
  <c r="J10" i="6"/>
  <c r="I15" i="6"/>
  <c r="J15" i="6"/>
  <c r="I7" i="6"/>
  <c r="J7" i="6"/>
  <c r="I6" i="6"/>
  <c r="J6" i="6"/>
  <c r="J12" i="6"/>
  <c r="I12" i="6"/>
  <c r="I13" i="6"/>
  <c r="J13" i="6"/>
  <c r="J5" i="6"/>
  <c r="I14" i="6"/>
  <c r="B9" i="11"/>
  <c r="F8" i="5"/>
  <c r="F9" i="5"/>
  <c r="F10" i="5"/>
  <c r="F11" i="5"/>
  <c r="F12" i="5"/>
  <c r="F13" i="5"/>
  <c r="F14" i="5"/>
  <c r="F15" i="5"/>
  <c r="F16" i="5"/>
  <c r="F17" i="5"/>
  <c r="F18" i="5"/>
  <c r="E8" i="5"/>
  <c r="E9" i="5"/>
  <c r="E10" i="5"/>
  <c r="E11" i="5"/>
  <c r="E12" i="5"/>
  <c r="E13" i="5"/>
  <c r="E14" i="5"/>
  <c r="E15" i="5"/>
  <c r="E16" i="5"/>
  <c r="E17" i="5"/>
  <c r="E18" i="5"/>
  <c r="F22" i="5" l="1"/>
  <c r="F20" i="5"/>
  <c r="F23" i="5"/>
  <c r="F21" i="5"/>
  <c r="E21" i="5"/>
  <c r="G21" i="5" s="1"/>
  <c r="E20" i="5"/>
  <c r="E23" i="5"/>
  <c r="E22" i="5"/>
  <c r="G15" i="5"/>
  <c r="G11" i="5"/>
  <c r="E9" i="11"/>
  <c r="B10" i="11"/>
  <c r="G18" i="5"/>
  <c r="G14" i="5"/>
  <c r="G10" i="5"/>
  <c r="G16" i="5"/>
  <c r="G12" i="5"/>
  <c r="G8" i="5"/>
  <c r="G17" i="5"/>
  <c r="G13" i="5"/>
  <c r="G9" i="5"/>
  <c r="G22" i="5" l="1"/>
  <c r="G23" i="5"/>
  <c r="G20" i="5"/>
  <c r="B11" i="11"/>
  <c r="E10" i="11"/>
  <c r="B12" i="11" l="1"/>
  <c r="E11" i="11"/>
  <c r="E12" i="11" l="1"/>
  <c r="B13" i="11"/>
  <c r="E13" i="11" l="1"/>
  <c r="B14" i="11"/>
  <c r="B15" i="11" l="1"/>
  <c r="E14" i="11"/>
  <c r="B16" i="11" l="1"/>
  <c r="E15" i="11"/>
  <c r="E16" i="11" l="1"/>
  <c r="B17" i="11"/>
  <c r="E17" i="11" s="1"/>
</calcChain>
</file>

<file path=xl/sharedStrings.xml><?xml version="1.0" encoding="utf-8"?>
<sst xmlns="http://schemas.openxmlformats.org/spreadsheetml/2006/main" count="758" uniqueCount="392">
  <si>
    <t>Comissão</t>
  </si>
  <si>
    <t>Fórmulas e Funções</t>
  </si>
  <si>
    <t>Faça os cálculos necessários:</t>
  </si>
  <si>
    <t>Faça os cálculos necessários: Qual é o Resultado?</t>
  </si>
  <si>
    <t>Soma</t>
  </si>
  <si>
    <t>Referência Relativa e Absoluta</t>
  </si>
  <si>
    <t>Data da Compra</t>
  </si>
  <si>
    <t>Prazo Vencimento
(Dias)</t>
  </si>
  <si>
    <t>Data Vencimento</t>
  </si>
  <si>
    <t>Categoria</t>
  </si>
  <si>
    <t>Preço Venda</t>
  </si>
  <si>
    <t>Preço Custo</t>
  </si>
  <si>
    <t>Quantidade</t>
  </si>
  <si>
    <t>Total de  Custos</t>
  </si>
  <si>
    <t>Refrigerantes</t>
  </si>
  <si>
    <t>Cervejas</t>
  </si>
  <si>
    <t>Salgados</t>
  </si>
  <si>
    <t>Doces</t>
  </si>
  <si>
    <t>Café</t>
  </si>
  <si>
    <t>Biscoitos</t>
  </si>
  <si>
    <t>Chicletes</t>
  </si>
  <si>
    <t>Cigarros</t>
  </si>
  <si>
    <t>Chocolates</t>
  </si>
  <si>
    <t>Pão de queijo</t>
  </si>
  <si>
    <t>Jornais</t>
  </si>
  <si>
    <t>Revistas</t>
  </si>
  <si>
    <t xml:space="preserve">Máximo </t>
  </si>
  <si>
    <t xml:space="preserve">Mínimo </t>
  </si>
  <si>
    <t xml:space="preserve">Média </t>
  </si>
  <si>
    <t>Loja de Conveniências</t>
  </si>
  <si>
    <t>Margem Bruta (%)</t>
  </si>
  <si>
    <t>Receita Total</t>
  </si>
  <si>
    <t>Valor de Venda</t>
  </si>
  <si>
    <t>Receita Líquida</t>
  </si>
  <si>
    <t>Custo do Produto</t>
  </si>
  <si>
    <t>-</t>
  </si>
  <si>
    <t>Considerando a soma das matrizes realize as operações</t>
  </si>
  <si>
    <t>÷</t>
  </si>
  <si>
    <t xml:space="preserve">Reexibir as  colunas e linhas ocultas na área da  tabela . 
Excluir as colunas  e linhas vazias nesta  mesma área da tabela.
"Mesclar" e centralizar o título Loja de Conveniências ao final.
Aplique as formatações necessárias. </t>
  </si>
  <si>
    <t>Taxa Padrão do Frete</t>
  </si>
  <si>
    <t>Faça os cálculos necessários; retirar linhas de grade e formatar os números
Utilize as planilhas Diversos como referência
Melhore a apresentação da planilha.</t>
  </si>
  <si>
    <t>Receita R$</t>
  </si>
  <si>
    <t>Frete R$</t>
  </si>
  <si>
    <t>Total de custos R$</t>
  </si>
  <si>
    <t>Total de gastos R$</t>
  </si>
  <si>
    <t>Margem R$</t>
  </si>
  <si>
    <t>Margem (%)</t>
  </si>
  <si>
    <t>O frete é calculado sobre a receita</t>
  </si>
  <si>
    <t>Gasto é igual a custo mais frete</t>
  </si>
  <si>
    <t>O percentual da margem é calculado sobre a receita</t>
  </si>
  <si>
    <t>Quantos tipos de referência de célula o excel possuí</t>
  </si>
  <si>
    <t>Posso usar o símbolo $ manualmente</t>
  </si>
  <si>
    <t>Ao copiar a fórmula, a referência não se altera</t>
  </si>
  <si>
    <t>Referência Absoluta</t>
  </si>
  <si>
    <t>K8</t>
  </si>
  <si>
    <t>Ao copiar a fórmula, a referência se altera totalmente</t>
  </si>
  <si>
    <t>Referência Relativa</t>
  </si>
  <si>
    <t>$K$8</t>
  </si>
  <si>
    <t>EFEITO AO COPIAR</t>
  </si>
  <si>
    <t>Num</t>
  </si>
  <si>
    <t>DENOMINAÇÃO</t>
  </si>
  <si>
    <t>REFERÊNCIA</t>
  </si>
  <si>
    <t>TOTAIS</t>
  </si>
  <si>
    <t>Outros</t>
  </si>
  <si>
    <t>Compras</t>
  </si>
  <si>
    <t>Alimentação</t>
  </si>
  <si>
    <t>Aluguel carro</t>
  </si>
  <si>
    <t>Taxi</t>
  </si>
  <si>
    <t>Hotel</t>
  </si>
  <si>
    <t>Passagens</t>
  </si>
  <si>
    <t>R$</t>
  </si>
  <si>
    <t>U$</t>
  </si>
  <si>
    <t>Despesas</t>
  </si>
  <si>
    <t>Valor R$</t>
  </si>
  <si>
    <t>Faça o cálculo  das despesas em Reais</t>
  </si>
  <si>
    <t>Valor Mínimo</t>
  </si>
  <si>
    <t xml:space="preserve"> Valor Máximo</t>
  </si>
  <si>
    <t>Total de Produtos</t>
  </si>
  <si>
    <t>Lápis nº2 hb</t>
  </si>
  <si>
    <t>Caneta esferográfica</t>
  </si>
  <si>
    <t>Sulfite a4</t>
  </si>
  <si>
    <t>Grampeador pequeno</t>
  </si>
  <si>
    <t>Fita adesiva 10 m</t>
  </si>
  <si>
    <t>cola 100 g</t>
  </si>
  <si>
    <t>caderno 100 fls</t>
  </si>
  <si>
    <t>Total Vendas</t>
  </si>
  <si>
    <t>Total Custo</t>
  </si>
  <si>
    <t>Preço Unit Venda R$</t>
  </si>
  <si>
    <t>Preço Unit Custo R$</t>
  </si>
  <si>
    <t>Qtde</t>
  </si>
  <si>
    <t>Descrição</t>
  </si>
  <si>
    <t>Código</t>
  </si>
  <si>
    <t>Papelaria</t>
  </si>
  <si>
    <t>Média</t>
  </si>
  <si>
    <t>Totais</t>
  </si>
  <si>
    <t>Dez</t>
  </si>
  <si>
    <t>Nov</t>
  </si>
  <si>
    <t>Out</t>
  </si>
  <si>
    <t>Set</t>
  </si>
  <si>
    <t>Ago</t>
  </si>
  <si>
    <t>Jul</t>
  </si>
  <si>
    <t>Jun</t>
  </si>
  <si>
    <t>Mai</t>
  </si>
  <si>
    <t>Abr</t>
  </si>
  <si>
    <t>Mar</t>
  </si>
  <si>
    <t>Fev</t>
  </si>
  <si>
    <t>Jan</t>
  </si>
  <si>
    <t>Diferença (%)</t>
  </si>
  <si>
    <t>Realizado</t>
  </si>
  <si>
    <t>Planejado</t>
  </si>
  <si>
    <t>Mês</t>
  </si>
  <si>
    <t>Produção por Máquina</t>
  </si>
  <si>
    <t>Completar a tabela abaixo com fórmulas e com as devidas formatações, a fim de melhorar a sua visualização e  entendimento</t>
  </si>
  <si>
    <t>Média de Produção</t>
  </si>
  <si>
    <t>Produção Total</t>
  </si>
  <si>
    <t>Produção Mínima</t>
  </si>
  <si>
    <t>Produção Máxima</t>
  </si>
  <si>
    <t>Máquina 3</t>
  </si>
  <si>
    <t>Máquina 2</t>
  </si>
  <si>
    <t>Máquina 1</t>
  </si>
  <si>
    <t>Total</t>
  </si>
  <si>
    <t>Calcular, na tabela ao lado, os valores de produção, utilizando as funções respectivas para tal fim.</t>
  </si>
  <si>
    <t>Copiadoras</t>
  </si>
  <si>
    <t>Administração</t>
  </si>
  <si>
    <t>Gerente de Unidade</t>
  </si>
  <si>
    <t>José</t>
  </si>
  <si>
    <t>Gonzales</t>
  </si>
  <si>
    <t>Engenharia</t>
  </si>
  <si>
    <t>Engenheiro Mecânico</t>
  </si>
  <si>
    <t>Catia</t>
  </si>
  <si>
    <t>Abdul</t>
  </si>
  <si>
    <t>Engenheiro Chefe</t>
  </si>
  <si>
    <t>Brad</t>
  </si>
  <si>
    <t>McKormick</t>
  </si>
  <si>
    <t>Impressoras</t>
  </si>
  <si>
    <t>Marketing</t>
  </si>
  <si>
    <t>Representante de Vendas</t>
  </si>
  <si>
    <t>Hilda</t>
  </si>
  <si>
    <t>Wolf</t>
  </si>
  <si>
    <t>Engenheiro Senior</t>
  </si>
  <si>
    <t>Susana</t>
  </si>
  <si>
    <t>Beech</t>
  </si>
  <si>
    <t>Fax</t>
  </si>
  <si>
    <t>Miguel</t>
  </si>
  <si>
    <t>Johnson</t>
  </si>
  <si>
    <t>Contabilidade</t>
  </si>
  <si>
    <t>Contador</t>
  </si>
  <si>
    <t>Ellen</t>
  </si>
  <si>
    <t>McGuire</t>
  </si>
  <si>
    <t>Cara</t>
  </si>
  <si>
    <t>West</t>
  </si>
  <si>
    <t>Charles</t>
  </si>
  <si>
    <t>Cortina</t>
  </si>
  <si>
    <t>Promotor de Marketing</t>
  </si>
  <si>
    <t>Carla</t>
  </si>
  <si>
    <t>Sampson</t>
  </si>
  <si>
    <t>Gerente de Grupo</t>
  </si>
  <si>
    <t>Rica</t>
  </si>
  <si>
    <t>Smith</t>
  </si>
  <si>
    <t>Gerente Administrativo</t>
  </si>
  <si>
    <t>Erika</t>
  </si>
  <si>
    <t>Larssen</t>
  </si>
  <si>
    <t>Pesq. &amp; Desenv.</t>
  </si>
  <si>
    <t>Cientista Pesquisador</t>
  </si>
  <si>
    <t>Felicio</t>
  </si>
  <si>
    <t>Fossatti</t>
  </si>
  <si>
    <t>Mark</t>
  </si>
  <si>
    <t>Samuel</t>
  </si>
  <si>
    <t>Farley</t>
  </si>
  <si>
    <t>Técnico</t>
  </si>
  <si>
    <t>Brent</t>
  </si>
  <si>
    <t>Cronometro</t>
  </si>
  <si>
    <t>Roberto</t>
  </si>
  <si>
    <t>North</t>
  </si>
  <si>
    <t>Engenheiro de Software</t>
  </si>
  <si>
    <t>Donaldo</t>
  </si>
  <si>
    <t>Lark</t>
  </si>
  <si>
    <t>Ari</t>
  </si>
  <si>
    <t>Solomon</t>
  </si>
  <si>
    <t>Ariel</t>
  </si>
  <si>
    <t>Sofia</t>
  </si>
  <si>
    <t>Gerente da Engenharia</t>
  </si>
  <si>
    <t>Bobby</t>
  </si>
  <si>
    <t>Berger</t>
  </si>
  <si>
    <t>Alex</t>
  </si>
  <si>
    <t>Hodge</t>
  </si>
  <si>
    <t>Matthias</t>
  </si>
  <si>
    <t>Seidel</t>
  </si>
  <si>
    <t>Assistente Administrativo</t>
  </si>
  <si>
    <t>Burt</t>
  </si>
  <si>
    <t>Constancia</t>
  </si>
  <si>
    <t>Cientista Chefe</t>
  </si>
  <si>
    <t>Davi</t>
  </si>
  <si>
    <t>Price</t>
  </si>
  <si>
    <t>Bill</t>
  </si>
  <si>
    <t>Hardy</t>
  </si>
  <si>
    <t>Assistente Técnico</t>
  </si>
  <si>
    <t>Lisa</t>
  </si>
  <si>
    <t>Ygarre</t>
  </si>
  <si>
    <t>Julio</t>
  </si>
  <si>
    <t>Fernando</t>
  </si>
  <si>
    <t>Melissa</t>
  </si>
  <si>
    <t>Zostoc</t>
  </si>
  <si>
    <t>Everett</t>
  </si>
  <si>
    <t>Townes</t>
  </si>
  <si>
    <t>Sandra</t>
  </si>
  <si>
    <t>Bartholomeu</t>
  </si>
  <si>
    <t>Carolina</t>
  </si>
  <si>
    <t>Fein</t>
  </si>
  <si>
    <t>Tammy</t>
  </si>
  <si>
    <t>Wu</t>
  </si>
  <si>
    <t>Cindy</t>
  </si>
  <si>
    <t>Stone</t>
  </si>
  <si>
    <t>Sara</t>
  </si>
  <si>
    <t>Morton</t>
  </si>
  <si>
    <t>Assistente de Grupo Administrativo</t>
  </si>
  <si>
    <t>Megan</t>
  </si>
  <si>
    <t>Homes</t>
  </si>
  <si>
    <t>Rowena</t>
  </si>
  <si>
    <t>Bankler</t>
  </si>
  <si>
    <t>Lise-Anne</t>
  </si>
  <si>
    <t>Tupã</t>
  </si>
  <si>
    <t>Wes</t>
  </si>
  <si>
    <t>Gladys</t>
  </si>
  <si>
    <t>Weston</t>
  </si>
  <si>
    <t>Alice</t>
  </si>
  <si>
    <t>Raye</t>
  </si>
  <si>
    <t>Arte</t>
  </si>
  <si>
    <t>Especialista de Projetos</t>
  </si>
  <si>
    <t>Edison</t>
  </si>
  <si>
    <t>Nelson</t>
  </si>
  <si>
    <t>Bob</t>
  </si>
  <si>
    <t>Robinson</t>
  </si>
  <si>
    <t>Barbeiro</t>
  </si>
  <si>
    <t>Barbara</t>
  </si>
  <si>
    <t>Alyssa</t>
  </si>
  <si>
    <t>Mann</t>
  </si>
  <si>
    <t>Gail</t>
  </si>
  <si>
    <t>Scoteiro</t>
  </si>
  <si>
    <t>David</t>
  </si>
  <si>
    <t>Cummins</t>
  </si>
  <si>
    <t>Francisco</t>
  </si>
  <si>
    <t>Bellwood</t>
  </si>
  <si>
    <t>Ralph</t>
  </si>
  <si>
    <t>Taylor</t>
  </si>
  <si>
    <t>Kendrick</t>
  </si>
  <si>
    <t>Hapsbuch</t>
  </si>
  <si>
    <t>Jessica</t>
  </si>
  <si>
    <t>White</t>
  </si>
  <si>
    <t>Stephanie</t>
  </si>
  <si>
    <t>Alexi</t>
  </si>
  <si>
    <t>Pamela</t>
  </si>
  <si>
    <t>Kegler</t>
  </si>
  <si>
    <t>Sherrie</t>
  </si>
  <si>
    <t>Dixon-Waite</t>
  </si>
  <si>
    <t>Brwyne</t>
  </si>
  <si>
    <t>Theodoro</t>
  </si>
  <si>
    <t>Kourios</t>
  </si>
  <si>
    <t>Leslie</t>
  </si>
  <si>
    <t>Smythe</t>
  </si>
  <si>
    <t>Dennis</t>
  </si>
  <si>
    <t>Coyote</t>
  </si>
  <si>
    <t>Engenheiro de Produção</t>
  </si>
  <si>
    <t>Karen</t>
  </si>
  <si>
    <t>Quanto</t>
  </si>
  <si>
    <t>Assistente Contábil</t>
  </si>
  <si>
    <t>Tom</t>
  </si>
  <si>
    <t>Bellini</t>
  </si>
  <si>
    <t>Rose</t>
  </si>
  <si>
    <t>Wells</t>
  </si>
  <si>
    <t>Natan</t>
  </si>
  <si>
    <t>Canela</t>
  </si>
  <si>
    <t>Tuome</t>
  </si>
  <si>
    <t>Vuanuo</t>
  </si>
  <si>
    <t>Maria</t>
  </si>
  <si>
    <t>Casimiro</t>
  </si>
  <si>
    <t>Liza</t>
  </si>
  <si>
    <t>Preston</t>
  </si>
  <si>
    <t>Jaime</t>
  </si>
  <si>
    <t>Melo</t>
  </si>
  <si>
    <t>Hazel</t>
  </si>
  <si>
    <t>Gordon</t>
  </si>
  <si>
    <t>Boucinhas</t>
  </si>
  <si>
    <t>Anna</t>
  </si>
  <si>
    <t>Selznick</t>
  </si>
  <si>
    <t>Midori</t>
  </si>
  <si>
    <t>Kaneko</t>
  </si>
  <si>
    <t>Tercio</t>
  </si>
  <si>
    <t>Evelina</t>
  </si>
  <si>
    <t>Sargento</t>
  </si>
  <si>
    <t>Steven</t>
  </si>
  <si>
    <t>Chuveiro</t>
  </si>
  <si>
    <t>Randy</t>
  </si>
  <si>
    <t>Sinval</t>
  </si>
  <si>
    <t>Simplicio</t>
  </si>
  <si>
    <t>Tadeu</t>
  </si>
  <si>
    <t>Szcznyck</t>
  </si>
  <si>
    <t>Davino</t>
  </si>
  <si>
    <t>Isolda</t>
  </si>
  <si>
    <t>Alsino</t>
  </si>
  <si>
    <t>Batista</t>
  </si>
  <si>
    <t>Kristina</t>
  </si>
  <si>
    <t>Mueller</t>
  </si>
  <si>
    <t>Allen</t>
  </si>
  <si>
    <t>Planta</t>
  </si>
  <si>
    <t>Jean</t>
  </si>
  <si>
    <t>Fontoura</t>
  </si>
  <si>
    <t>Henrique</t>
  </si>
  <si>
    <t>Phillipe</t>
  </si>
  <si>
    <t>Ricardo</t>
  </si>
  <si>
    <t>Linda</t>
  </si>
  <si>
    <t>Cooper</t>
  </si>
  <si>
    <t>Alexandra</t>
  </si>
  <si>
    <t>Lemos</t>
  </si>
  <si>
    <t>Maximo</t>
  </si>
  <si>
    <t>Alberto</t>
  </si>
  <si>
    <t>Jay</t>
  </si>
  <si>
    <t>Silveira</t>
  </si>
  <si>
    <t>Tommie</t>
  </si>
  <si>
    <t>Kelly</t>
  </si>
  <si>
    <t>Mollie</t>
  </si>
  <si>
    <t>Maguila</t>
  </si>
  <si>
    <t>Assistente de Projetos</t>
  </si>
  <si>
    <t>Howard</t>
  </si>
  <si>
    <t>Iain</t>
  </si>
  <si>
    <t>Stenio</t>
  </si>
  <si>
    <t>Peter</t>
  </si>
  <si>
    <t>Lampião</t>
  </si>
  <si>
    <t>Malcolm</t>
  </si>
  <si>
    <t>Goldberg</t>
  </si>
  <si>
    <t>Eileen</t>
  </si>
  <si>
    <t>Bartolomeu</t>
  </si>
  <si>
    <t>Aaron</t>
  </si>
  <si>
    <t>Abel</t>
  </si>
  <si>
    <t>Erico</t>
  </si>
  <si>
    <t>Levi</t>
  </si>
  <si>
    <t>Janete</t>
  </si>
  <si>
    <t>Miller</t>
  </si>
  <si>
    <t>Martinez</t>
  </si>
  <si>
    <t>Daoud</t>
  </si>
  <si>
    <t>Al-Sabah</t>
  </si>
  <si>
    <t>Michael</t>
  </si>
  <si>
    <t>Lino</t>
  </si>
  <si>
    <t>Correia</t>
  </si>
  <si>
    <t>Sheryl</t>
  </si>
  <si>
    <t>Kane</t>
  </si>
  <si>
    <t>Jason</t>
  </si>
  <si>
    <t>Wellington</t>
  </si>
  <si>
    <t>Arruda</t>
  </si>
  <si>
    <t>Ursula</t>
  </si>
  <si>
    <t>Bernice</t>
  </si>
  <si>
    <t>Jeremias</t>
  </si>
  <si>
    <t>Dorio</t>
  </si>
  <si>
    <t>Toninho</t>
  </si>
  <si>
    <t>Assunção</t>
  </si>
  <si>
    <t>Petri</t>
  </si>
  <si>
    <t>Lauro</t>
  </si>
  <si>
    <t>Franco</t>
  </si>
  <si>
    <t>Data Nasc.</t>
  </si>
  <si>
    <t>Data Adm.</t>
  </si>
  <si>
    <t>Salário</t>
  </si>
  <si>
    <t>Divisão</t>
  </si>
  <si>
    <t>Departamento</t>
  </si>
  <si>
    <t>Cargo</t>
  </si>
  <si>
    <t>Nome</t>
  </si>
  <si>
    <t>Cod Emp</t>
  </si>
  <si>
    <t>Base Mínima Salário:</t>
  </si>
  <si>
    <t>Teto Máximo Salário:</t>
  </si>
  <si>
    <t>Média de Salários:</t>
  </si>
  <si>
    <t>Total de Salários:</t>
  </si>
  <si>
    <t>Nº Total de Colaboradores:</t>
  </si>
  <si>
    <t>Faça os cáculos necessários</t>
  </si>
  <si>
    <t>Resp:</t>
  </si>
  <si>
    <t>Sim</t>
  </si>
  <si>
    <t>Não</t>
  </si>
  <si>
    <t>Preencher as células azuis, com as respostas correspondentes.</t>
  </si>
  <si>
    <t>Marque um x</t>
  </si>
  <si>
    <t>Marque o número correspondente</t>
  </si>
  <si>
    <t>x</t>
  </si>
  <si>
    <t>Diferença (R$)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</si>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</sst>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0.0%"/>
    <numFmt numFmtId="166" formatCode="[$-416]dd\-mmm\-yy;@"/>
    <numFmt numFmtId="167" formatCode="_(&quot;R$ &quot;* #,##0.00_);_(&quot;R$ &quot;* \(#,##0.00\);_(&quot;R$ &quot;* &quot;-&quot;??_);_(@_)"/>
    <numFmt numFmtId="168" formatCode="_-* #,##0.0_-;_-* #,##0.0\-;_-* &quot;-&quot;??_-;_-@_-"/>
    <numFmt numFmtId="169" formatCode="[$$-540A]#,##0.00"/>
    <numFmt numFmtId="170" formatCode="000"/>
    <numFmt numFmtId="171" formatCode="#,##0_ ;\-#,##0\ "/>
    <numFmt numFmtId="172" formatCode="m/d/yy"/>
    <numFmt numFmtId="173" formatCode="&quot;$&quot;#,##0.00_);[Red]\(&quot;$&quot;#,##0.00\)"/>
    <numFmt numFmtId="174" formatCode="&quot;$&quot;#,##0_);[Red]\(&quot;$&quot;#,##0\)"/>
    <numFmt numFmtId="175" formatCode="d/mm/yyyy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i/>
      <sz val="12"/>
      <color indexed="8"/>
      <name val="Garamond"/>
      <family val="1"/>
    </font>
    <font>
      <sz val="10"/>
      <name val="Comic Sans MS"/>
      <family val="4"/>
    </font>
    <font>
      <b/>
      <sz val="11"/>
      <color theme="0"/>
      <name val="Segoe UI"/>
      <family val="2"/>
    </font>
    <font>
      <sz val="11"/>
      <color theme="1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14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b/>
      <sz val="11"/>
      <color theme="1"/>
      <name val="Segoe UI"/>
      <family val="2"/>
    </font>
    <font>
      <b/>
      <sz val="14"/>
      <name val="Segoe UI"/>
      <family val="2"/>
    </font>
    <font>
      <b/>
      <sz val="14"/>
      <color theme="0"/>
      <name val="Segoe UI"/>
      <family val="2"/>
    </font>
    <font>
      <b/>
      <sz val="11"/>
      <color theme="5" tint="-0.249977111117893"/>
      <name val="Segoe UI"/>
      <family val="2"/>
    </font>
    <font>
      <b/>
      <sz val="16"/>
      <color theme="1"/>
      <name val="Calibri"/>
      <family val="2"/>
    </font>
    <font>
      <sz val="10"/>
      <color theme="1"/>
      <name val="Segoe UI"/>
      <family val="2"/>
    </font>
    <font>
      <b/>
      <sz val="14"/>
      <color theme="1" tint="0.14999847407452621"/>
      <name val="Segoe UI"/>
      <family val="2"/>
    </font>
    <font>
      <sz val="11"/>
      <color theme="1" tint="0.14999847407452621"/>
      <name val="Segoe UI"/>
      <family val="2"/>
    </font>
    <font>
      <b/>
      <sz val="12"/>
      <color theme="0"/>
      <name val="Segoe UI"/>
      <family val="2"/>
    </font>
    <font>
      <sz val="10"/>
      <color theme="1" tint="0.14999847407452621"/>
      <name val="Segoe UI"/>
      <family val="2"/>
    </font>
    <font>
      <b/>
      <sz val="10"/>
      <color theme="0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sz val="8"/>
      <name val="Segoe UI"/>
      <family val="2"/>
    </font>
    <font>
      <b/>
      <sz val="8"/>
      <name val="Segoe UI"/>
      <family val="2"/>
    </font>
    <font>
      <sz val="10"/>
      <color theme="0"/>
      <name val="Segoe UI"/>
      <family val="2"/>
    </font>
    <font>
      <b/>
      <sz val="10"/>
      <color theme="1"/>
      <name val="Segoe UI"/>
      <family val="2"/>
    </font>
    <font>
      <i/>
      <sz val="11"/>
      <color rgb="FF7F7F7F"/>
      <name val="Segoe UI"/>
      <family val="2"/>
    </font>
    <font>
      <sz val="11"/>
      <color rgb="FFC00000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1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8AFA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79998168889431442"/>
        <bgColor theme="6" tint="0.79998168889431442"/>
      </patternFill>
    </fill>
    <fill>
      <patternFill patternType="solid">
        <fgColor rgb="FF08AFA7"/>
        <bgColor theme="6"/>
      </patternFill>
    </fill>
    <fill>
      <patternFill patternType="solid">
        <fgColor rgb="FF08AFA7"/>
        <bgColor theme="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007F4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theme="4"/>
      </top>
      <bottom/>
      <diagonal/>
    </border>
  </borders>
  <cellStyleXfs count="24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4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0" fontId="5" fillId="3" borderId="2">
      <alignment horizontal="left"/>
    </xf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31" fillId="0" borderId="0" applyNumberFormat="0" applyFill="0" applyBorder="0" applyAlignment="0" applyProtection="0"/>
  </cellStyleXfs>
  <cellXfs count="174">
    <xf numFmtId="0" fontId="0" fillId="0" borderId="0" xfId="0"/>
    <xf numFmtId="0" fontId="0" fillId="0" borderId="0" xfId="0"/>
    <xf numFmtId="0" fontId="8" fillId="0" borderId="0" xfId="0" applyFont="1"/>
    <xf numFmtId="165" fontId="9" fillId="0" borderId="1" xfId="5" applyNumberFormat="1" applyFont="1" applyBorder="1"/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2" fillId="0" borderId="0" xfId="0" applyFont="1" applyAlignment="1"/>
    <xf numFmtId="0" fontId="13" fillId="0" borderId="0" xfId="0" applyFont="1" applyAlignment="1"/>
    <xf numFmtId="0" fontId="12" fillId="0" borderId="0" xfId="0" applyFont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43" fontId="14" fillId="2" borderId="1" xfId="1" applyFont="1" applyFill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/>
    </xf>
    <xf numFmtId="0" fontId="8" fillId="0" borderId="1" xfId="1" applyNumberFormat="1" applyFont="1" applyBorder="1" applyAlignment="1">
      <alignment horizontal="center" vertical="center"/>
    </xf>
    <xf numFmtId="14" fontId="8" fillId="0" borderId="1" xfId="0" applyNumberFormat="1" applyFont="1" applyBorder="1"/>
    <xf numFmtId="0" fontId="8" fillId="0" borderId="1" xfId="0" applyNumberFormat="1" applyFont="1" applyBorder="1" applyAlignment="1">
      <alignment horizontal="center" vertical="center"/>
    </xf>
    <xf numFmtId="0" fontId="8" fillId="0" borderId="0" xfId="0" applyFont="1" applyBorder="1"/>
    <xf numFmtId="9" fontId="8" fillId="0" borderId="0" xfId="0" applyNumberFormat="1" applyFont="1" applyBorder="1"/>
    <xf numFmtId="0" fontId="8" fillId="0" borderId="1" xfId="0" applyFont="1" applyBorder="1" applyAlignment="1">
      <alignment horizontal="center" vertical="center"/>
    </xf>
    <xf numFmtId="0" fontId="10" fillId="0" borderId="0" xfId="3" applyFont="1"/>
    <xf numFmtId="0" fontId="10" fillId="0" borderId="1" xfId="3" applyFont="1" applyBorder="1" applyAlignment="1">
      <alignment horizontal="left"/>
    </xf>
    <xf numFmtId="168" fontId="10" fillId="0" borderId="0" xfId="3" applyNumberFormat="1" applyFont="1"/>
    <xf numFmtId="0" fontId="10" fillId="0" borderId="0" xfId="3" applyFont="1" applyBorder="1"/>
    <xf numFmtId="0" fontId="9" fillId="4" borderId="8" xfId="3" applyFont="1" applyFill="1" applyBorder="1" applyAlignment="1">
      <alignment horizontal="right"/>
    </xf>
    <xf numFmtId="164" fontId="10" fillId="0" borderId="8" xfId="4" applyFont="1" applyBorder="1"/>
    <xf numFmtId="0" fontId="9" fillId="4" borderId="6" xfId="3" applyFont="1" applyFill="1" applyBorder="1" applyAlignment="1">
      <alignment horizontal="right"/>
    </xf>
    <xf numFmtId="164" fontId="10" fillId="0" borderId="6" xfId="4" applyFont="1" applyBorder="1"/>
    <xf numFmtId="0" fontId="9" fillId="4" borderId="4" xfId="3" applyFont="1" applyFill="1" applyBorder="1" applyAlignment="1">
      <alignment horizontal="right"/>
    </xf>
    <xf numFmtId="164" fontId="10" fillId="0" borderId="4" xfId="4" applyFont="1" applyBorder="1"/>
    <xf numFmtId="0" fontId="10" fillId="0" borderId="0" xfId="3" applyNumberFormat="1" applyFont="1"/>
    <xf numFmtId="0" fontId="8" fillId="0" borderId="1" xfId="0" applyFont="1" applyBorder="1"/>
    <xf numFmtId="43" fontId="8" fillId="0" borderId="1" xfId="1" applyFont="1" applyBorder="1"/>
    <xf numFmtId="9" fontId="8" fillId="0" borderId="1" xfId="0" applyNumberFormat="1" applyFont="1" applyBorder="1"/>
    <xf numFmtId="0" fontId="14" fillId="2" borderId="1" xfId="1" applyNumberFormat="1" applyFont="1" applyFill="1" applyBorder="1"/>
    <xf numFmtId="0" fontId="14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center" vertical="center"/>
    </xf>
    <xf numFmtId="0" fontId="17" fillId="0" borderId="1" xfId="3" applyFont="1" applyFill="1" applyBorder="1" applyAlignment="1">
      <alignment horizontal="center" vertical="center" wrapText="1"/>
    </xf>
    <xf numFmtId="0" fontId="14" fillId="6" borderId="0" xfId="1" applyNumberFormat="1" applyFont="1" applyFill="1" applyBorder="1"/>
    <xf numFmtId="43" fontId="14" fillId="2" borderId="1" xfId="1" applyNumberFormat="1" applyFont="1" applyFill="1" applyBorder="1"/>
    <xf numFmtId="0" fontId="18" fillId="0" borderId="0" xfId="0" applyFont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0" fontId="14" fillId="0" borderId="0" xfId="0" applyFont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4" fillId="0" borderId="1" xfId="0" applyFont="1" applyBorder="1"/>
    <xf numFmtId="0" fontId="10" fillId="0" borderId="0" xfId="19" applyFont="1"/>
    <xf numFmtId="0" fontId="10" fillId="0" borderId="0" xfId="19" applyFont="1" applyAlignment="1">
      <alignment vertical="center"/>
    </xf>
    <xf numFmtId="164" fontId="8" fillId="0" borderId="1" xfId="0" applyNumberFormat="1" applyFont="1" applyBorder="1" applyAlignment="1">
      <alignment horizontal="center"/>
    </xf>
    <xf numFmtId="169" fontId="8" fillId="0" borderId="1" xfId="0" applyNumberFormat="1" applyFont="1" applyBorder="1" applyAlignment="1">
      <alignment horizontal="center"/>
    </xf>
    <xf numFmtId="164" fontId="21" fillId="0" borderId="1" xfId="4" applyFont="1" applyFill="1" applyBorder="1"/>
    <xf numFmtId="0" fontId="14" fillId="0" borderId="1" xfId="20" applyNumberFormat="1" applyFont="1" applyBorder="1" applyAlignment="1">
      <alignment horizontal="center"/>
    </xf>
    <xf numFmtId="0" fontId="10" fillId="0" borderId="0" xfId="3" applyFont="1" applyFill="1" applyBorder="1"/>
    <xf numFmtId="164" fontId="10" fillId="0" borderId="11" xfId="3" applyNumberFormat="1" applyFont="1" applyBorder="1"/>
    <xf numFmtId="0" fontId="23" fillId="0" borderId="0" xfId="3" applyFont="1" applyFill="1" applyBorder="1" applyAlignment="1">
      <alignment horizontal="center"/>
    </xf>
    <xf numFmtId="0" fontId="10" fillId="0" borderId="1" xfId="3" applyFont="1" applyBorder="1"/>
    <xf numFmtId="0" fontId="9" fillId="0" borderId="0" xfId="3" applyFont="1"/>
    <xf numFmtId="164" fontId="10" fillId="0" borderId="1" xfId="3" applyNumberFormat="1" applyFont="1" applyBorder="1"/>
    <xf numFmtId="164" fontId="8" fillId="0" borderId="1" xfId="21" applyFont="1" applyBorder="1" applyAlignment="1"/>
    <xf numFmtId="0" fontId="23" fillId="0" borderId="1" xfId="3" applyFont="1" applyFill="1" applyBorder="1" applyAlignment="1">
      <alignment horizontal="center"/>
    </xf>
    <xf numFmtId="170" fontId="10" fillId="0" borderId="1" xfId="3" applyNumberFormat="1" applyFont="1" applyBorder="1" applyAlignment="1">
      <alignment horizontal="center"/>
    </xf>
    <xf numFmtId="0" fontId="10" fillId="0" borderId="1" xfId="3" applyFont="1" applyBorder="1" applyAlignment="1">
      <alignment horizontal="center"/>
    </xf>
    <xf numFmtId="0" fontId="24" fillId="5" borderId="1" xfId="3" applyFont="1" applyFill="1" applyBorder="1" applyAlignment="1">
      <alignment horizontal="center" vertical="center" wrapText="1"/>
    </xf>
    <xf numFmtId="0" fontId="7" fillId="5" borderId="0" xfId="3" applyFont="1" applyFill="1" applyAlignment="1">
      <alignment horizontal="centerContinuous" vertical="center"/>
    </xf>
    <xf numFmtId="0" fontId="25" fillId="0" borderId="0" xfId="0" applyNumberFormat="1" applyFont="1" applyFill="1" applyBorder="1" applyAlignment="1">
      <alignment horizontal="center"/>
    </xf>
    <xf numFmtId="0" fontId="25" fillId="0" borderId="0" xfId="0" applyNumberFormat="1" applyFont="1" applyFill="1" applyBorder="1"/>
    <xf numFmtId="0" fontId="8" fillId="0" borderId="0" xfId="0" applyFont="1" applyFill="1" applyBorder="1"/>
    <xf numFmtId="0" fontId="13" fillId="0" borderId="0" xfId="0" applyFont="1"/>
    <xf numFmtId="0" fontId="13" fillId="5" borderId="0" xfId="0" applyFont="1" applyFill="1" applyAlignment="1"/>
    <xf numFmtId="0" fontId="22" fillId="5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14" fillId="0" borderId="0" xfId="0" applyFont="1"/>
    <xf numFmtId="171" fontId="8" fillId="0" borderId="0" xfId="0" applyNumberFormat="1" applyFont="1" applyAlignment="1">
      <alignment horizontal="center"/>
    </xf>
    <xf numFmtId="171" fontId="14" fillId="0" borderId="19" xfId="1" applyNumberFormat="1" applyFont="1" applyBorder="1" applyAlignment="1">
      <alignment horizontal="center"/>
    </xf>
    <xf numFmtId="171" fontId="8" fillId="0" borderId="20" xfId="1" applyNumberFormat="1" applyFont="1" applyBorder="1" applyAlignment="1">
      <alignment horizontal="center"/>
    </xf>
    <xf numFmtId="0" fontId="8" fillId="0" borderId="21" xfId="0" applyFont="1" applyBorder="1"/>
    <xf numFmtId="171" fontId="14" fillId="7" borderId="19" xfId="1" applyNumberFormat="1" applyFont="1" applyFill="1" applyBorder="1" applyAlignment="1">
      <alignment horizontal="center"/>
    </xf>
    <xf numFmtId="171" fontId="8" fillId="7" borderId="20" xfId="1" applyNumberFormat="1" applyFont="1" applyFill="1" applyBorder="1" applyAlignment="1">
      <alignment horizontal="center"/>
    </xf>
    <xf numFmtId="0" fontId="8" fillId="7" borderId="21" xfId="0" applyFont="1" applyFill="1" applyBorder="1"/>
    <xf numFmtId="171" fontId="8" fillId="8" borderId="1" xfId="1" applyNumberFormat="1" applyFont="1" applyFill="1" applyBorder="1" applyAlignment="1">
      <alignment horizontal="center"/>
    </xf>
    <xf numFmtId="0" fontId="7" fillId="9" borderId="21" xfId="0" applyFont="1" applyFill="1" applyBorder="1"/>
    <xf numFmtId="0" fontId="7" fillId="10" borderId="22" xfId="0" applyFont="1" applyFill="1" applyBorder="1" applyAlignment="1">
      <alignment horizontal="center"/>
    </xf>
    <xf numFmtId="0" fontId="7" fillId="9" borderId="19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27" fillId="0" borderId="0" xfId="2" applyFont="1"/>
    <xf numFmtId="172" fontId="27" fillId="0" borderId="0" xfId="2" applyNumberFormat="1" applyFont="1"/>
    <xf numFmtId="174" fontId="27" fillId="0" borderId="0" xfId="22" applyNumberFormat="1" applyFont="1"/>
    <xf numFmtId="0" fontId="27" fillId="0" borderId="0" xfId="2" applyFont="1" applyAlignment="1">
      <alignment horizontal="center"/>
    </xf>
    <xf numFmtId="174" fontId="27" fillId="0" borderId="0" xfId="2" applyNumberFormat="1" applyFont="1"/>
    <xf numFmtId="175" fontId="19" fillId="0" borderId="23" xfId="3" applyNumberFormat="1" applyFont="1" applyBorder="1"/>
    <xf numFmtId="175" fontId="19" fillId="0" borderId="24" xfId="3" applyNumberFormat="1" applyFont="1" applyBorder="1"/>
    <xf numFmtId="43" fontId="19" fillId="0" borderId="24" xfId="1" applyFont="1" applyBorder="1"/>
    <xf numFmtId="0" fontId="19" fillId="0" borderId="24" xfId="3" applyFont="1" applyBorder="1"/>
    <xf numFmtId="0" fontId="19" fillId="0" borderId="25" xfId="3" applyFont="1" applyBorder="1"/>
    <xf numFmtId="43" fontId="19" fillId="0" borderId="23" xfId="1" applyFont="1" applyBorder="1"/>
    <xf numFmtId="0" fontId="19" fillId="0" borderId="23" xfId="3" applyFont="1" applyBorder="1"/>
    <xf numFmtId="0" fontId="19" fillId="0" borderId="26" xfId="3" applyFont="1" applyBorder="1"/>
    <xf numFmtId="0" fontId="28" fillId="0" borderId="0" xfId="2" applyFont="1" applyAlignment="1">
      <alignment horizontal="center"/>
    </xf>
    <xf numFmtId="172" fontId="28" fillId="0" borderId="0" xfId="2" applyNumberFormat="1" applyFont="1" applyAlignment="1">
      <alignment horizontal="center"/>
    </xf>
    <xf numFmtId="0" fontId="24" fillId="12" borderId="27" xfId="3" applyFont="1" applyFill="1" applyBorder="1"/>
    <xf numFmtId="0" fontId="24" fillId="12" borderId="23" xfId="3" applyFont="1" applyFill="1" applyBorder="1"/>
    <xf numFmtId="0" fontId="29" fillId="12" borderId="26" xfId="3" applyFont="1" applyFill="1" applyBorder="1"/>
    <xf numFmtId="0" fontId="23" fillId="0" borderId="28" xfId="3" applyFont="1" applyFill="1" applyBorder="1" applyAlignment="1">
      <alignment horizontal="left"/>
    </xf>
    <xf numFmtId="0" fontId="30" fillId="0" borderId="28" xfId="3" applyFont="1" applyBorder="1" applyAlignment="1">
      <alignment horizontal="left" vertical="center"/>
    </xf>
    <xf numFmtId="0" fontId="19" fillId="0" borderId="28" xfId="3" applyFont="1" applyBorder="1" applyAlignment="1">
      <alignment horizontal="left"/>
    </xf>
    <xf numFmtId="0" fontId="14" fillId="2" borderId="1" xfId="1" applyNumberFormat="1" applyFont="1" applyFill="1" applyBorder="1" applyAlignment="1">
      <alignment horizontal="right" vertical="center" wrapText="1"/>
    </xf>
    <xf numFmtId="0" fontId="27" fillId="0" borderId="0" xfId="2" applyFont="1" applyBorder="1" applyAlignment="1">
      <alignment horizontal="left"/>
    </xf>
    <xf numFmtId="0" fontId="27" fillId="5" borderId="0" xfId="2" applyFont="1" applyFill="1" applyBorder="1"/>
    <xf numFmtId="0" fontId="8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14" borderId="1" xfId="0" applyFont="1" applyFill="1" applyBorder="1" applyAlignment="1">
      <alignment horizontal="center"/>
    </xf>
    <xf numFmtId="0" fontId="16" fillId="5" borderId="0" xfId="0" applyFont="1" applyFill="1" applyAlignment="1"/>
    <xf numFmtId="0" fontId="31" fillId="0" borderId="0" xfId="23" applyAlignment="1">
      <alignment horizontal="right"/>
    </xf>
    <xf numFmtId="0" fontId="31" fillId="0" borderId="0" xfId="23" applyAlignment="1">
      <alignment horizontal="left"/>
    </xf>
    <xf numFmtId="0" fontId="16" fillId="5" borderId="0" xfId="0" applyFont="1" applyFill="1" applyAlignment="1">
      <alignment horizontal="center"/>
    </xf>
    <xf numFmtId="0" fontId="7" fillId="5" borderId="10" xfId="3" applyFont="1" applyFill="1" applyBorder="1" applyAlignment="1">
      <alignment horizontal="left" vertical="center" wrapText="1"/>
    </xf>
    <xf numFmtId="0" fontId="7" fillId="5" borderId="9" xfId="3" applyFont="1" applyFill="1" applyBorder="1" applyAlignment="1">
      <alignment horizontal="left" vertical="center" wrapText="1"/>
    </xf>
    <xf numFmtId="0" fontId="7" fillId="5" borderId="0" xfId="2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14" fillId="0" borderId="10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9" fillId="0" borderId="18" xfId="3" applyFont="1" applyBorder="1" applyAlignment="1">
      <alignment horizontal="right"/>
    </xf>
    <xf numFmtId="0" fontId="9" fillId="0" borderId="17" xfId="3" applyFont="1" applyBorder="1" applyAlignment="1">
      <alignment horizontal="right"/>
    </xf>
    <xf numFmtId="0" fontId="9" fillId="0" borderId="16" xfId="3" applyFont="1" applyBorder="1" applyAlignment="1">
      <alignment horizontal="right"/>
    </xf>
    <xf numFmtId="0" fontId="9" fillId="0" borderId="15" xfId="3" applyFont="1" applyBorder="1" applyAlignment="1">
      <alignment horizontal="right"/>
    </xf>
    <xf numFmtId="0" fontId="9" fillId="0" borderId="14" xfId="3" applyFont="1" applyBorder="1" applyAlignment="1">
      <alignment horizontal="right"/>
    </xf>
    <xf numFmtId="0" fontId="9" fillId="0" borderId="13" xfId="3" applyFont="1" applyBorder="1" applyAlignment="1">
      <alignment horizontal="right"/>
    </xf>
    <xf numFmtId="0" fontId="22" fillId="11" borderId="0" xfId="0" applyFont="1" applyFill="1" applyAlignment="1">
      <alignment horizontal="center" vertical="center"/>
    </xf>
    <xf numFmtId="0" fontId="22" fillId="5" borderId="0" xfId="0" applyFont="1" applyFill="1" applyAlignment="1">
      <alignment horizontal="center"/>
    </xf>
    <xf numFmtId="0" fontId="22" fillId="5" borderId="0" xfId="2" applyFont="1" applyFill="1" applyBorder="1" applyAlignment="1">
      <alignment horizontal="center" vertical="center"/>
    </xf>
    <xf numFmtId="0" fontId="22" fillId="13" borderId="0" xfId="2" applyFont="1" applyFill="1" applyBorder="1" applyAlignment="1">
      <alignment horizontal="center" vertical="center"/>
    </xf>
    <xf numFmtId="0" fontId="15" fillId="0" borderId="10" xfId="3" applyFont="1" applyBorder="1" applyAlignment="1">
      <alignment horizontal="center"/>
    </xf>
    <xf numFmtId="0" fontId="15" fillId="0" borderId="9" xfId="3" applyFont="1" applyBorder="1" applyAlignment="1">
      <alignment horizontal="center"/>
    </xf>
    <xf numFmtId="0" fontId="15" fillId="0" borderId="11" xfId="3" applyFont="1" applyBorder="1" applyAlignment="1">
      <alignment horizontal="center"/>
    </xf>
    <xf numFmtId="8" fontId="8" fillId="0" borderId="1" xfId="4" applyNumberFormat="1" applyFont="1" applyBorder="1" applyAlignment="1">
      <alignment horizontal="center"/>
    </xf>
    <xf numFmtId="8" fontId="8" fillId="0" borderId="1" xfId="4" applyNumberFormat="1" applyFont="1" applyBorder="1" applyAlignment="1"/>
    <xf numFmtId="0" fontId="8" fillId="0" borderId="1" xfId="10" applyNumberFormat="1" applyFont="1" applyBorder="1" applyAlignment="1">
      <alignment horizontal="center"/>
    </xf>
    <xf numFmtId="10" fontId="8" fillId="0" borderId="1" xfId="5" applyNumberFormat="1" applyFont="1" applyBorder="1" applyAlignment="1"/>
    <xf numFmtId="10" fontId="10" fillId="0" borderId="7" xfId="4" applyNumberFormat="1" applyFont="1" applyBorder="1"/>
    <xf numFmtId="10" fontId="10" fillId="0" borderId="5" xfId="4" applyNumberFormat="1" applyFont="1" applyBorder="1"/>
    <xf numFmtId="10" fontId="10" fillId="0" borderId="3" xfId="4" applyNumberFormat="1" applyFont="1" applyBorder="1"/>
    <xf numFmtId="164" fontId="10" fillId="0" borderId="32" xfId="4" applyFont="1" applyBorder="1"/>
    <xf numFmtId="0" fontId="9" fillId="15" borderId="33" xfId="0" applyFont="1" applyFill="1" applyBorder="1" applyAlignment="1">
      <alignment horizontal="center" vertical="center" wrapText="1"/>
    </xf>
    <xf numFmtId="8" fontId="8" fillId="0" borderId="0" xfId="4" applyNumberFormat="1" applyFont="1" applyBorder="1"/>
    <xf numFmtId="8" fontId="8" fillId="0" borderId="0" xfId="1" applyNumberFormat="1" applyFont="1" applyBorder="1"/>
    <xf numFmtId="10" fontId="8" fillId="0" borderId="0" xfId="0" applyNumberFormat="1" applyFont="1" applyBorder="1"/>
    <xf numFmtId="0" fontId="1" fillId="0" borderId="0" xfId="0" applyFont="1"/>
    <xf numFmtId="0" fontId="26" fillId="16" borderId="1" xfId="0" applyNumberFormat="1" applyFont="1" applyFill="1" applyBorder="1" applyAlignment="1">
      <alignment horizontal="center"/>
    </xf>
    <xf numFmtId="0" fontId="25" fillId="18" borderId="1" xfId="0" applyNumberFormat="1" applyFont="1" applyFill="1" applyBorder="1"/>
    <xf numFmtId="8" fontId="25" fillId="18" borderId="1" xfId="1" applyNumberFormat="1" applyFont="1" applyFill="1" applyBorder="1" applyAlignment="1">
      <alignment horizontal="center"/>
    </xf>
    <xf numFmtId="9" fontId="1" fillId="18" borderId="1" xfId="5" applyFont="1" applyFill="1" applyBorder="1" applyAlignment="1">
      <alignment horizontal="center"/>
    </xf>
    <xf numFmtId="0" fontId="25" fillId="19" borderId="1" xfId="0" applyNumberFormat="1" applyFont="1" applyFill="1" applyBorder="1"/>
    <xf numFmtId="8" fontId="25" fillId="19" borderId="1" xfId="1" applyNumberFormat="1" applyFont="1" applyFill="1" applyBorder="1" applyAlignment="1">
      <alignment horizontal="center"/>
    </xf>
    <xf numFmtId="9" fontId="1" fillId="19" borderId="1" xfId="5" applyFont="1" applyFill="1" applyBorder="1" applyAlignment="1">
      <alignment horizontal="center"/>
    </xf>
    <xf numFmtId="0" fontId="13" fillId="17" borderId="1" xfId="0" applyNumberFormat="1" applyFont="1" applyFill="1" applyBorder="1" applyAlignment="1">
      <alignment horizontal="center"/>
    </xf>
    <xf numFmtId="8" fontId="25" fillId="2" borderId="1" xfId="0" applyNumberFormat="1" applyFont="1" applyFill="1" applyBorder="1" applyAlignment="1">
      <alignment horizontal="center"/>
    </xf>
    <xf numFmtId="164" fontId="32" fillId="18" borderId="1" xfId="4" applyFont="1" applyFill="1" applyBorder="1" applyAlignment="1">
      <alignment horizontal="center"/>
    </xf>
    <xf numFmtId="164" fontId="32" fillId="19" borderId="1" xfId="4" applyFont="1" applyFill="1" applyBorder="1" applyAlignment="1">
      <alignment horizontal="center"/>
    </xf>
    <xf numFmtId="8" fontId="14" fillId="2" borderId="1" xfId="1" applyNumberFormat="1" applyFont="1" applyFill="1" applyBorder="1" applyAlignment="1">
      <alignment horizontal="right" vertical="center" wrapText="1"/>
    </xf>
    <xf numFmtId="43" fontId="14" fillId="2" borderId="1" xfId="1" applyNumberFormat="1" applyFont="1" applyFill="1" applyBorder="1" applyAlignment="1">
      <alignment horizontal="right" vertical="center" wrapText="1"/>
    </xf>
  </cellXfs>
  <cellStyles count="24">
    <cellStyle name="Gastos" xfId="7"/>
    <cellStyle name="Moeda" xfId="4" builtinId="4"/>
    <cellStyle name="Moeda 2" xfId="8"/>
    <cellStyle name="Moeda 2 2" xfId="20"/>
    <cellStyle name="Moeda 2 3" xfId="21"/>
    <cellStyle name="Moeda 3" xfId="9"/>
    <cellStyle name="Moeda 4" xfId="10"/>
    <cellStyle name="Moeda 5" xfId="11"/>
    <cellStyle name="Moeda 6" xfId="12"/>
    <cellStyle name="Moeda 7" xfId="13"/>
    <cellStyle name="Moeda 8" xfId="14"/>
    <cellStyle name="Moeda_Lista Geral" xfId="22"/>
    <cellStyle name="Normal" xfId="0" builtinId="0"/>
    <cellStyle name="Normal 2" xfId="3"/>
    <cellStyle name="Normal 3" xfId="6"/>
    <cellStyle name="Normal 3 2" xfId="19"/>
    <cellStyle name="Normal_Lista Geral" xfId="2"/>
    <cellStyle name="Porcentagem" xfId="5" builtinId="5"/>
    <cellStyle name="Porcentagem 2" xfId="15"/>
    <cellStyle name="Porcentagem 3" xfId="16"/>
    <cellStyle name="Separador de milhares 2" xfId="17"/>
    <cellStyle name="Texto Explicativo" xfId="23" builtinId="53"/>
    <cellStyle name="Vírgula" xfId="1" builtinId="3"/>
    <cellStyle name="Vírgula 2" xfId="18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2" formatCode="&quot;R$&quot;\ #,##0.00;[Red]\-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2" formatCode="&quot;R$&quot;\ #,##0.00;[Red]\-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2" formatCode="&quot;R$&quot;\ #,##0.00;[Red]\-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2" formatCode="&quot;R$&quot;\ #,##0.00;[Red]\-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2" formatCode="&quot;R$&quot;\ #,##0.00;[Red]\-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2" formatCode="&quot;R$&quot;\ #,##0.00;[Red]\-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2" formatCode="&quot;R$&quot;\ #,##0.00;[Red]\-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</dxfs>
  <tableStyles count="0" defaultTableStyle="TableStyleMedium2" defaultPivotStyle="PivotStyleLight16"/>
  <colors>
    <mruColors>
      <color rgb="FF08A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0"/>
        <c:ser>
          <c:idx val="0"/>
          <c:order val="0"/>
          <c:tx>
            <c:v>Margem Liquida</c:v>
          </c:tx>
          <c:dLbls>
            <c:dLbl>
              <c:idx val="2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C7-45A6-AF05-10BE3A7680FC}"/>
                </c:ext>
              </c:extLst>
            </c:dLbl>
            <c:dLbl>
              <c:idx val="3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C7-45A6-AF05-10BE3A7680FC}"/>
                </c:ext>
              </c:extLst>
            </c:dLbl>
            <c:dLbl>
              <c:idx val="4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C7-45A6-AF05-10BE3A7680FC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Refrigerantes</c:v>
              </c:pt>
              <c:pt idx="1">
                <c:v>Cervejas</c:v>
              </c:pt>
              <c:pt idx="2">
                <c:v>Salgados</c:v>
              </c:pt>
              <c:pt idx="3">
                <c:v>Doces</c:v>
              </c:pt>
              <c:pt idx="6">
                <c:v>Chicletes</c:v>
              </c:pt>
              <c:pt idx="7">
                <c:v>Cigarros</c:v>
              </c:pt>
              <c:pt idx="8">
                <c:v>Pão de queijo</c:v>
              </c:pt>
              <c:pt idx="9">
                <c:v>Jornais</c:v>
              </c:pt>
              <c:pt idx="10">
                <c:v>Revistas</c:v>
              </c:pt>
            </c:strLit>
          </c:cat>
          <c:val>
            <c:numLit>
              <c:formatCode>General</c:formatCode>
              <c:ptCount val="11"/>
              <c:pt idx="0">
                <c:v>537</c:v>
              </c:pt>
              <c:pt idx="1">
                <c:v>372.32</c:v>
              </c:pt>
              <c:pt idx="2">
                <c:v>80.55</c:v>
              </c:pt>
              <c:pt idx="3">
                <c:v>37.590000000000003</c:v>
              </c:pt>
              <c:pt idx="6">
                <c:v>24.970499999999976</c:v>
              </c:pt>
              <c:pt idx="7">
                <c:v>184.4058</c:v>
              </c:pt>
              <c:pt idx="8">
                <c:v>135.32400000000001</c:v>
              </c:pt>
              <c:pt idx="9">
                <c:v>67.124999999999986</c:v>
              </c:pt>
              <c:pt idx="10">
                <c:v>225.54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4C7-45A6-AF05-10BE3A7680F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615" footer="0.4921259850000061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14287</xdr:rowOff>
    </xdr:from>
    <xdr:ext cx="3767698" cy="7167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id="{00000000-0008-0000-0000-000002000000}"/>
                </a:ext>
              </a:extLst>
            </xdr:cNvPr>
            <xdr:cNvSpPr txBox="1"/>
          </xdr:nvSpPr>
          <xdr:spPr>
            <a:xfrm>
              <a:off x="0" y="2500312"/>
              <a:ext cx="3767698" cy="716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400" b="0" i="1">
                        <a:latin typeface="Cambria Math" panose="02040503050406030204" pitchFamily="18" charset="0"/>
                      </a:rPr>
                      <m:t>4+</m:t>
                    </m:r>
                    <m:f>
                      <m:fPr>
                        <m:ctrlPr>
                          <a:rPr lang="pt-BR" sz="24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pt-BR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6(10</m:t>
                        </m:r>
                        <m:r>
                          <a:rPr lang="pt-BR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d>
                          <m:dPr>
                            <m:ctrlPr>
                              <a:rPr lang="pt-BR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5−3</m:t>
                            </m:r>
                          </m:e>
                        </m:d>
                        <m:r>
                          <a:rPr lang="pt-BR" sz="2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pt-BR" sz="24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pt-BR" sz="2400" b="0" i="1">
                        <a:latin typeface="Cambria Math" panose="02040503050406030204" pitchFamily="18" charset="0"/>
                      </a:rPr>
                      <m:t>+1−4</m:t>
                    </m:r>
                  </m:oMath>
                </m:oMathPara>
              </a14:m>
              <a:endParaRPr lang="pt-BR" sz="24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AB0F6262-500F-4CFA-AC26-50D2FE270E09}"/>
                </a:ext>
              </a:extLst>
            </xdr:cNvPr>
            <xdr:cNvSpPr txBox="1"/>
          </xdr:nvSpPr>
          <xdr:spPr>
            <a:xfrm>
              <a:off x="0" y="2500312"/>
              <a:ext cx="3767698" cy="716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2400" b="0" i="0">
                  <a:latin typeface="Cambria Math" panose="02040503050406030204" pitchFamily="18" charset="0"/>
                </a:rPr>
                <a:t>4+(</a:t>
              </a:r>
              <a:r>
                <a:rPr lang="pt-BR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6(</a:t>
              </a:r>
              <a:r>
                <a:rPr lang="pt-BR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pt-BR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t-BR" sz="2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(5−3)))/</a:t>
              </a:r>
              <a:r>
                <a:rPr lang="pt-BR" sz="2400" b="0" i="0">
                  <a:latin typeface="Cambria Math" panose="02040503050406030204" pitchFamily="18" charset="0"/>
                </a:rPr>
                <a:t>3+1−4</a:t>
              </a:r>
              <a:endParaRPr lang="pt-BR" sz="2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590550</xdr:colOff>
      <xdr:row>35</xdr:row>
      <xdr:rowOff>142875</xdr:rowOff>
    </xdr:from>
    <xdr:to>
      <xdr:col>34</xdr:col>
      <xdr:colOff>219075</xdr:colOff>
      <xdr:row>62</xdr:row>
      <xdr:rowOff>47625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VB\Desktop\Prep%20Aula%20Iniciante\ZZ_Gera%20Testes%20Basico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B/Desktop/Prep%20Aula%20Iniciante/ZZ_Gera%20Testes%20Basic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eguro"/>
      <sheetName val="HELP"/>
      <sheetName val="IDENT"/>
      <sheetName val="Q01_Navega"/>
      <sheetName val="Q02_Terminologia"/>
      <sheetName val="Q03_Operações"/>
      <sheetName val="Q04_Formulas"/>
      <sheetName val="Q05_Expressão"/>
      <sheetName val="Q06_Calc % #3"/>
      <sheetName val="Q07_Calc %2"/>
      <sheetName val="Q08_Calc %3"/>
      <sheetName val="Q09_Ref Abs 1"/>
      <sheetName val="Q10_RefAbs2"/>
      <sheetName val="Q11_RefAbs3"/>
      <sheetName val="Q12_RefAbs4"/>
      <sheetName val="Q13_Formatos"/>
      <sheetName val="Q14_Formatos1"/>
      <sheetName val="Q15_Formulas"/>
      <sheetName val="Q16_Form"/>
      <sheetName val="Q17_Form"/>
      <sheetName val="Q18_RefAbs"/>
      <sheetName val="Q19_Ins"/>
      <sheetName val="Q20_Func"/>
      <sheetName val="Q21_Func3"/>
      <sheetName val="Q22_Func2"/>
      <sheetName val="Q23_FuncSE"/>
      <sheetName val="Q24_Se"/>
      <sheetName val="Q25_MédiaSe"/>
      <sheetName val="Q26_Se"/>
      <sheetName val="Q27_Se1"/>
      <sheetName val="Q28_Se3"/>
      <sheetName val="Q29_Se4"/>
      <sheetName val="Q30_Se5"/>
      <sheetName val="Q31_HorasValor"/>
      <sheetName val="Q32_DatasValor"/>
      <sheetName val="Q33_Graf1"/>
      <sheetName val="Q34_Graf2"/>
      <sheetName val="Q35_Graf3"/>
      <sheetName val="Q36_Graf32"/>
      <sheetName val="Q37_Grafico"/>
      <sheetName val="Q38_GrafPiz4"/>
      <sheetName val="Q39_Class"/>
      <sheetName val="Q40_Class"/>
      <sheetName val="Q41_Classif"/>
      <sheetName val="Q42_Classif1"/>
      <sheetName val="Q43_Classif2"/>
      <sheetName val="Q44_Filtro"/>
      <sheetName val="Q45_Filtro1"/>
      <sheetName val="Q46_Filtro2"/>
      <sheetName val="Q47_Filtro3"/>
      <sheetName val="Q48_Datas"/>
      <sheetName val="Q49_ConfigZoom"/>
      <sheetName val="Q50_ConfigZoom1"/>
      <sheetName val="Q51_NavegCongel"/>
      <sheetName val="Q52_Limites"/>
      <sheetName val="Q53_Impress"/>
      <sheetName val="Q54_Impress1"/>
      <sheetName val="Q55_Impress2"/>
      <sheetName val="Q56_InsExcLC"/>
      <sheetName val="Q57_Pincel"/>
      <sheetName val="Q58_Coment"/>
      <sheetName val="Q59_Coment1"/>
      <sheetName val="Q60_Teclas"/>
      <sheetName val="Q61_GerPlan"/>
      <sheetName val="Q62_Proteção"/>
      <sheetName val="Q63_Proteção1"/>
      <sheetName val="Q64_DigitSeries"/>
      <sheetName val="Q65_AutoConcl"/>
    </sheetNames>
    <sheetDataSet>
      <sheetData sheetId="0"/>
      <sheetData sheetId="1">
        <row r="14">
          <cell r="C14">
            <v>200</v>
          </cell>
        </row>
        <row r="15">
          <cell r="C15">
            <v>64</v>
          </cell>
        </row>
        <row r="18">
          <cell r="C18">
            <v>100</v>
          </cell>
        </row>
        <row r="19">
          <cell r="C19">
            <v>33</v>
          </cell>
        </row>
      </sheetData>
      <sheetData sheetId="2">
        <row r="1">
          <cell r="D1" t="str">
            <v>FABIO</v>
          </cell>
        </row>
        <row r="2">
          <cell r="D2" t="str">
            <v>FCC</v>
          </cell>
        </row>
        <row r="3">
          <cell r="D3" t="str">
            <v>Básico</v>
          </cell>
        </row>
        <row r="4">
          <cell r="D4">
            <v>41077</v>
          </cell>
        </row>
      </sheetData>
      <sheetData sheetId="3">
        <row r="54">
          <cell r="B54" t="str">
            <v>Scores</v>
          </cell>
          <cell r="C54" t="str">
            <v>Classe</v>
          </cell>
        </row>
        <row r="55">
          <cell r="B55">
            <v>0</v>
          </cell>
          <cell r="C55" t="str">
            <v>Inapto</v>
          </cell>
        </row>
        <row r="56">
          <cell r="B56">
            <v>3.5</v>
          </cell>
          <cell r="C56" t="str">
            <v>Fraco</v>
          </cell>
        </row>
        <row r="57">
          <cell r="B57">
            <v>5</v>
          </cell>
          <cell r="C57" t="str">
            <v>Mediano</v>
          </cell>
        </row>
        <row r="58">
          <cell r="B58">
            <v>6</v>
          </cell>
          <cell r="C58" t="str">
            <v>Apto</v>
          </cell>
        </row>
        <row r="59">
          <cell r="B59">
            <v>7.5</v>
          </cell>
          <cell r="C59" t="str">
            <v>Ótimo</v>
          </cell>
        </row>
        <row r="60">
          <cell r="B60">
            <v>9.01</v>
          </cell>
          <cell r="C60" t="str">
            <v>Excel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eguro"/>
      <sheetName val="HELP"/>
      <sheetName val="IDENT"/>
      <sheetName val="Q01_Navega"/>
      <sheetName val="Q02_Terminologia"/>
      <sheetName val="Q03_Operações"/>
      <sheetName val="Q04_Formulas"/>
      <sheetName val="Q05_Expressão"/>
      <sheetName val="Q06_Calc % #3"/>
      <sheetName val="Q07_Calc %2"/>
      <sheetName val="Q08_Calc %3"/>
      <sheetName val="Q09_Ref Abs 1"/>
      <sheetName val="Q10_RefAbs2"/>
      <sheetName val="Q11_RefAbs3"/>
      <sheetName val="Q12_RefAbs4"/>
      <sheetName val="Q13_Formatos"/>
      <sheetName val="Q14_Formatos1"/>
      <sheetName val="Q15_Formulas"/>
      <sheetName val="Q16_Form"/>
      <sheetName val="Q17_Form"/>
      <sheetName val="Q18_RefAbs"/>
      <sheetName val="Q19_Ins"/>
      <sheetName val="Q20_Func"/>
      <sheetName val="Q21_Func3"/>
      <sheetName val="Q22_Func2"/>
      <sheetName val="Q23_FuncSE"/>
      <sheetName val="Q24_Se"/>
      <sheetName val="Q25_MédiaSe"/>
      <sheetName val="Q26_Se"/>
      <sheetName val="Q27_Se1"/>
      <sheetName val="Q28_Se3"/>
      <sheetName val="Q29_Se4"/>
      <sheetName val="Q30_Se5"/>
      <sheetName val="Q31_HorasValor"/>
      <sheetName val="Q32_DatasValor"/>
      <sheetName val="Q33_Graf1"/>
      <sheetName val="Q34_Graf2"/>
      <sheetName val="Q35_Graf3"/>
      <sheetName val="Q36_Graf32"/>
      <sheetName val="Q37_Grafico"/>
      <sheetName val="Q38_GrafPiz4"/>
      <sheetName val="Q39_Class"/>
      <sheetName val="Q40_Class"/>
      <sheetName val="Q41_Classif"/>
      <sheetName val="Q42_Classif1"/>
      <sheetName val="Q43_Classif2"/>
      <sheetName val="Q44_Filtro"/>
      <sheetName val="Q45_Filtro1"/>
      <sheetName val="Q46_Filtro2"/>
      <sheetName val="Q47_Filtro3"/>
      <sheetName val="Q48_Datas"/>
      <sheetName val="Q49_ConfigZoom"/>
      <sheetName val="Q50_ConfigZoom1"/>
      <sheetName val="Q51_NavegCongel"/>
      <sheetName val="Q52_Limites"/>
      <sheetName val="Q53_Impress"/>
      <sheetName val="Q54_Impress1"/>
      <sheetName val="Q55_Impress2"/>
      <sheetName val="Q56_InsExcLC"/>
      <sheetName val="Q57_Pincel"/>
      <sheetName val="Q58_Coment"/>
      <sheetName val="Q59_Coment1"/>
      <sheetName val="Q60_Teclas"/>
      <sheetName val="Q61_GerPlan"/>
      <sheetName val="Q62_Proteção"/>
      <sheetName val="Q63_Proteção1"/>
      <sheetName val="Q64_DigitSeries"/>
      <sheetName val="Q65_AutoConcl"/>
    </sheetNames>
    <sheetDataSet>
      <sheetData sheetId="0"/>
      <sheetData sheetId="1">
        <row r="14">
          <cell r="C14">
            <v>200</v>
          </cell>
        </row>
        <row r="15">
          <cell r="C15">
            <v>64</v>
          </cell>
        </row>
        <row r="18">
          <cell r="C18">
            <v>100</v>
          </cell>
        </row>
        <row r="19">
          <cell r="C19">
            <v>33</v>
          </cell>
        </row>
      </sheetData>
      <sheetData sheetId="2">
        <row r="1">
          <cell r="D1" t="str">
            <v>FABIO</v>
          </cell>
        </row>
        <row r="2">
          <cell r="D2" t="str">
            <v>FCC</v>
          </cell>
        </row>
        <row r="3">
          <cell r="D3" t="str">
            <v>Básico</v>
          </cell>
        </row>
        <row r="4">
          <cell r="D4">
            <v>41077</v>
          </cell>
        </row>
      </sheetData>
      <sheetData sheetId="3">
        <row r="54">
          <cell r="B54" t="str">
            <v>Scores</v>
          </cell>
          <cell r="C54" t="str">
            <v>Classe</v>
          </cell>
        </row>
        <row r="55">
          <cell r="B55">
            <v>0</v>
          </cell>
          <cell r="C55" t="str">
            <v>Inapto</v>
          </cell>
        </row>
        <row r="56">
          <cell r="B56">
            <v>3.5</v>
          </cell>
          <cell r="C56" t="str">
            <v>Fraco</v>
          </cell>
        </row>
        <row r="57">
          <cell r="B57">
            <v>5</v>
          </cell>
          <cell r="C57" t="str">
            <v>Mediano</v>
          </cell>
        </row>
        <row r="58">
          <cell r="B58">
            <v>6</v>
          </cell>
          <cell r="C58" t="str">
            <v>Apto</v>
          </cell>
        </row>
        <row r="59">
          <cell r="B59">
            <v>7.5</v>
          </cell>
          <cell r="C59" t="str">
            <v>Ótimo</v>
          </cell>
        </row>
        <row r="60">
          <cell r="B60">
            <v>9.01</v>
          </cell>
          <cell r="C60" t="str">
            <v>Excel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tables/table1.xml><?xml version="1.0" encoding="utf-8"?>
<table xmlns="http://schemas.openxmlformats.org/spreadsheetml/2006/main" id="1" name="Tabela1" displayName="Tabela1" ref="A3:J15" totalsRowShown="0" headerRowDxfId="10" dataDxfId="11" dataCellStyle="Vírgula">
  <tableColumns count="10">
    <tableColumn id="1" name="Categoria" dataDxfId="9"/>
    <tableColumn id="2" name="Preço Venda" dataDxfId="8" dataCellStyle="Moeda"/>
    <tableColumn id="3" name="Preço Custo" dataDxfId="6" dataCellStyle="Moeda"/>
    <tableColumn id="4" name="Quantidade" dataDxfId="7" dataCellStyle="Vírgula"/>
    <tableColumn id="5" name="Receita R$" dataDxfId="5" dataCellStyle="Vírgula">
      <calculatedColumnFormula>B4*D4</calculatedColumnFormula>
    </tableColumn>
    <tableColumn id="6" name="Total de custos R$" dataDxfId="4" dataCellStyle="Vírgula">
      <calculatedColumnFormula>C4*D4</calculatedColumnFormula>
    </tableColumn>
    <tableColumn id="7" name="Frete R$" dataDxfId="3" dataCellStyle="Vírgula">
      <calculatedColumnFormula>E4*$L$4</calculatedColumnFormula>
    </tableColumn>
    <tableColumn id="8" name="Total de gastos R$" dataDxfId="2" dataCellStyle="Vírgula">
      <calculatedColumnFormula>F4+G4</calculatedColumnFormula>
    </tableColumn>
    <tableColumn id="9" name="Margem R$" dataDxfId="1" dataCellStyle="Vírgula">
      <calculatedColumnFormula>E4-H4</calculatedColumnFormula>
    </tableColumn>
    <tableColumn id="10" name="Margem (%)" dataDxfId="0">
      <calculatedColumnFormula>(E4-H4)/E4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9" sqref="B29"/>
    </sheetView>
  </sheetViews>
  <sheetFormatPr defaultColWidth="9.140625" defaultRowHeight="16.5" x14ac:dyDescent="0.3"/>
  <cols>
    <col min="1" max="3" width="18.7109375" style="2" customWidth="1"/>
    <col min="4" max="4" width="9.140625" style="2"/>
    <col min="5" max="7" width="18.7109375" style="2" customWidth="1"/>
    <col min="8" max="16384" width="9.140625" style="2"/>
  </cols>
  <sheetData>
    <row r="1" spans="1:3" ht="20.25" x14ac:dyDescent="0.35">
      <c r="A1" s="120" t="s">
        <v>1</v>
      </c>
      <c r="B1" s="120"/>
      <c r="C1" s="120"/>
    </row>
    <row r="2" spans="1:3" ht="20.25" x14ac:dyDescent="0.35">
      <c r="A2" s="5"/>
      <c r="B2" s="5"/>
      <c r="C2" s="5"/>
    </row>
    <row r="3" spans="1:3" ht="17.25" x14ac:dyDescent="0.3">
      <c r="A3" s="6" t="s">
        <v>3</v>
      </c>
      <c r="B3" s="7"/>
      <c r="C3" s="8"/>
    </row>
    <row r="5" spans="1:3" x14ac:dyDescent="0.3">
      <c r="A5" s="29" t="s">
        <v>32</v>
      </c>
      <c r="B5" s="30">
        <v>10000</v>
      </c>
    </row>
    <row r="6" spans="1:3" x14ac:dyDescent="0.3">
      <c r="A6" s="29" t="s">
        <v>34</v>
      </c>
      <c r="B6" s="30">
        <v>6800</v>
      </c>
    </row>
    <row r="7" spans="1:3" x14ac:dyDescent="0.3">
      <c r="A7" s="29" t="s">
        <v>0</v>
      </c>
      <c r="B7" s="31">
        <v>0.1</v>
      </c>
    </row>
    <row r="8" spans="1:3" ht="5.0999999999999996" customHeight="1" x14ac:dyDescent="0.3"/>
    <row r="9" spans="1:3" x14ac:dyDescent="0.3">
      <c r="A9" s="2" t="s">
        <v>33</v>
      </c>
      <c r="B9" s="41">
        <f>(B5-B6)*(1-B7)</f>
        <v>2880</v>
      </c>
    </row>
    <row r="11" spans="1:3" ht="17.25" x14ac:dyDescent="0.3">
      <c r="A11" s="6" t="s">
        <v>2</v>
      </c>
    </row>
    <row r="12" spans="1:3" ht="17.25" x14ac:dyDescent="0.3">
      <c r="A12" s="6"/>
    </row>
    <row r="13" spans="1:3" ht="17.25" x14ac:dyDescent="0.3">
      <c r="A13" s="6"/>
    </row>
    <row r="14" spans="1:3" ht="17.25" x14ac:dyDescent="0.3">
      <c r="A14" s="6"/>
    </row>
    <row r="15" spans="1:3" ht="17.25" x14ac:dyDescent="0.3">
      <c r="A15" s="6"/>
    </row>
    <row r="18" spans="1:9" x14ac:dyDescent="0.3">
      <c r="A18"/>
      <c r="B18" s="32">
        <f>4+(6*(10*(5-3))/3)+1-4</f>
        <v>41</v>
      </c>
    </row>
    <row r="19" spans="1:9" x14ac:dyDescent="0.3">
      <c r="A19" s="15"/>
      <c r="B19" s="40"/>
    </row>
    <row r="21" spans="1:9" ht="17.25" x14ac:dyDescent="0.3">
      <c r="A21" s="6" t="s">
        <v>36</v>
      </c>
    </row>
    <row r="22" spans="1:9" ht="17.25" x14ac:dyDescent="0.3">
      <c r="A22" s="7"/>
    </row>
    <row r="23" spans="1:9" x14ac:dyDescent="0.3">
      <c r="A23" s="33"/>
      <c r="B23" s="33"/>
      <c r="C23" s="33"/>
    </row>
    <row r="24" spans="1:9" x14ac:dyDescent="0.3">
      <c r="A24" s="34">
        <v>9</v>
      </c>
      <c r="B24" s="34">
        <v>5</v>
      </c>
      <c r="C24" s="34">
        <v>6</v>
      </c>
      <c r="E24" s="34">
        <v>9</v>
      </c>
      <c r="F24" s="34">
        <v>5</v>
      </c>
      <c r="G24" s="34">
        <v>6</v>
      </c>
    </row>
    <row r="25" spans="1:9" ht="21" x14ac:dyDescent="0.35">
      <c r="A25" s="34">
        <v>10</v>
      </c>
      <c r="B25" s="34">
        <v>6</v>
      </c>
      <c r="C25" s="34">
        <v>2</v>
      </c>
      <c r="D25" s="5" t="s">
        <v>35</v>
      </c>
      <c r="E25" s="34">
        <v>10</v>
      </c>
      <c r="F25" s="34">
        <v>6</v>
      </c>
      <c r="G25" s="34">
        <v>2</v>
      </c>
      <c r="H25" s="42" t="s">
        <v>37</v>
      </c>
      <c r="I25" s="34">
        <v>6</v>
      </c>
    </row>
    <row r="26" spans="1:9" x14ac:dyDescent="0.3">
      <c r="A26" s="34">
        <v>11</v>
      </c>
      <c r="B26" s="34">
        <v>7</v>
      </c>
      <c r="C26" s="34">
        <v>4</v>
      </c>
      <c r="E26" s="34">
        <v>11</v>
      </c>
      <c r="F26" s="34">
        <v>7</v>
      </c>
      <c r="G26" s="34">
        <v>4</v>
      </c>
    </row>
    <row r="27" spans="1:9" x14ac:dyDescent="0.3">
      <c r="A27" s="33"/>
    </row>
    <row r="29" spans="1:9" x14ac:dyDescent="0.3">
      <c r="B29" s="35">
        <f>SUM(A24:C26)-SUM(E24:G26)/I25</f>
        <v>50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0"/>
  <sheetViews>
    <sheetView tabSelected="1" workbookViewId="0">
      <selection activeCell="D6" sqref="D6:D7"/>
    </sheetView>
  </sheetViews>
  <sheetFormatPr defaultColWidth="9.140625" defaultRowHeight="10.5" x14ac:dyDescent="0.15"/>
  <cols>
    <col min="1" max="1" width="2" style="89" customWidth="1"/>
    <col min="2" max="2" width="10.85546875" style="92" customWidth="1"/>
    <col min="3" max="3" width="16.5703125" style="89" customWidth="1"/>
    <col min="4" max="4" width="18.140625" style="89" bestFit="1" customWidth="1"/>
    <col min="5" max="5" width="30.85546875" style="89" bestFit="1" customWidth="1"/>
    <col min="6" max="6" width="15" style="89" bestFit="1" customWidth="1"/>
    <col min="7" max="7" width="12.28515625" style="89" bestFit="1" customWidth="1"/>
    <col min="8" max="8" width="15.85546875" style="91" customWidth="1"/>
    <col min="9" max="9" width="16.28515625" style="90" customWidth="1"/>
    <col min="10" max="10" width="12.42578125" style="89" customWidth="1"/>
    <col min="11" max="11" width="9.140625" style="89"/>
    <col min="12" max="12" width="15.28515625" style="89" hidden="1" customWidth="1"/>
    <col min="13" max="16384" width="9.140625" style="89"/>
  </cols>
  <sheetData>
    <row r="1" spans="1:14" ht="30" customHeight="1" x14ac:dyDescent="0.15">
      <c r="A1" s="112"/>
      <c r="B1" s="143" t="s">
        <v>371</v>
      </c>
      <c r="C1" s="143"/>
      <c r="D1" s="143"/>
      <c r="E1" s="144"/>
      <c r="F1" s="144"/>
      <c r="G1" s="144"/>
      <c r="H1" s="144"/>
      <c r="I1" s="144"/>
      <c r="J1" s="144"/>
    </row>
    <row r="2" spans="1:14" x14ac:dyDescent="0.15">
      <c r="B2" s="111"/>
    </row>
    <row r="3" spans="1:14" ht="20.100000000000001" customHeight="1" x14ac:dyDescent="0.3">
      <c r="B3" s="108" t="s">
        <v>370</v>
      </c>
      <c r="C3" s="109"/>
      <c r="D3" s="110">
        <f>COUNTA(C11:C124)</f>
        <v>114</v>
      </c>
      <c r="G3" s="2"/>
      <c r="H3" s="2"/>
      <c r="I3" s="2"/>
    </row>
    <row r="4" spans="1:14" ht="20.100000000000001" customHeight="1" x14ac:dyDescent="0.3">
      <c r="B4" s="108" t="s">
        <v>369</v>
      </c>
      <c r="C4" s="109"/>
      <c r="D4" s="172">
        <f>SUM(H11:H124)</f>
        <v>4874037.3899999987</v>
      </c>
      <c r="G4" s="2"/>
      <c r="H4" s="2"/>
      <c r="I4" s="2"/>
    </row>
    <row r="5" spans="1:14" ht="20.100000000000001" customHeight="1" x14ac:dyDescent="0.3">
      <c r="B5" s="108" t="s">
        <v>368</v>
      </c>
      <c r="C5" s="109"/>
      <c r="D5" s="172">
        <f>AVERAGE(H11:H124)</f>
        <v>42754.713947368407</v>
      </c>
      <c r="G5" s="2"/>
      <c r="H5" s="2"/>
      <c r="I5" s="2"/>
    </row>
    <row r="6" spans="1:14" ht="20.100000000000001" customHeight="1" x14ac:dyDescent="0.3">
      <c r="B6" s="108" t="s">
        <v>367</v>
      </c>
      <c r="C6" s="109"/>
      <c r="D6" s="173">
        <f>MAX(H11:H124)</f>
        <v>116511.36</v>
      </c>
      <c r="G6" s="2"/>
      <c r="H6" s="2"/>
      <c r="I6" s="2"/>
    </row>
    <row r="7" spans="1:14" ht="20.100000000000001" customHeight="1" x14ac:dyDescent="0.3">
      <c r="B7" s="108" t="s">
        <v>366</v>
      </c>
      <c r="C7" s="107"/>
      <c r="D7" s="173">
        <f>MIN(H11:H124)</f>
        <v>21303.599999999999</v>
      </c>
      <c r="G7" s="2"/>
      <c r="H7" s="2"/>
      <c r="I7" s="2"/>
    </row>
    <row r="8" spans="1:14" x14ac:dyDescent="0.15">
      <c r="B8" s="89"/>
    </row>
    <row r="9" spans="1:14" x14ac:dyDescent="0.15">
      <c r="B9" s="89"/>
    </row>
    <row r="10" spans="1:14" s="102" customFormat="1" ht="14.25" x14ac:dyDescent="0.25">
      <c r="B10" s="106" t="s">
        <v>365</v>
      </c>
      <c r="C10" s="106"/>
      <c r="D10" s="105" t="s">
        <v>364</v>
      </c>
      <c r="E10" s="105" t="s">
        <v>363</v>
      </c>
      <c r="F10" s="105" t="s">
        <v>362</v>
      </c>
      <c r="G10" s="105" t="s">
        <v>361</v>
      </c>
      <c r="H10" s="105" t="s">
        <v>360</v>
      </c>
      <c r="I10" s="105" t="s">
        <v>359</v>
      </c>
      <c r="J10" s="104" t="s">
        <v>358</v>
      </c>
      <c r="M10" s="103"/>
      <c r="N10" s="103"/>
    </row>
    <row r="11" spans="1:14" ht="14.25" x14ac:dyDescent="0.25">
      <c r="B11" s="101">
        <v>1975</v>
      </c>
      <c r="C11" s="100" t="s">
        <v>357</v>
      </c>
      <c r="D11" s="100" t="s">
        <v>356</v>
      </c>
      <c r="E11" s="100" t="s">
        <v>265</v>
      </c>
      <c r="F11" s="100" t="s">
        <v>145</v>
      </c>
      <c r="G11" s="100" t="s">
        <v>122</v>
      </c>
      <c r="H11" s="99">
        <v>21887.95</v>
      </c>
      <c r="I11" s="94">
        <v>33365</v>
      </c>
      <c r="J11" s="94">
        <v>25839</v>
      </c>
      <c r="L11" s="89" t="str">
        <f t="shared" ref="L11:L42" si="0">CONCATENATE(D11, " ",C11)</f>
        <v>Lauro Franco</v>
      </c>
      <c r="M11" s="90"/>
      <c r="N11" s="90"/>
    </row>
    <row r="12" spans="1:14" ht="14.25" x14ac:dyDescent="0.25">
      <c r="B12" s="101">
        <v>1976</v>
      </c>
      <c r="C12" s="100" t="s">
        <v>355</v>
      </c>
      <c r="D12" s="100" t="s">
        <v>172</v>
      </c>
      <c r="E12" s="100" t="s">
        <v>215</v>
      </c>
      <c r="F12" s="100" t="s">
        <v>127</v>
      </c>
      <c r="G12" s="100" t="s">
        <v>134</v>
      </c>
      <c r="H12" s="99">
        <v>23035.88</v>
      </c>
      <c r="I12" s="94">
        <v>33357</v>
      </c>
      <c r="J12" s="94">
        <v>25850</v>
      </c>
      <c r="L12" s="89" t="str">
        <f t="shared" si="0"/>
        <v>Roberto Petri</v>
      </c>
      <c r="M12" s="90"/>
      <c r="N12" s="90"/>
    </row>
    <row r="13" spans="1:14" ht="14.25" x14ac:dyDescent="0.25">
      <c r="B13" s="101">
        <v>1168</v>
      </c>
      <c r="C13" s="100" t="s">
        <v>354</v>
      </c>
      <c r="D13" s="100" t="s">
        <v>353</v>
      </c>
      <c r="E13" s="100" t="s">
        <v>215</v>
      </c>
      <c r="F13" s="100" t="s">
        <v>127</v>
      </c>
      <c r="G13" s="100" t="s">
        <v>142</v>
      </c>
      <c r="H13" s="99">
        <v>23035.88</v>
      </c>
      <c r="I13" s="94">
        <v>33338</v>
      </c>
      <c r="J13" s="94">
        <v>25757</v>
      </c>
      <c r="L13" s="89" t="str">
        <f t="shared" si="0"/>
        <v>Toninho Assunção</v>
      </c>
      <c r="M13" s="90"/>
      <c r="N13" s="90"/>
    </row>
    <row r="14" spans="1:14" ht="14.25" x14ac:dyDescent="0.25">
      <c r="B14" s="101">
        <v>1169</v>
      </c>
      <c r="C14" s="100" t="s">
        <v>352</v>
      </c>
      <c r="D14" s="100" t="s">
        <v>351</v>
      </c>
      <c r="E14" s="100" t="s">
        <v>174</v>
      </c>
      <c r="F14" s="100" t="s">
        <v>127</v>
      </c>
      <c r="G14" s="100" t="s">
        <v>122</v>
      </c>
      <c r="H14" s="99">
        <v>34002.050000000003</v>
      </c>
      <c r="I14" s="94">
        <v>33890</v>
      </c>
      <c r="J14" s="94">
        <v>25761</v>
      </c>
      <c r="L14" s="89" t="str">
        <f t="shared" si="0"/>
        <v>Jeremias Dorio</v>
      </c>
      <c r="M14" s="90"/>
      <c r="N14" s="90"/>
    </row>
    <row r="15" spans="1:14" ht="14.25" x14ac:dyDescent="0.25">
      <c r="B15" s="101">
        <v>1167</v>
      </c>
      <c r="C15" s="100" t="s">
        <v>350</v>
      </c>
      <c r="D15" s="100" t="s">
        <v>167</v>
      </c>
      <c r="E15" s="100" t="s">
        <v>136</v>
      </c>
      <c r="F15" s="100" t="s">
        <v>135</v>
      </c>
      <c r="G15" s="100" t="s">
        <v>122</v>
      </c>
      <c r="H15" s="99">
        <v>31913.88</v>
      </c>
      <c r="I15" s="94">
        <v>33346</v>
      </c>
      <c r="J15" s="94">
        <v>25746</v>
      </c>
      <c r="L15" s="89" t="str">
        <f t="shared" si="0"/>
        <v>Samuel Bernice</v>
      </c>
      <c r="M15" s="90"/>
      <c r="N15" s="90"/>
    </row>
    <row r="16" spans="1:14" ht="14.25" x14ac:dyDescent="0.25">
      <c r="B16" s="101">
        <v>1931</v>
      </c>
      <c r="C16" s="100" t="s">
        <v>302</v>
      </c>
      <c r="D16" s="100" t="s">
        <v>349</v>
      </c>
      <c r="E16" s="100" t="s">
        <v>146</v>
      </c>
      <c r="F16" s="100" t="s">
        <v>145</v>
      </c>
      <c r="G16" s="100" t="s">
        <v>122</v>
      </c>
      <c r="H16" s="99">
        <v>26101.439999999999</v>
      </c>
      <c r="I16" s="94">
        <v>32679</v>
      </c>
      <c r="J16" s="94">
        <v>25351</v>
      </c>
      <c r="L16" s="89" t="str">
        <f t="shared" si="0"/>
        <v>Ursula Mueller</v>
      </c>
      <c r="M16" s="90"/>
      <c r="N16" s="90"/>
    </row>
    <row r="17" spans="2:14" ht="14.25" x14ac:dyDescent="0.25">
      <c r="B17" s="101">
        <v>1967</v>
      </c>
      <c r="C17" s="100" t="s">
        <v>348</v>
      </c>
      <c r="D17" s="100" t="s">
        <v>164</v>
      </c>
      <c r="E17" s="100" t="s">
        <v>188</v>
      </c>
      <c r="F17" s="100" t="s">
        <v>123</v>
      </c>
      <c r="G17" s="100" t="s">
        <v>122</v>
      </c>
      <c r="H17" s="99">
        <v>23212.32</v>
      </c>
      <c r="I17" s="94">
        <v>33551</v>
      </c>
      <c r="J17" s="94">
        <v>25338</v>
      </c>
      <c r="L17" s="89" t="str">
        <f t="shared" si="0"/>
        <v>Felicio Arruda</v>
      </c>
      <c r="M17" s="90"/>
      <c r="N17" s="90"/>
    </row>
    <row r="18" spans="2:14" ht="14.25" x14ac:dyDescent="0.25">
      <c r="B18" s="101">
        <v>1676</v>
      </c>
      <c r="C18" s="100" t="s">
        <v>347</v>
      </c>
      <c r="D18" s="100" t="s">
        <v>346</v>
      </c>
      <c r="E18" s="100" t="s">
        <v>188</v>
      </c>
      <c r="F18" s="100" t="s">
        <v>123</v>
      </c>
      <c r="G18" s="100" t="s">
        <v>122</v>
      </c>
      <c r="H18" s="99">
        <v>23212.32</v>
      </c>
      <c r="I18" s="94">
        <v>29877</v>
      </c>
      <c r="J18" s="94">
        <v>25458</v>
      </c>
      <c r="L18" s="89" t="str">
        <f t="shared" si="0"/>
        <v>Jason Wellington</v>
      </c>
      <c r="M18" s="90"/>
      <c r="N18" s="90"/>
    </row>
    <row r="19" spans="2:14" ht="14.25" x14ac:dyDescent="0.25">
      <c r="B19" s="101">
        <v>1075</v>
      </c>
      <c r="C19" s="100" t="s">
        <v>345</v>
      </c>
      <c r="D19" s="100" t="s">
        <v>344</v>
      </c>
      <c r="E19" s="100" t="s">
        <v>322</v>
      </c>
      <c r="F19" s="100" t="s">
        <v>227</v>
      </c>
      <c r="G19" s="100" t="s">
        <v>134</v>
      </c>
      <c r="H19" s="99">
        <v>23239.439999999999</v>
      </c>
      <c r="I19" s="94">
        <v>33823</v>
      </c>
      <c r="J19" s="94">
        <v>25443</v>
      </c>
      <c r="L19" s="89" t="str">
        <f t="shared" si="0"/>
        <v>Sheryl Kane</v>
      </c>
      <c r="M19" s="90"/>
      <c r="N19" s="90"/>
    </row>
    <row r="20" spans="2:14" ht="14.25" x14ac:dyDescent="0.25">
      <c r="B20" s="101">
        <v>1966</v>
      </c>
      <c r="C20" s="100" t="s">
        <v>343</v>
      </c>
      <c r="D20" s="100" t="s">
        <v>232</v>
      </c>
      <c r="E20" s="100" t="s">
        <v>322</v>
      </c>
      <c r="F20" s="100" t="s">
        <v>227</v>
      </c>
      <c r="G20" s="100" t="s">
        <v>142</v>
      </c>
      <c r="H20" s="99">
        <v>23239.439999999999</v>
      </c>
      <c r="I20" s="94">
        <v>33559</v>
      </c>
      <c r="J20" s="94">
        <v>25327</v>
      </c>
      <c r="L20" s="89" t="str">
        <f t="shared" si="0"/>
        <v>Robinson Correia</v>
      </c>
      <c r="M20" s="90"/>
      <c r="N20" s="90"/>
    </row>
    <row r="21" spans="2:14" ht="14.25" x14ac:dyDescent="0.25">
      <c r="B21" s="101">
        <v>1816</v>
      </c>
      <c r="C21" s="100" t="s">
        <v>342</v>
      </c>
      <c r="D21" s="100" t="s">
        <v>341</v>
      </c>
      <c r="E21" s="100" t="s">
        <v>174</v>
      </c>
      <c r="F21" s="100" t="s">
        <v>127</v>
      </c>
      <c r="G21" s="100" t="s">
        <v>142</v>
      </c>
      <c r="H21" s="99">
        <v>35480.400000000001</v>
      </c>
      <c r="I21" s="94">
        <v>33062</v>
      </c>
      <c r="J21" s="94">
        <v>25447</v>
      </c>
      <c r="L21" s="89" t="str">
        <f t="shared" si="0"/>
        <v>Michael Lino</v>
      </c>
      <c r="M21" s="90"/>
      <c r="N21" s="90"/>
    </row>
    <row r="22" spans="2:14" ht="14.25" x14ac:dyDescent="0.25">
      <c r="B22" s="101">
        <v>1814</v>
      </c>
      <c r="C22" s="100" t="s">
        <v>340</v>
      </c>
      <c r="D22" s="100" t="s">
        <v>339</v>
      </c>
      <c r="E22" s="100" t="s">
        <v>196</v>
      </c>
      <c r="F22" s="100" t="s">
        <v>127</v>
      </c>
      <c r="G22" s="100" t="s">
        <v>142</v>
      </c>
      <c r="H22" s="99">
        <v>21303.599999999999</v>
      </c>
      <c r="I22" s="94">
        <v>32571</v>
      </c>
      <c r="J22" s="94">
        <v>25432</v>
      </c>
      <c r="L22" s="89" t="str">
        <f t="shared" si="0"/>
        <v>Daoud Al-Sabah</v>
      </c>
      <c r="M22" s="90"/>
      <c r="N22" s="90"/>
    </row>
    <row r="23" spans="2:14" ht="14.25" x14ac:dyDescent="0.25">
      <c r="B23" s="101">
        <v>1968</v>
      </c>
      <c r="C23" s="100" t="s">
        <v>338</v>
      </c>
      <c r="D23" s="100" t="s">
        <v>213</v>
      </c>
      <c r="E23" s="100" t="s">
        <v>153</v>
      </c>
      <c r="F23" s="100" t="s">
        <v>135</v>
      </c>
      <c r="G23" s="100" t="s">
        <v>122</v>
      </c>
      <c r="H23" s="99">
        <v>35989.199999999997</v>
      </c>
      <c r="I23" s="94">
        <v>33970</v>
      </c>
      <c r="J23" s="94">
        <v>25342</v>
      </c>
      <c r="L23" s="89" t="str">
        <f t="shared" si="0"/>
        <v>Sara Martinez</v>
      </c>
      <c r="M23" s="90"/>
      <c r="N23" s="90"/>
    </row>
    <row r="24" spans="2:14" ht="14.25" x14ac:dyDescent="0.25">
      <c r="B24" s="101">
        <v>1675</v>
      </c>
      <c r="C24" s="100" t="s">
        <v>337</v>
      </c>
      <c r="D24" s="100" t="s">
        <v>336</v>
      </c>
      <c r="E24" s="100" t="s">
        <v>136</v>
      </c>
      <c r="F24" s="100" t="s">
        <v>135</v>
      </c>
      <c r="G24" s="100" t="s">
        <v>122</v>
      </c>
      <c r="H24" s="99">
        <v>33301.440000000002</v>
      </c>
      <c r="I24" s="94">
        <v>29885</v>
      </c>
      <c r="J24" s="94">
        <v>25447</v>
      </c>
      <c r="L24" s="89" t="str">
        <f t="shared" si="0"/>
        <v>Janete Miller</v>
      </c>
      <c r="M24" s="90"/>
      <c r="N24" s="90"/>
    </row>
    <row r="25" spans="2:14" ht="14.25" x14ac:dyDescent="0.25">
      <c r="B25" s="101">
        <v>1677</v>
      </c>
      <c r="C25" s="100" t="s">
        <v>335</v>
      </c>
      <c r="D25" s="100" t="s">
        <v>334</v>
      </c>
      <c r="E25" s="100" t="s">
        <v>163</v>
      </c>
      <c r="F25" s="100" t="s">
        <v>162</v>
      </c>
      <c r="G25" s="100" t="s">
        <v>142</v>
      </c>
      <c r="H25" s="99">
        <v>37895.519999999997</v>
      </c>
      <c r="I25" s="94">
        <v>32087</v>
      </c>
      <c r="J25" s="94">
        <v>25462</v>
      </c>
      <c r="L25" s="89" t="str">
        <f t="shared" si="0"/>
        <v>Erico Levi</v>
      </c>
      <c r="M25" s="90"/>
      <c r="N25" s="90"/>
    </row>
    <row r="26" spans="2:14" ht="14.25" x14ac:dyDescent="0.25">
      <c r="B26" s="101">
        <v>1793</v>
      </c>
      <c r="C26" s="100" t="s">
        <v>333</v>
      </c>
      <c r="D26" s="100" t="s">
        <v>332</v>
      </c>
      <c r="E26" s="100" t="s">
        <v>188</v>
      </c>
      <c r="F26" s="100" t="s">
        <v>123</v>
      </c>
      <c r="G26" s="100" t="s">
        <v>142</v>
      </c>
      <c r="H26" s="99">
        <v>24179.5</v>
      </c>
      <c r="I26" s="94">
        <v>33223</v>
      </c>
      <c r="J26" s="94">
        <v>25125</v>
      </c>
      <c r="L26" s="89" t="str">
        <f t="shared" si="0"/>
        <v>Aaron Abel</v>
      </c>
      <c r="M26" s="90"/>
      <c r="N26" s="90"/>
    </row>
    <row r="27" spans="2:14" ht="14.25" x14ac:dyDescent="0.25">
      <c r="B27" s="101">
        <v>1792</v>
      </c>
      <c r="C27" s="100" t="s">
        <v>331</v>
      </c>
      <c r="D27" s="100" t="s">
        <v>330</v>
      </c>
      <c r="E27" s="100" t="s">
        <v>228</v>
      </c>
      <c r="F27" s="100" t="s">
        <v>227</v>
      </c>
      <c r="G27" s="100" t="s">
        <v>122</v>
      </c>
      <c r="H27" s="99">
        <v>28859.25</v>
      </c>
      <c r="I27" s="94">
        <v>33231</v>
      </c>
      <c r="J27" s="94">
        <v>25114</v>
      </c>
      <c r="L27" s="89" t="str">
        <f t="shared" si="0"/>
        <v>Eileen Bartolomeu</v>
      </c>
      <c r="M27" s="90"/>
      <c r="N27" s="90"/>
    </row>
    <row r="28" spans="2:14" ht="14.25" x14ac:dyDescent="0.25">
      <c r="B28" s="101">
        <v>1794</v>
      </c>
      <c r="C28" s="100" t="s">
        <v>329</v>
      </c>
      <c r="D28" s="100" t="s">
        <v>328</v>
      </c>
      <c r="E28" s="100" t="s">
        <v>153</v>
      </c>
      <c r="F28" s="100" t="s">
        <v>135</v>
      </c>
      <c r="G28" s="100" t="s">
        <v>142</v>
      </c>
      <c r="H28" s="99">
        <v>37488.75</v>
      </c>
      <c r="I28" s="94">
        <v>31034</v>
      </c>
      <c r="J28" s="94">
        <v>25129</v>
      </c>
      <c r="L28" s="89" t="str">
        <f t="shared" si="0"/>
        <v>Malcolm Goldberg</v>
      </c>
      <c r="M28" s="90"/>
      <c r="N28" s="90"/>
    </row>
    <row r="29" spans="2:14" ht="14.25" x14ac:dyDescent="0.25">
      <c r="B29" s="101">
        <v>1426</v>
      </c>
      <c r="C29" s="100" t="s">
        <v>327</v>
      </c>
      <c r="D29" s="100" t="s">
        <v>326</v>
      </c>
      <c r="E29" s="100" t="s">
        <v>136</v>
      </c>
      <c r="F29" s="100" t="s">
        <v>135</v>
      </c>
      <c r="G29" s="100" t="s">
        <v>142</v>
      </c>
      <c r="H29" s="99">
        <v>34689</v>
      </c>
      <c r="I29" s="94">
        <v>28376</v>
      </c>
      <c r="J29" s="94">
        <v>24906</v>
      </c>
      <c r="L29" s="89" t="str">
        <f t="shared" si="0"/>
        <v>Peter Lampião</v>
      </c>
      <c r="M29" s="90"/>
      <c r="N29" s="90"/>
    </row>
    <row r="30" spans="2:14" ht="14.25" x14ac:dyDescent="0.25">
      <c r="B30" s="101">
        <v>1530</v>
      </c>
      <c r="C30" s="100" t="s">
        <v>325</v>
      </c>
      <c r="D30" s="100" t="s">
        <v>324</v>
      </c>
      <c r="E30" s="100" t="s">
        <v>188</v>
      </c>
      <c r="F30" s="100" t="s">
        <v>123</v>
      </c>
      <c r="G30" s="100" t="s">
        <v>134</v>
      </c>
      <c r="H30" s="99">
        <v>25146.68</v>
      </c>
      <c r="I30" s="94">
        <v>33258</v>
      </c>
      <c r="J30" s="94">
        <v>24487</v>
      </c>
      <c r="L30" s="89" t="str">
        <f t="shared" si="0"/>
        <v>Iain Stenio</v>
      </c>
      <c r="M30" s="90"/>
      <c r="N30" s="90"/>
    </row>
    <row r="31" spans="2:14" ht="14.25" x14ac:dyDescent="0.25">
      <c r="B31" s="101">
        <v>1054</v>
      </c>
      <c r="C31" s="100" t="s">
        <v>158</v>
      </c>
      <c r="D31" s="100" t="s">
        <v>323</v>
      </c>
      <c r="E31" s="100" t="s">
        <v>322</v>
      </c>
      <c r="F31" s="100" t="s">
        <v>227</v>
      </c>
      <c r="G31" s="100" t="s">
        <v>122</v>
      </c>
      <c r="H31" s="99">
        <v>25176.06</v>
      </c>
      <c r="I31" s="94">
        <v>33344</v>
      </c>
      <c r="J31" s="94">
        <v>24693</v>
      </c>
      <c r="L31" s="89" t="str">
        <f t="shared" si="0"/>
        <v>Howard Smith</v>
      </c>
      <c r="M31" s="90"/>
      <c r="N31" s="90"/>
    </row>
    <row r="32" spans="2:14" ht="14.25" x14ac:dyDescent="0.25">
      <c r="B32" s="101">
        <v>1977</v>
      </c>
      <c r="C32" s="100" t="s">
        <v>321</v>
      </c>
      <c r="D32" s="100" t="s">
        <v>320</v>
      </c>
      <c r="E32" s="100" t="s">
        <v>228</v>
      </c>
      <c r="F32" s="100" t="s">
        <v>227</v>
      </c>
      <c r="G32" s="100" t="s">
        <v>122</v>
      </c>
      <c r="H32" s="99">
        <v>30013.62</v>
      </c>
      <c r="I32" s="94">
        <v>29385</v>
      </c>
      <c r="J32" s="94">
        <v>24730</v>
      </c>
      <c r="L32" s="89" t="str">
        <f t="shared" si="0"/>
        <v>Mollie Maguila</v>
      </c>
      <c r="M32" s="90"/>
      <c r="N32" s="90"/>
    </row>
    <row r="33" spans="2:14" ht="14.25" x14ac:dyDescent="0.25">
      <c r="B33" s="101">
        <v>1529</v>
      </c>
      <c r="C33" s="100" t="s">
        <v>319</v>
      </c>
      <c r="D33" s="100" t="s">
        <v>318</v>
      </c>
      <c r="E33" s="100" t="s">
        <v>188</v>
      </c>
      <c r="F33" s="100" t="s">
        <v>127</v>
      </c>
      <c r="G33" s="100" t="s">
        <v>134</v>
      </c>
      <c r="H33" s="99">
        <v>25146.68</v>
      </c>
      <c r="I33" s="94">
        <v>31805</v>
      </c>
      <c r="J33" s="94">
        <v>24476</v>
      </c>
      <c r="L33" s="89" t="str">
        <f t="shared" si="0"/>
        <v>Tommie Kelly</v>
      </c>
      <c r="M33" s="90"/>
      <c r="N33" s="90"/>
    </row>
    <row r="34" spans="2:14" ht="14.25" x14ac:dyDescent="0.25">
      <c r="B34" s="101">
        <v>1978</v>
      </c>
      <c r="C34" s="100" t="s">
        <v>317</v>
      </c>
      <c r="D34" s="100" t="s">
        <v>316</v>
      </c>
      <c r="E34" s="100" t="s">
        <v>131</v>
      </c>
      <c r="F34" s="100" t="s">
        <v>127</v>
      </c>
      <c r="G34" s="100" t="s">
        <v>142</v>
      </c>
      <c r="H34" s="99">
        <v>51878.84</v>
      </c>
      <c r="I34" s="94">
        <v>29377</v>
      </c>
      <c r="J34" s="94">
        <v>24741</v>
      </c>
      <c r="L34" s="89" t="str">
        <f t="shared" si="0"/>
        <v>Jay Silveira</v>
      </c>
      <c r="M34" s="90"/>
      <c r="N34" s="90"/>
    </row>
    <row r="35" spans="2:14" ht="14.25" x14ac:dyDescent="0.25">
      <c r="B35" s="101">
        <v>1055</v>
      </c>
      <c r="C35" s="100" t="s">
        <v>315</v>
      </c>
      <c r="D35" s="100" t="s">
        <v>314</v>
      </c>
      <c r="E35" s="100" t="s">
        <v>215</v>
      </c>
      <c r="F35" s="100" t="s">
        <v>135</v>
      </c>
      <c r="G35" s="100" t="s">
        <v>122</v>
      </c>
      <c r="H35" s="99">
        <v>26040.560000000001</v>
      </c>
      <c r="I35" s="94">
        <v>33336</v>
      </c>
      <c r="J35" s="94">
        <v>24704</v>
      </c>
      <c r="L35" s="89" t="str">
        <f t="shared" si="0"/>
        <v>Maximo Alberto</v>
      </c>
      <c r="M35" s="90"/>
      <c r="N35" s="90"/>
    </row>
    <row r="36" spans="2:14" ht="14.25" x14ac:dyDescent="0.25">
      <c r="B36" s="101">
        <v>1531</v>
      </c>
      <c r="C36" s="100" t="s">
        <v>313</v>
      </c>
      <c r="D36" s="100" t="s">
        <v>312</v>
      </c>
      <c r="E36" s="100" t="s">
        <v>163</v>
      </c>
      <c r="F36" s="100" t="s">
        <v>162</v>
      </c>
      <c r="G36" s="100" t="s">
        <v>122</v>
      </c>
      <c r="H36" s="99">
        <v>41053.480000000003</v>
      </c>
      <c r="I36" s="94">
        <v>31543</v>
      </c>
      <c r="J36" s="94">
        <v>24491</v>
      </c>
      <c r="L36" s="89" t="str">
        <f t="shared" si="0"/>
        <v>Alexandra Lemos</v>
      </c>
      <c r="M36" s="90"/>
      <c r="N36" s="90"/>
    </row>
    <row r="37" spans="2:14" ht="14.25" x14ac:dyDescent="0.25">
      <c r="B37" s="101">
        <v>1290</v>
      </c>
      <c r="C37" s="100" t="s">
        <v>311</v>
      </c>
      <c r="D37" s="100" t="s">
        <v>310</v>
      </c>
      <c r="E37" s="100" t="s">
        <v>188</v>
      </c>
      <c r="F37" s="100" t="s">
        <v>123</v>
      </c>
      <c r="G37" s="100" t="s">
        <v>142</v>
      </c>
      <c r="H37" s="99">
        <v>26113.86</v>
      </c>
      <c r="I37" s="94">
        <v>31050</v>
      </c>
      <c r="J37" s="94">
        <v>24200</v>
      </c>
      <c r="L37" s="89" t="str">
        <f t="shared" si="0"/>
        <v>Linda Cooper</v>
      </c>
      <c r="M37" s="90"/>
      <c r="N37" s="90"/>
    </row>
    <row r="38" spans="2:14" ht="14.25" x14ac:dyDescent="0.25">
      <c r="B38" s="101">
        <v>1300</v>
      </c>
      <c r="C38" s="100" t="s">
        <v>309</v>
      </c>
      <c r="D38" s="100" t="s">
        <v>308</v>
      </c>
      <c r="E38" s="100" t="s">
        <v>146</v>
      </c>
      <c r="F38" s="100" t="s">
        <v>145</v>
      </c>
      <c r="G38" s="100" t="s">
        <v>134</v>
      </c>
      <c r="H38" s="99">
        <v>30451.68</v>
      </c>
      <c r="I38" s="94">
        <v>32855</v>
      </c>
      <c r="J38" s="94">
        <v>24009</v>
      </c>
      <c r="L38" s="89" t="str">
        <f t="shared" si="0"/>
        <v>Phillipe Ricardo</v>
      </c>
      <c r="M38" s="90"/>
      <c r="N38" s="90"/>
    </row>
    <row r="39" spans="2:14" ht="14.25" x14ac:dyDescent="0.25">
      <c r="B39" s="101">
        <v>1152</v>
      </c>
      <c r="C39" s="100" t="s">
        <v>307</v>
      </c>
      <c r="D39" s="100" t="s">
        <v>166</v>
      </c>
      <c r="E39" s="100" t="s">
        <v>265</v>
      </c>
      <c r="F39" s="100" t="s">
        <v>145</v>
      </c>
      <c r="G39" s="100" t="s">
        <v>134</v>
      </c>
      <c r="H39" s="99">
        <v>26646.2</v>
      </c>
      <c r="I39" s="94">
        <v>32894</v>
      </c>
      <c r="J39" s="94">
        <v>24038</v>
      </c>
      <c r="L39" s="89" t="str">
        <f t="shared" si="0"/>
        <v>Mark Henrique</v>
      </c>
      <c r="M39" s="90"/>
      <c r="N39" s="90"/>
    </row>
    <row r="40" spans="2:14" ht="14.25" x14ac:dyDescent="0.25">
      <c r="B40" s="101">
        <v>1960</v>
      </c>
      <c r="C40" s="100" t="s">
        <v>306</v>
      </c>
      <c r="D40" s="100" t="s">
        <v>305</v>
      </c>
      <c r="E40" s="100" t="s">
        <v>215</v>
      </c>
      <c r="F40" s="100" t="s">
        <v>145</v>
      </c>
      <c r="G40" s="100" t="s">
        <v>122</v>
      </c>
      <c r="H40" s="99">
        <v>28043.68</v>
      </c>
      <c r="I40" s="94">
        <v>31729</v>
      </c>
      <c r="J40" s="94">
        <v>23823</v>
      </c>
      <c r="L40" s="89" t="str">
        <f t="shared" si="0"/>
        <v>Jean Fontoura</v>
      </c>
      <c r="M40" s="90"/>
      <c r="N40" s="90"/>
    </row>
    <row r="41" spans="2:14" ht="14.25" x14ac:dyDescent="0.25">
      <c r="B41" s="101">
        <v>1153</v>
      </c>
      <c r="C41" s="100" t="s">
        <v>304</v>
      </c>
      <c r="D41" s="100" t="s">
        <v>303</v>
      </c>
      <c r="E41" s="100" t="s">
        <v>215</v>
      </c>
      <c r="F41" s="100" t="s">
        <v>145</v>
      </c>
      <c r="G41" s="100" t="s">
        <v>134</v>
      </c>
      <c r="H41" s="99">
        <v>28043.68</v>
      </c>
      <c r="I41" s="94">
        <v>32886</v>
      </c>
      <c r="J41" s="94">
        <v>24049</v>
      </c>
      <c r="L41" s="89" t="str">
        <f t="shared" si="0"/>
        <v>Allen Planta</v>
      </c>
      <c r="M41" s="90"/>
      <c r="N41" s="90"/>
    </row>
    <row r="42" spans="2:14" ht="14.25" x14ac:dyDescent="0.25">
      <c r="B42" s="101">
        <v>1961</v>
      </c>
      <c r="C42" s="100" t="s">
        <v>302</v>
      </c>
      <c r="D42" s="100" t="s">
        <v>301</v>
      </c>
      <c r="E42" s="100" t="s">
        <v>188</v>
      </c>
      <c r="F42" s="100" t="s">
        <v>123</v>
      </c>
      <c r="G42" s="100" t="s">
        <v>142</v>
      </c>
      <c r="H42" s="99">
        <v>27081.040000000001</v>
      </c>
      <c r="I42" s="94">
        <v>31721</v>
      </c>
      <c r="J42" s="94">
        <v>23834</v>
      </c>
      <c r="L42" s="89" t="str">
        <f t="shared" si="0"/>
        <v>Kristina Mueller</v>
      </c>
      <c r="M42" s="90"/>
      <c r="N42" s="90"/>
    </row>
    <row r="43" spans="2:14" ht="14.25" x14ac:dyDescent="0.25">
      <c r="B43" s="101">
        <v>1557</v>
      </c>
      <c r="C43" s="100" t="s">
        <v>300</v>
      </c>
      <c r="D43" s="100" t="s">
        <v>197</v>
      </c>
      <c r="E43" s="100" t="s">
        <v>188</v>
      </c>
      <c r="F43" s="100" t="s">
        <v>123</v>
      </c>
      <c r="G43" s="100" t="s">
        <v>122</v>
      </c>
      <c r="H43" s="99">
        <v>27081.040000000001</v>
      </c>
      <c r="I43" s="94">
        <v>29908</v>
      </c>
      <c r="J43" s="94">
        <v>24007</v>
      </c>
      <c r="L43" s="89" t="str">
        <f t="shared" ref="L43:L74" si="1">CONCATENATE(D43, " ",C43)</f>
        <v>Lisa Batista</v>
      </c>
      <c r="M43" s="90"/>
      <c r="N43" s="90"/>
    </row>
    <row r="44" spans="2:14" ht="14.25" x14ac:dyDescent="0.25">
      <c r="B44" s="101">
        <v>1723</v>
      </c>
      <c r="C44" s="100" t="s">
        <v>299</v>
      </c>
      <c r="D44" s="100" t="s">
        <v>298</v>
      </c>
      <c r="E44" s="100" t="s">
        <v>169</v>
      </c>
      <c r="F44" s="100" t="s">
        <v>127</v>
      </c>
      <c r="G44" s="100" t="s">
        <v>142</v>
      </c>
      <c r="H44" s="99">
        <v>29362.2</v>
      </c>
      <c r="I44" s="94">
        <v>33091</v>
      </c>
      <c r="J44" s="94">
        <v>23872</v>
      </c>
      <c r="L44" s="89" t="str">
        <f t="shared" si="1"/>
        <v>Isolda Alsino</v>
      </c>
      <c r="M44" s="90"/>
      <c r="N44" s="90"/>
    </row>
    <row r="45" spans="2:14" ht="14.25" x14ac:dyDescent="0.25">
      <c r="B45" s="101">
        <v>1556</v>
      </c>
      <c r="C45" s="100" t="s">
        <v>297</v>
      </c>
      <c r="D45" s="100" t="s">
        <v>263</v>
      </c>
      <c r="E45" s="100" t="s">
        <v>169</v>
      </c>
      <c r="F45" s="100" t="s">
        <v>127</v>
      </c>
      <c r="G45" s="100" t="s">
        <v>134</v>
      </c>
      <c r="H45" s="99">
        <v>29362.2</v>
      </c>
      <c r="I45" s="94">
        <v>29916</v>
      </c>
      <c r="J45" s="94">
        <v>23996</v>
      </c>
      <c r="L45" s="89" t="str">
        <f t="shared" si="1"/>
        <v>Karen Davino</v>
      </c>
      <c r="M45" s="90"/>
      <c r="N45" s="90"/>
    </row>
    <row r="46" spans="2:14" ht="14.25" x14ac:dyDescent="0.25">
      <c r="B46" s="101">
        <v>1333</v>
      </c>
      <c r="C46" s="100" t="s">
        <v>296</v>
      </c>
      <c r="D46" s="100" t="s">
        <v>295</v>
      </c>
      <c r="E46" s="100" t="s">
        <v>169</v>
      </c>
      <c r="F46" s="100" t="s">
        <v>127</v>
      </c>
      <c r="G46" s="100" t="s">
        <v>122</v>
      </c>
      <c r="H46" s="99">
        <v>29362.2</v>
      </c>
      <c r="I46" s="94">
        <v>32979</v>
      </c>
      <c r="J46" s="94">
        <v>24022</v>
      </c>
      <c r="L46" s="89" t="str">
        <f t="shared" si="1"/>
        <v>Tadeu Szcznyck</v>
      </c>
      <c r="M46" s="90"/>
      <c r="N46" s="90"/>
    </row>
    <row r="47" spans="2:14" ht="14.25" x14ac:dyDescent="0.25">
      <c r="B47" s="101">
        <v>1299</v>
      </c>
      <c r="C47" s="100" t="s">
        <v>294</v>
      </c>
      <c r="D47" s="100" t="s">
        <v>205</v>
      </c>
      <c r="E47" s="100" t="s">
        <v>196</v>
      </c>
      <c r="F47" s="100" t="s">
        <v>127</v>
      </c>
      <c r="G47" s="100" t="s">
        <v>122</v>
      </c>
      <c r="H47" s="99">
        <v>24854.2</v>
      </c>
      <c r="I47" s="94">
        <v>32863</v>
      </c>
      <c r="J47" s="94">
        <v>23998</v>
      </c>
      <c r="L47" s="89" t="str">
        <f t="shared" si="1"/>
        <v>Sandra Simplicio</v>
      </c>
      <c r="M47" s="90"/>
      <c r="N47" s="90"/>
    </row>
    <row r="48" spans="2:14" ht="14.25" x14ac:dyDescent="0.25">
      <c r="B48" s="101">
        <v>1301</v>
      </c>
      <c r="C48" s="100" t="s">
        <v>293</v>
      </c>
      <c r="D48" s="100" t="s">
        <v>292</v>
      </c>
      <c r="E48" s="100" t="s">
        <v>188</v>
      </c>
      <c r="F48" s="100" t="s">
        <v>135</v>
      </c>
      <c r="G48" s="100" t="s">
        <v>142</v>
      </c>
      <c r="H48" s="99">
        <v>27081.040000000001</v>
      </c>
      <c r="I48" s="94">
        <v>30900</v>
      </c>
      <c r="J48" s="94">
        <v>23918</v>
      </c>
      <c r="L48" s="89" t="str">
        <f t="shared" si="1"/>
        <v>Randy Sinval</v>
      </c>
      <c r="M48" s="90"/>
      <c r="N48" s="90"/>
    </row>
    <row r="49" spans="2:14" ht="14.25" x14ac:dyDescent="0.25">
      <c r="B49" s="101">
        <v>1724</v>
      </c>
      <c r="C49" s="100" t="s">
        <v>291</v>
      </c>
      <c r="D49" s="100" t="s">
        <v>290</v>
      </c>
      <c r="E49" s="100" t="s">
        <v>215</v>
      </c>
      <c r="F49" s="100" t="s">
        <v>135</v>
      </c>
      <c r="G49" s="100" t="s">
        <v>134</v>
      </c>
      <c r="H49" s="99">
        <v>28043.68</v>
      </c>
      <c r="I49" s="94">
        <v>33083</v>
      </c>
      <c r="J49" s="94">
        <v>23883</v>
      </c>
      <c r="L49" s="89" t="str">
        <f t="shared" si="1"/>
        <v>Steven Chuveiro</v>
      </c>
      <c r="M49" s="90"/>
      <c r="N49" s="90"/>
    </row>
    <row r="50" spans="2:14" ht="14.25" x14ac:dyDescent="0.25">
      <c r="B50" s="101">
        <v>1558</v>
      </c>
      <c r="C50" s="100" t="s">
        <v>289</v>
      </c>
      <c r="D50" s="100" t="s">
        <v>288</v>
      </c>
      <c r="E50" s="100" t="s">
        <v>153</v>
      </c>
      <c r="F50" s="100" t="s">
        <v>135</v>
      </c>
      <c r="G50" s="100" t="s">
        <v>122</v>
      </c>
      <c r="H50" s="99">
        <v>41987.4</v>
      </c>
      <c r="I50" s="94">
        <v>30240</v>
      </c>
      <c r="J50" s="94">
        <v>24011</v>
      </c>
      <c r="L50" s="89" t="str">
        <f t="shared" si="1"/>
        <v>Evelina Sargento</v>
      </c>
      <c r="M50" s="90"/>
      <c r="N50" s="90"/>
    </row>
    <row r="51" spans="2:14" ht="14.25" x14ac:dyDescent="0.25">
      <c r="B51" s="101">
        <v>1041</v>
      </c>
      <c r="C51" s="100" t="s">
        <v>287</v>
      </c>
      <c r="D51" s="100" t="s">
        <v>172</v>
      </c>
      <c r="E51" s="100" t="s">
        <v>215</v>
      </c>
      <c r="F51" s="100" t="s">
        <v>162</v>
      </c>
      <c r="G51" s="100" t="s">
        <v>134</v>
      </c>
      <c r="H51" s="99">
        <v>28043.68</v>
      </c>
      <c r="I51" s="94">
        <v>33710</v>
      </c>
      <c r="J51" s="94">
        <v>23767</v>
      </c>
      <c r="L51" s="89" t="str">
        <f t="shared" si="1"/>
        <v>Roberto Tercio</v>
      </c>
      <c r="M51" s="90"/>
      <c r="N51" s="90"/>
    </row>
    <row r="52" spans="2:14" ht="14.25" x14ac:dyDescent="0.25">
      <c r="B52" s="101">
        <v>1334</v>
      </c>
      <c r="C52" s="100" t="s">
        <v>286</v>
      </c>
      <c r="D52" s="100" t="s">
        <v>285</v>
      </c>
      <c r="E52" s="100" t="s">
        <v>215</v>
      </c>
      <c r="F52" s="100" t="s">
        <v>162</v>
      </c>
      <c r="G52" s="100" t="s">
        <v>142</v>
      </c>
      <c r="H52" s="99">
        <v>28043.68</v>
      </c>
      <c r="I52" s="94">
        <v>32971</v>
      </c>
      <c r="J52" s="94">
        <v>24033</v>
      </c>
      <c r="L52" s="89" t="str">
        <f t="shared" si="1"/>
        <v>Midori Kaneko</v>
      </c>
      <c r="M52" s="90"/>
      <c r="N52" s="90"/>
    </row>
    <row r="53" spans="2:14" ht="14.25" x14ac:dyDescent="0.25">
      <c r="B53" s="101">
        <v>1330</v>
      </c>
      <c r="C53" s="100" t="s">
        <v>284</v>
      </c>
      <c r="D53" s="100" t="s">
        <v>283</v>
      </c>
      <c r="E53" s="100" t="s">
        <v>146</v>
      </c>
      <c r="F53" s="100" t="s">
        <v>145</v>
      </c>
      <c r="G53" s="100" t="s">
        <v>122</v>
      </c>
      <c r="H53" s="99">
        <v>31539.24</v>
      </c>
      <c r="I53" s="94">
        <v>32553</v>
      </c>
      <c r="J53" s="94">
        <v>23514</v>
      </c>
      <c r="L53" s="89" t="str">
        <f t="shared" si="1"/>
        <v>Anna Selznick</v>
      </c>
      <c r="M53" s="90"/>
      <c r="N53" s="90"/>
    </row>
    <row r="54" spans="2:14" ht="14.25" x14ac:dyDescent="0.25">
      <c r="B54" s="101">
        <v>1674</v>
      </c>
      <c r="C54" s="100" t="s">
        <v>282</v>
      </c>
      <c r="D54" s="100" t="s">
        <v>241</v>
      </c>
      <c r="E54" s="100" t="s">
        <v>265</v>
      </c>
      <c r="F54" s="100" t="s">
        <v>145</v>
      </c>
      <c r="G54" s="100" t="s">
        <v>142</v>
      </c>
      <c r="H54" s="99">
        <v>27597.85</v>
      </c>
      <c r="I54" s="94">
        <v>33688</v>
      </c>
      <c r="J54" s="94">
        <v>23393</v>
      </c>
      <c r="L54" s="89" t="str">
        <f t="shared" si="1"/>
        <v>Francisco Boucinhas</v>
      </c>
      <c r="M54" s="90"/>
      <c r="N54" s="90"/>
    </row>
    <row r="55" spans="2:14" ht="14.25" x14ac:dyDescent="0.25">
      <c r="B55" s="101">
        <v>1011</v>
      </c>
      <c r="C55" s="100" t="s">
        <v>281</v>
      </c>
      <c r="D55" s="100" t="s">
        <v>280</v>
      </c>
      <c r="E55" s="100" t="s">
        <v>265</v>
      </c>
      <c r="F55" s="100" t="s">
        <v>145</v>
      </c>
      <c r="G55" s="100" t="s">
        <v>122</v>
      </c>
      <c r="H55" s="99">
        <v>27597.85</v>
      </c>
      <c r="I55" s="94">
        <v>31446</v>
      </c>
      <c r="J55" s="94">
        <v>23702</v>
      </c>
      <c r="L55" s="89" t="str">
        <f t="shared" si="1"/>
        <v>Hazel Gordon</v>
      </c>
      <c r="M55" s="90"/>
      <c r="N55" s="90"/>
    </row>
    <row r="56" spans="2:14" ht="14.25" x14ac:dyDescent="0.25">
      <c r="B56" s="101">
        <v>1675</v>
      </c>
      <c r="C56" s="100" t="s">
        <v>279</v>
      </c>
      <c r="D56" s="100" t="s">
        <v>278</v>
      </c>
      <c r="E56" s="100" t="s">
        <v>215</v>
      </c>
      <c r="F56" s="100" t="s">
        <v>145</v>
      </c>
      <c r="G56" s="100" t="s">
        <v>142</v>
      </c>
      <c r="H56" s="99">
        <v>29045.24</v>
      </c>
      <c r="I56" s="94">
        <v>33680</v>
      </c>
      <c r="J56" s="94">
        <v>23404</v>
      </c>
      <c r="L56" s="89" t="str">
        <f t="shared" si="1"/>
        <v>Jaime Melo</v>
      </c>
      <c r="M56" s="90"/>
      <c r="N56" s="90"/>
    </row>
    <row r="57" spans="2:14" ht="14.25" x14ac:dyDescent="0.25">
      <c r="B57" s="101">
        <v>1012</v>
      </c>
      <c r="C57" s="100" t="s">
        <v>277</v>
      </c>
      <c r="D57" s="100" t="s">
        <v>276</v>
      </c>
      <c r="E57" s="100" t="s">
        <v>128</v>
      </c>
      <c r="F57" s="100" t="s">
        <v>127</v>
      </c>
      <c r="G57" s="100" t="s">
        <v>134</v>
      </c>
      <c r="H57" s="99">
        <v>43394.15</v>
      </c>
      <c r="I57" s="94">
        <v>31438</v>
      </c>
      <c r="J57" s="94">
        <v>23713</v>
      </c>
      <c r="L57" s="89" t="str">
        <f t="shared" si="1"/>
        <v>Liza Preston</v>
      </c>
      <c r="M57" s="90"/>
      <c r="N57" s="90"/>
    </row>
    <row r="58" spans="2:14" ht="14.25" x14ac:dyDescent="0.25">
      <c r="B58" s="101">
        <v>1331</v>
      </c>
      <c r="C58" s="100" t="s">
        <v>275</v>
      </c>
      <c r="D58" s="100" t="s">
        <v>274</v>
      </c>
      <c r="E58" s="100" t="s">
        <v>174</v>
      </c>
      <c r="F58" s="100" t="s">
        <v>127</v>
      </c>
      <c r="G58" s="100" t="s">
        <v>134</v>
      </c>
      <c r="H58" s="99">
        <v>42872.15</v>
      </c>
      <c r="I58" s="94">
        <v>32639</v>
      </c>
      <c r="J58" s="94">
        <v>23518</v>
      </c>
      <c r="K58" s="18"/>
      <c r="L58" s="89" t="str">
        <f t="shared" si="1"/>
        <v>Maria Casimiro</v>
      </c>
      <c r="M58" s="18"/>
      <c r="N58" s="90"/>
    </row>
    <row r="59" spans="2:14" ht="14.25" x14ac:dyDescent="0.25">
      <c r="B59" s="101">
        <v>1310</v>
      </c>
      <c r="C59" s="100" t="s">
        <v>158</v>
      </c>
      <c r="D59" s="100" t="s">
        <v>147</v>
      </c>
      <c r="E59" s="100" t="s">
        <v>169</v>
      </c>
      <c r="F59" s="100" t="s">
        <v>127</v>
      </c>
      <c r="G59" s="100" t="s">
        <v>142</v>
      </c>
      <c r="H59" s="99">
        <v>30410.85</v>
      </c>
      <c r="I59" s="94">
        <v>31689</v>
      </c>
      <c r="J59" s="94">
        <v>23683</v>
      </c>
      <c r="K59" s="18"/>
      <c r="L59" s="89" t="str">
        <f t="shared" si="1"/>
        <v>Ellen Smith</v>
      </c>
      <c r="M59" s="18"/>
      <c r="N59" s="90"/>
    </row>
    <row r="60" spans="2:14" ht="14.25" x14ac:dyDescent="0.25">
      <c r="B60" s="101">
        <v>1329</v>
      </c>
      <c r="C60" s="100" t="s">
        <v>273</v>
      </c>
      <c r="D60" s="100" t="s">
        <v>272</v>
      </c>
      <c r="E60" s="100" t="s">
        <v>169</v>
      </c>
      <c r="F60" s="100" t="s">
        <v>127</v>
      </c>
      <c r="G60" s="100" t="s">
        <v>134</v>
      </c>
      <c r="H60" s="99">
        <v>30410.85</v>
      </c>
      <c r="I60" s="94">
        <v>32561</v>
      </c>
      <c r="J60" s="94">
        <v>23503</v>
      </c>
      <c r="L60" s="89" t="str">
        <f t="shared" si="1"/>
        <v>Tuome Vuanuo</v>
      </c>
      <c r="M60" s="90"/>
      <c r="N60" s="90"/>
    </row>
    <row r="61" spans="2:14" ht="14.25" x14ac:dyDescent="0.25">
      <c r="B61" s="101">
        <v>1311</v>
      </c>
      <c r="C61" s="100" t="s">
        <v>271</v>
      </c>
      <c r="D61" s="100" t="s">
        <v>270</v>
      </c>
      <c r="E61" s="100" t="s">
        <v>153</v>
      </c>
      <c r="F61" s="100" t="s">
        <v>135</v>
      </c>
      <c r="G61" s="100" t="s">
        <v>134</v>
      </c>
      <c r="H61" s="99">
        <v>43486.95</v>
      </c>
      <c r="I61" s="94">
        <v>31681</v>
      </c>
      <c r="J61" s="94">
        <v>23694</v>
      </c>
      <c r="L61" s="89" t="str">
        <f t="shared" si="1"/>
        <v>Natan Canela</v>
      </c>
      <c r="M61" s="90"/>
      <c r="N61" s="90"/>
    </row>
    <row r="62" spans="2:14" ht="14.25" x14ac:dyDescent="0.25">
      <c r="B62" s="101">
        <v>1657</v>
      </c>
      <c r="C62" s="100" t="s">
        <v>269</v>
      </c>
      <c r="D62" s="100" t="s">
        <v>268</v>
      </c>
      <c r="E62" s="100" t="s">
        <v>146</v>
      </c>
      <c r="F62" s="100" t="s">
        <v>145</v>
      </c>
      <c r="G62" s="100" t="s">
        <v>134</v>
      </c>
      <c r="H62" s="99">
        <v>32626.799999999999</v>
      </c>
      <c r="I62" s="94">
        <v>32117</v>
      </c>
      <c r="J62" s="94">
        <v>23294</v>
      </c>
      <c r="L62" s="89" t="str">
        <f t="shared" si="1"/>
        <v>Rose Wells</v>
      </c>
      <c r="M62" s="90"/>
      <c r="N62" s="90"/>
    </row>
    <row r="63" spans="2:14" ht="14.25" x14ac:dyDescent="0.25">
      <c r="B63" s="101">
        <v>1516</v>
      </c>
      <c r="C63" s="100" t="s">
        <v>267</v>
      </c>
      <c r="D63" s="100" t="s">
        <v>266</v>
      </c>
      <c r="E63" s="100" t="s">
        <v>265</v>
      </c>
      <c r="F63" s="100" t="s">
        <v>145</v>
      </c>
      <c r="G63" s="100" t="s">
        <v>134</v>
      </c>
      <c r="H63" s="99">
        <v>28549.5</v>
      </c>
      <c r="I63" s="94">
        <v>31112</v>
      </c>
      <c r="J63" s="94">
        <v>23188</v>
      </c>
      <c r="L63" s="89" t="str">
        <f t="shared" si="1"/>
        <v>Tom Bellini</v>
      </c>
      <c r="M63" s="90"/>
      <c r="N63" s="90"/>
    </row>
    <row r="64" spans="2:14" ht="14.25" x14ac:dyDescent="0.25">
      <c r="B64" s="101">
        <v>1517</v>
      </c>
      <c r="C64" s="100" t="s">
        <v>264</v>
      </c>
      <c r="D64" s="100" t="s">
        <v>263</v>
      </c>
      <c r="E64" s="100" t="s">
        <v>262</v>
      </c>
      <c r="F64" s="100" t="s">
        <v>127</v>
      </c>
      <c r="G64" s="100" t="s">
        <v>134</v>
      </c>
      <c r="H64" s="99">
        <v>62589.599999999999</v>
      </c>
      <c r="I64" s="94">
        <v>31104</v>
      </c>
      <c r="J64" s="94">
        <v>23199</v>
      </c>
      <c r="L64" s="89" t="str">
        <f t="shared" si="1"/>
        <v>Karen Quanto</v>
      </c>
      <c r="M64" s="90"/>
      <c r="N64" s="90"/>
    </row>
    <row r="65" spans="2:14" ht="14.25" x14ac:dyDescent="0.25">
      <c r="B65" s="101">
        <v>1658</v>
      </c>
      <c r="C65" s="100" t="s">
        <v>261</v>
      </c>
      <c r="D65" s="100" t="s">
        <v>260</v>
      </c>
      <c r="E65" s="100" t="s">
        <v>174</v>
      </c>
      <c r="F65" s="100" t="s">
        <v>127</v>
      </c>
      <c r="G65" s="100" t="s">
        <v>122</v>
      </c>
      <c r="H65" s="99">
        <v>44350.5</v>
      </c>
      <c r="I65" s="94">
        <v>32300</v>
      </c>
      <c r="J65" s="94">
        <v>23298</v>
      </c>
      <c r="L65" s="89" t="str">
        <f t="shared" si="1"/>
        <v>Dennis Coyote</v>
      </c>
      <c r="M65" s="90"/>
      <c r="N65" s="90"/>
    </row>
    <row r="66" spans="2:14" ht="14.25" x14ac:dyDescent="0.25">
      <c r="B66" s="101">
        <v>1518</v>
      </c>
      <c r="C66" s="100" t="s">
        <v>259</v>
      </c>
      <c r="D66" s="100" t="s">
        <v>258</v>
      </c>
      <c r="E66" s="100" t="s">
        <v>174</v>
      </c>
      <c r="F66" s="100" t="s">
        <v>127</v>
      </c>
      <c r="G66" s="100" t="s">
        <v>134</v>
      </c>
      <c r="H66" s="99">
        <v>44350.5</v>
      </c>
      <c r="I66" s="94">
        <v>33042</v>
      </c>
      <c r="J66" s="94">
        <v>23203</v>
      </c>
      <c r="L66" s="89" t="str">
        <f t="shared" si="1"/>
        <v>Leslie Smythe</v>
      </c>
      <c r="M66" s="90"/>
      <c r="N66" s="90"/>
    </row>
    <row r="67" spans="2:14" ht="14.25" x14ac:dyDescent="0.25">
      <c r="B67" s="101">
        <v>1656</v>
      </c>
      <c r="C67" s="100" t="s">
        <v>257</v>
      </c>
      <c r="D67" s="100" t="s">
        <v>256</v>
      </c>
      <c r="E67" s="100" t="s">
        <v>188</v>
      </c>
      <c r="F67" s="100" t="s">
        <v>135</v>
      </c>
      <c r="G67" s="100" t="s">
        <v>122</v>
      </c>
      <c r="H67" s="99">
        <v>29015.4</v>
      </c>
      <c r="I67" s="94">
        <v>32125</v>
      </c>
      <c r="J67" s="94">
        <v>23283</v>
      </c>
      <c r="L67" s="89" t="str">
        <f t="shared" si="1"/>
        <v>Theodoro Kourios</v>
      </c>
      <c r="M67" s="90"/>
      <c r="N67" s="90"/>
    </row>
    <row r="68" spans="2:14" ht="14.25" x14ac:dyDescent="0.25">
      <c r="B68" s="101">
        <v>1079</v>
      </c>
      <c r="C68" s="100" t="s">
        <v>193</v>
      </c>
      <c r="D68" s="100" t="s">
        <v>147</v>
      </c>
      <c r="E68" s="100" t="s">
        <v>188</v>
      </c>
      <c r="F68" s="100" t="s">
        <v>123</v>
      </c>
      <c r="G68" s="100" t="s">
        <v>134</v>
      </c>
      <c r="H68" s="99">
        <v>29982.58</v>
      </c>
      <c r="I68" s="94">
        <v>31495</v>
      </c>
      <c r="J68" s="94">
        <v>22982</v>
      </c>
      <c r="L68" s="89" t="str">
        <f t="shared" si="1"/>
        <v>Ellen Price</v>
      </c>
      <c r="M68" s="90"/>
      <c r="N68" s="90"/>
    </row>
    <row r="69" spans="2:14" ht="14.25" x14ac:dyDescent="0.25">
      <c r="B69" s="101">
        <v>1758</v>
      </c>
      <c r="C69" s="100" t="s">
        <v>255</v>
      </c>
      <c r="D69" s="100" t="s">
        <v>201</v>
      </c>
      <c r="E69" s="100" t="s">
        <v>228</v>
      </c>
      <c r="F69" s="100" t="s">
        <v>227</v>
      </c>
      <c r="G69" s="100" t="s">
        <v>134</v>
      </c>
      <c r="H69" s="99">
        <v>35785.47</v>
      </c>
      <c r="I69" s="94">
        <v>30028</v>
      </c>
      <c r="J69" s="94">
        <v>22942</v>
      </c>
      <c r="L69" s="89" t="str">
        <f t="shared" si="1"/>
        <v>Melissa Brwyne</v>
      </c>
      <c r="M69" s="90"/>
      <c r="N69" s="90"/>
    </row>
    <row r="70" spans="2:14" ht="14.25" x14ac:dyDescent="0.25">
      <c r="B70" s="101">
        <v>1673</v>
      </c>
      <c r="C70" s="100" t="s">
        <v>254</v>
      </c>
      <c r="D70" s="100" t="s">
        <v>253</v>
      </c>
      <c r="E70" s="100" t="s">
        <v>188</v>
      </c>
      <c r="F70" s="100" t="s">
        <v>127</v>
      </c>
      <c r="G70" s="100" t="s">
        <v>122</v>
      </c>
      <c r="H70" s="99">
        <v>29982.58</v>
      </c>
      <c r="I70" s="94">
        <v>32979</v>
      </c>
      <c r="J70" s="94">
        <v>22890</v>
      </c>
      <c r="L70" s="89" t="str">
        <f t="shared" si="1"/>
        <v>Sherrie Dixon-Waite</v>
      </c>
      <c r="M70" s="90"/>
      <c r="N70" s="90"/>
    </row>
    <row r="71" spans="2:14" ht="14.25" x14ac:dyDescent="0.25">
      <c r="B71" s="101">
        <v>1509</v>
      </c>
      <c r="C71" s="100" t="s">
        <v>252</v>
      </c>
      <c r="D71" s="100" t="s">
        <v>251</v>
      </c>
      <c r="E71" s="100" t="s">
        <v>188</v>
      </c>
      <c r="F71" s="100" t="s">
        <v>127</v>
      </c>
      <c r="G71" s="100" t="s">
        <v>142</v>
      </c>
      <c r="H71" s="99">
        <v>29982.58</v>
      </c>
      <c r="I71" s="94">
        <v>31217</v>
      </c>
      <c r="J71" s="94">
        <v>22943</v>
      </c>
      <c r="L71" s="89" t="str">
        <f t="shared" si="1"/>
        <v>Pamela Kegler</v>
      </c>
      <c r="M71" s="90"/>
      <c r="N71" s="90"/>
    </row>
    <row r="72" spans="2:14" ht="14.25" x14ac:dyDescent="0.25">
      <c r="B72" s="101">
        <v>1759</v>
      </c>
      <c r="C72" s="100" t="s">
        <v>250</v>
      </c>
      <c r="D72" s="100" t="s">
        <v>249</v>
      </c>
      <c r="E72" s="100" t="s">
        <v>131</v>
      </c>
      <c r="F72" s="100" t="s">
        <v>127</v>
      </c>
      <c r="G72" s="100" t="s">
        <v>134</v>
      </c>
      <c r="H72" s="99">
        <v>61855.54</v>
      </c>
      <c r="I72" s="94">
        <v>30020</v>
      </c>
      <c r="J72" s="94">
        <v>22953</v>
      </c>
      <c r="L72" s="89" t="str">
        <f t="shared" si="1"/>
        <v>Stephanie Alexi</v>
      </c>
      <c r="M72" s="90"/>
      <c r="N72" s="90"/>
    </row>
    <row r="73" spans="2:14" ht="14.25" x14ac:dyDescent="0.25">
      <c r="B73" s="101">
        <v>1510</v>
      </c>
      <c r="C73" s="100" t="s">
        <v>248</v>
      </c>
      <c r="D73" s="100" t="s">
        <v>247</v>
      </c>
      <c r="E73" s="100" t="s">
        <v>128</v>
      </c>
      <c r="F73" s="100" t="s">
        <v>127</v>
      </c>
      <c r="G73" s="100" t="s">
        <v>122</v>
      </c>
      <c r="H73" s="99">
        <v>46386.85</v>
      </c>
      <c r="I73" s="94">
        <v>31209</v>
      </c>
      <c r="J73" s="94">
        <v>22954</v>
      </c>
      <c r="L73" s="89" t="str">
        <f t="shared" si="1"/>
        <v>Jessica White</v>
      </c>
      <c r="M73" s="90"/>
      <c r="N73" s="90"/>
    </row>
    <row r="74" spans="2:14" ht="14.25" x14ac:dyDescent="0.25">
      <c r="B74" s="101">
        <v>1078</v>
      </c>
      <c r="C74" s="100" t="s">
        <v>246</v>
      </c>
      <c r="D74" s="100" t="s">
        <v>245</v>
      </c>
      <c r="E74" s="100" t="s">
        <v>188</v>
      </c>
      <c r="F74" s="100" t="s">
        <v>135</v>
      </c>
      <c r="G74" s="100" t="s">
        <v>134</v>
      </c>
      <c r="H74" s="99">
        <v>29982.58</v>
      </c>
      <c r="I74" s="94">
        <v>31503</v>
      </c>
      <c r="J74" s="94">
        <v>22971</v>
      </c>
      <c r="L74" s="89" t="str">
        <f t="shared" si="1"/>
        <v>Kendrick Hapsbuch</v>
      </c>
      <c r="M74" s="90"/>
      <c r="N74" s="90"/>
    </row>
    <row r="75" spans="2:14" ht="14.25" x14ac:dyDescent="0.25">
      <c r="B75" s="101">
        <v>1285</v>
      </c>
      <c r="C75" s="100" t="s">
        <v>244</v>
      </c>
      <c r="D75" s="100" t="s">
        <v>243</v>
      </c>
      <c r="E75" s="100" t="s">
        <v>156</v>
      </c>
      <c r="F75" s="100" t="s">
        <v>135</v>
      </c>
      <c r="G75" s="100" t="s">
        <v>134</v>
      </c>
      <c r="H75" s="99">
        <v>77179.149999999994</v>
      </c>
      <c r="I75" s="94">
        <v>31043</v>
      </c>
      <c r="J75" s="94">
        <v>23002</v>
      </c>
      <c r="L75" s="89" t="str">
        <f t="shared" ref="L75:L106" si="2">CONCATENATE(D75, " ",C75)</f>
        <v>Ralph Taylor</v>
      </c>
      <c r="M75" s="90"/>
      <c r="N75" s="90"/>
    </row>
    <row r="76" spans="2:14" ht="14.25" x14ac:dyDescent="0.25">
      <c r="B76" s="101">
        <v>1284</v>
      </c>
      <c r="C76" s="100" t="s">
        <v>242</v>
      </c>
      <c r="D76" s="100" t="s">
        <v>241</v>
      </c>
      <c r="E76" s="100" t="s">
        <v>153</v>
      </c>
      <c r="F76" s="100" t="s">
        <v>135</v>
      </c>
      <c r="G76" s="100" t="s">
        <v>142</v>
      </c>
      <c r="H76" s="99">
        <v>46486.05</v>
      </c>
      <c r="I76" s="94">
        <v>31051</v>
      </c>
      <c r="J76" s="94">
        <v>22991</v>
      </c>
      <c r="L76" s="89" t="str">
        <f t="shared" si="2"/>
        <v>Francisco Bellwood</v>
      </c>
      <c r="M76" s="90"/>
      <c r="N76" s="90"/>
    </row>
    <row r="77" spans="2:14" ht="14.25" x14ac:dyDescent="0.25">
      <c r="B77" s="101">
        <v>1674</v>
      </c>
      <c r="C77" s="100" t="s">
        <v>240</v>
      </c>
      <c r="D77" s="100" t="s">
        <v>239</v>
      </c>
      <c r="E77" s="100" t="s">
        <v>215</v>
      </c>
      <c r="F77" s="100" t="s">
        <v>162</v>
      </c>
      <c r="G77" s="100" t="s">
        <v>122</v>
      </c>
      <c r="H77" s="99">
        <v>31048.36</v>
      </c>
      <c r="I77" s="94">
        <v>32971</v>
      </c>
      <c r="J77" s="94">
        <v>22901</v>
      </c>
      <c r="L77" s="89" t="str">
        <f t="shared" si="2"/>
        <v>David Cummins</v>
      </c>
      <c r="M77" s="90"/>
      <c r="N77" s="90"/>
    </row>
    <row r="78" spans="2:14" ht="14.25" x14ac:dyDescent="0.25">
      <c r="B78" s="101">
        <v>1067</v>
      </c>
      <c r="C78" s="100" t="s">
        <v>238</v>
      </c>
      <c r="D78" s="100" t="s">
        <v>237</v>
      </c>
      <c r="E78" s="100" t="s">
        <v>228</v>
      </c>
      <c r="F78" s="100" t="s">
        <v>227</v>
      </c>
      <c r="G78" s="100" t="s">
        <v>142</v>
      </c>
      <c r="H78" s="99">
        <v>36939.839999999997</v>
      </c>
      <c r="I78" s="94">
        <v>32040</v>
      </c>
      <c r="J78" s="94">
        <v>22554</v>
      </c>
      <c r="L78" s="89" t="str">
        <f t="shared" si="2"/>
        <v>Gail Scoteiro</v>
      </c>
      <c r="M78" s="90"/>
      <c r="N78" s="90"/>
    </row>
    <row r="79" spans="2:14" ht="14.25" x14ac:dyDescent="0.25">
      <c r="B79" s="101">
        <v>1068</v>
      </c>
      <c r="C79" s="100" t="s">
        <v>236</v>
      </c>
      <c r="D79" s="100" t="s">
        <v>235</v>
      </c>
      <c r="E79" s="100" t="s">
        <v>128</v>
      </c>
      <c r="F79" s="100" t="s">
        <v>127</v>
      </c>
      <c r="G79" s="100" t="s">
        <v>134</v>
      </c>
      <c r="H79" s="99">
        <v>47883.199999999997</v>
      </c>
      <c r="I79" s="94">
        <v>32032</v>
      </c>
      <c r="J79" s="94">
        <v>22565</v>
      </c>
      <c r="L79" s="89" t="str">
        <f t="shared" si="2"/>
        <v>Alyssa Mann</v>
      </c>
      <c r="M79" s="90"/>
      <c r="N79" s="90"/>
    </row>
    <row r="80" spans="2:14" ht="14.25" x14ac:dyDescent="0.25">
      <c r="B80" s="101">
        <v>1922</v>
      </c>
      <c r="C80" s="100" t="s">
        <v>158</v>
      </c>
      <c r="D80" s="100" t="s">
        <v>234</v>
      </c>
      <c r="E80" s="100" t="s">
        <v>196</v>
      </c>
      <c r="F80" s="100" t="s">
        <v>127</v>
      </c>
      <c r="G80" s="100" t="s">
        <v>134</v>
      </c>
      <c r="H80" s="99">
        <v>28404.799999999999</v>
      </c>
      <c r="I80" s="94">
        <v>31751</v>
      </c>
      <c r="J80" s="94">
        <v>22336</v>
      </c>
      <c r="L80" s="89" t="str">
        <f t="shared" si="2"/>
        <v>Barbara Smith</v>
      </c>
    </row>
    <row r="81" spans="2:12" ht="14.25" x14ac:dyDescent="0.25">
      <c r="B81" s="101">
        <v>1923</v>
      </c>
      <c r="C81" s="100" t="s">
        <v>233</v>
      </c>
      <c r="D81" s="100" t="s">
        <v>197</v>
      </c>
      <c r="E81" s="100" t="s">
        <v>153</v>
      </c>
      <c r="F81" s="100" t="s">
        <v>135</v>
      </c>
      <c r="G81" s="100" t="s">
        <v>142</v>
      </c>
      <c r="H81" s="99">
        <v>47985.599999999999</v>
      </c>
      <c r="I81" s="94">
        <v>31743</v>
      </c>
      <c r="J81" s="94">
        <v>22347</v>
      </c>
      <c r="L81" s="89" t="str">
        <f t="shared" si="2"/>
        <v>Lisa Barbeiro</v>
      </c>
    </row>
    <row r="82" spans="2:12" ht="14.25" x14ac:dyDescent="0.25">
      <c r="B82" s="101">
        <v>1573</v>
      </c>
      <c r="C82" s="100" t="s">
        <v>232</v>
      </c>
      <c r="D82" s="100" t="s">
        <v>231</v>
      </c>
      <c r="E82" s="100" t="s">
        <v>146</v>
      </c>
      <c r="F82" s="100" t="s">
        <v>145</v>
      </c>
      <c r="G82" s="100" t="s">
        <v>142</v>
      </c>
      <c r="H82" s="99">
        <v>35889.480000000003</v>
      </c>
      <c r="I82" s="94">
        <v>32331</v>
      </c>
      <c r="J82" s="94">
        <v>22067</v>
      </c>
      <c r="L82" s="89" t="str">
        <f t="shared" si="2"/>
        <v>Bob Robinson</v>
      </c>
    </row>
    <row r="83" spans="2:12" ht="14.25" x14ac:dyDescent="0.25">
      <c r="B83" s="101">
        <v>1695</v>
      </c>
      <c r="C83" s="100" t="s">
        <v>230</v>
      </c>
      <c r="D83" s="100" t="s">
        <v>229</v>
      </c>
      <c r="E83" s="100" t="s">
        <v>228</v>
      </c>
      <c r="F83" s="100" t="s">
        <v>227</v>
      </c>
      <c r="G83" s="100" t="s">
        <v>142</v>
      </c>
      <c r="H83" s="99">
        <v>38094.21</v>
      </c>
      <c r="I83" s="94">
        <v>30975</v>
      </c>
      <c r="J83" s="94">
        <v>21920</v>
      </c>
      <c r="L83" s="89" t="str">
        <f t="shared" si="2"/>
        <v>Edison Nelson</v>
      </c>
    </row>
    <row r="84" spans="2:12" ht="14.25" x14ac:dyDescent="0.25">
      <c r="B84" s="101">
        <v>1360</v>
      </c>
      <c r="C84" s="100" t="s">
        <v>226</v>
      </c>
      <c r="D84" s="100" t="s">
        <v>225</v>
      </c>
      <c r="E84" s="100" t="s">
        <v>215</v>
      </c>
      <c r="F84" s="100" t="s">
        <v>127</v>
      </c>
      <c r="G84" s="100" t="s">
        <v>122</v>
      </c>
      <c r="H84" s="99">
        <v>33051.480000000003</v>
      </c>
      <c r="I84" s="94">
        <v>32356</v>
      </c>
      <c r="J84" s="94">
        <v>22085</v>
      </c>
      <c r="L84" s="89" t="str">
        <f t="shared" si="2"/>
        <v>Alice Raye</v>
      </c>
    </row>
    <row r="85" spans="2:12" ht="14.25" x14ac:dyDescent="0.25">
      <c r="B85" s="101">
        <v>1574</v>
      </c>
      <c r="C85" s="100" t="s">
        <v>224</v>
      </c>
      <c r="D85" s="100" t="s">
        <v>167</v>
      </c>
      <c r="E85" s="100" t="s">
        <v>139</v>
      </c>
      <c r="F85" s="100" t="s">
        <v>127</v>
      </c>
      <c r="G85" s="100" t="s">
        <v>142</v>
      </c>
      <c r="H85" s="99">
        <v>50651.37</v>
      </c>
      <c r="I85" s="94">
        <v>31452</v>
      </c>
      <c r="J85" s="94">
        <v>22071</v>
      </c>
      <c r="L85" s="89" t="str">
        <f t="shared" si="2"/>
        <v>Samuel Weston</v>
      </c>
    </row>
    <row r="86" spans="2:12" ht="14.25" x14ac:dyDescent="0.25">
      <c r="B86" s="101">
        <v>1977</v>
      </c>
      <c r="C86" s="100" t="s">
        <v>223</v>
      </c>
      <c r="D86" s="100" t="s">
        <v>222</v>
      </c>
      <c r="E86" s="100" t="s">
        <v>174</v>
      </c>
      <c r="F86" s="100" t="s">
        <v>127</v>
      </c>
      <c r="G86" s="100" t="s">
        <v>142</v>
      </c>
      <c r="H86" s="99">
        <v>48785.55</v>
      </c>
      <c r="I86" s="94">
        <v>33490</v>
      </c>
      <c r="J86" s="94">
        <v>22202</v>
      </c>
      <c r="L86" s="89" t="str">
        <f t="shared" si="2"/>
        <v>Wes Gladys</v>
      </c>
    </row>
    <row r="87" spans="2:12" ht="14.25" x14ac:dyDescent="0.25">
      <c r="B87" s="101">
        <v>1572</v>
      </c>
      <c r="C87" s="100" t="s">
        <v>221</v>
      </c>
      <c r="D87" s="100" t="s">
        <v>220</v>
      </c>
      <c r="E87" s="100" t="s">
        <v>169</v>
      </c>
      <c r="F87" s="100" t="s">
        <v>127</v>
      </c>
      <c r="G87" s="100" t="s">
        <v>134</v>
      </c>
      <c r="H87" s="99">
        <v>34605.449999999997</v>
      </c>
      <c r="I87" s="94">
        <v>32339</v>
      </c>
      <c r="J87" s="94">
        <v>22056</v>
      </c>
      <c r="L87" s="89" t="str">
        <f t="shared" si="2"/>
        <v>Lise-Anne Tupã</v>
      </c>
    </row>
    <row r="88" spans="2:12" ht="14.25" x14ac:dyDescent="0.25">
      <c r="B88" s="101">
        <v>1906</v>
      </c>
      <c r="C88" s="100" t="s">
        <v>219</v>
      </c>
      <c r="D88" s="100" t="s">
        <v>218</v>
      </c>
      <c r="E88" s="100" t="s">
        <v>188</v>
      </c>
      <c r="F88" s="100" t="s">
        <v>135</v>
      </c>
      <c r="G88" s="100" t="s">
        <v>134</v>
      </c>
      <c r="H88" s="99">
        <v>31916.94</v>
      </c>
      <c r="I88" s="94">
        <v>32779</v>
      </c>
      <c r="J88" s="94">
        <v>22161</v>
      </c>
      <c r="L88" s="89" t="str">
        <f t="shared" si="2"/>
        <v>Rowena Bankler</v>
      </c>
    </row>
    <row r="89" spans="2:12" ht="14.25" x14ac:dyDescent="0.25">
      <c r="B89" s="101">
        <v>1907</v>
      </c>
      <c r="C89" s="100" t="s">
        <v>217</v>
      </c>
      <c r="D89" s="100" t="s">
        <v>216</v>
      </c>
      <c r="E89" s="100" t="s">
        <v>215</v>
      </c>
      <c r="F89" s="100" t="s">
        <v>135</v>
      </c>
      <c r="G89" s="100" t="s">
        <v>134</v>
      </c>
      <c r="H89" s="99">
        <v>33051.480000000003</v>
      </c>
      <c r="I89" s="94">
        <v>32771</v>
      </c>
      <c r="J89" s="94">
        <v>22172</v>
      </c>
      <c r="L89" s="89" t="str">
        <f t="shared" si="2"/>
        <v>Megan Homes</v>
      </c>
    </row>
    <row r="90" spans="2:12" ht="14.25" x14ac:dyDescent="0.25">
      <c r="B90" s="101">
        <v>1359</v>
      </c>
      <c r="C90" s="100" t="s">
        <v>214</v>
      </c>
      <c r="D90" s="100" t="s">
        <v>213</v>
      </c>
      <c r="E90" s="100" t="s">
        <v>153</v>
      </c>
      <c r="F90" s="100" t="s">
        <v>135</v>
      </c>
      <c r="G90" s="100" t="s">
        <v>134</v>
      </c>
      <c r="H90" s="99">
        <v>49485.15</v>
      </c>
      <c r="I90" s="94">
        <v>33094</v>
      </c>
      <c r="J90" s="94">
        <v>22074</v>
      </c>
      <c r="L90" s="89" t="str">
        <f t="shared" si="2"/>
        <v>Sara Morton</v>
      </c>
    </row>
    <row r="91" spans="2:12" ht="14.25" x14ac:dyDescent="0.25">
      <c r="B91" s="101">
        <v>1361</v>
      </c>
      <c r="C91" s="100" t="s">
        <v>212</v>
      </c>
      <c r="D91" s="100" t="s">
        <v>211</v>
      </c>
      <c r="E91" s="100" t="s">
        <v>169</v>
      </c>
      <c r="F91" s="100" t="s">
        <v>162</v>
      </c>
      <c r="G91" s="100" t="s">
        <v>134</v>
      </c>
      <c r="H91" s="99">
        <v>34605.449999999997</v>
      </c>
      <c r="I91" s="94">
        <v>32346</v>
      </c>
      <c r="J91" s="94">
        <v>22089</v>
      </c>
      <c r="L91" s="89" t="str">
        <f t="shared" si="2"/>
        <v>Cindy Stone</v>
      </c>
    </row>
    <row r="92" spans="2:12" ht="14.25" x14ac:dyDescent="0.25">
      <c r="B92" s="101">
        <v>1368</v>
      </c>
      <c r="C92" s="100" t="s">
        <v>210</v>
      </c>
      <c r="D92" s="100" t="s">
        <v>209</v>
      </c>
      <c r="E92" s="100" t="s">
        <v>188</v>
      </c>
      <c r="F92" s="100" t="s">
        <v>123</v>
      </c>
      <c r="G92" s="100" t="s">
        <v>142</v>
      </c>
      <c r="H92" s="99">
        <v>32884.120000000003</v>
      </c>
      <c r="I92" s="94">
        <v>30386</v>
      </c>
      <c r="J92" s="94">
        <v>21678</v>
      </c>
      <c r="L92" s="89" t="str">
        <f t="shared" si="2"/>
        <v>Tammy Wu</v>
      </c>
    </row>
    <row r="93" spans="2:12" ht="14.25" x14ac:dyDescent="0.25">
      <c r="B93" s="101">
        <v>1815</v>
      </c>
      <c r="C93" s="100" t="s">
        <v>208</v>
      </c>
      <c r="D93" s="100" t="s">
        <v>207</v>
      </c>
      <c r="E93" s="100" t="s">
        <v>181</v>
      </c>
      <c r="F93" s="100" t="s">
        <v>127</v>
      </c>
      <c r="G93" s="100" t="s">
        <v>122</v>
      </c>
      <c r="H93" s="99">
        <v>70934.880000000005</v>
      </c>
      <c r="I93" s="94">
        <v>29276</v>
      </c>
      <c r="J93" s="94">
        <v>21790</v>
      </c>
      <c r="L93" s="89" t="str">
        <f t="shared" si="2"/>
        <v>Carolina Fein</v>
      </c>
    </row>
    <row r="94" spans="2:12" ht="14.25" x14ac:dyDescent="0.25">
      <c r="B94" s="101">
        <v>1369</v>
      </c>
      <c r="C94" s="100" t="s">
        <v>206</v>
      </c>
      <c r="D94" s="100" t="s">
        <v>205</v>
      </c>
      <c r="E94" s="100" t="s">
        <v>191</v>
      </c>
      <c r="F94" s="100" t="s">
        <v>162</v>
      </c>
      <c r="G94" s="100" t="s">
        <v>142</v>
      </c>
      <c r="H94" s="99">
        <v>57756.480000000003</v>
      </c>
      <c r="I94" s="94">
        <v>30378</v>
      </c>
      <c r="J94" s="94">
        <v>21689</v>
      </c>
      <c r="L94" s="89" t="str">
        <f t="shared" si="2"/>
        <v>Sandra Bartholomeu</v>
      </c>
    </row>
    <row r="95" spans="2:12" ht="14.25" x14ac:dyDescent="0.25">
      <c r="B95" s="101">
        <v>1370</v>
      </c>
      <c r="C95" s="100" t="s">
        <v>204</v>
      </c>
      <c r="D95" s="100" t="s">
        <v>203</v>
      </c>
      <c r="E95" s="100" t="s">
        <v>163</v>
      </c>
      <c r="F95" s="100" t="s">
        <v>162</v>
      </c>
      <c r="G95" s="100" t="s">
        <v>134</v>
      </c>
      <c r="H95" s="99">
        <v>53685.32</v>
      </c>
      <c r="I95" s="94">
        <v>32108</v>
      </c>
      <c r="J95" s="94">
        <v>21693</v>
      </c>
      <c r="L95" s="89" t="str">
        <f t="shared" si="2"/>
        <v>Everett Townes</v>
      </c>
    </row>
    <row r="96" spans="2:12" ht="14.25" x14ac:dyDescent="0.25">
      <c r="B96" s="101">
        <v>1908</v>
      </c>
      <c r="C96" s="100" t="s">
        <v>202</v>
      </c>
      <c r="D96" s="100" t="s">
        <v>201</v>
      </c>
      <c r="E96" s="100" t="s">
        <v>124</v>
      </c>
      <c r="F96" s="100" t="s">
        <v>123</v>
      </c>
      <c r="G96" s="100" t="s">
        <v>142</v>
      </c>
      <c r="H96" s="99">
        <v>72819.600000000006</v>
      </c>
      <c r="I96" s="94">
        <v>30817</v>
      </c>
      <c r="J96" s="94">
        <v>21449</v>
      </c>
      <c r="L96" s="89" t="str">
        <f t="shared" si="2"/>
        <v>Melissa Zostoc</v>
      </c>
    </row>
    <row r="97" spans="2:18" ht="14.25" x14ac:dyDescent="0.25">
      <c r="B97" s="101">
        <v>1428</v>
      </c>
      <c r="C97" s="100" t="s">
        <v>200</v>
      </c>
      <c r="D97" s="100" t="s">
        <v>199</v>
      </c>
      <c r="E97" s="100" t="s">
        <v>139</v>
      </c>
      <c r="F97" s="100" t="s">
        <v>127</v>
      </c>
      <c r="G97" s="100" t="s">
        <v>134</v>
      </c>
      <c r="H97" s="99">
        <v>53721.15</v>
      </c>
      <c r="I97" s="94">
        <v>31728</v>
      </c>
      <c r="J97" s="94">
        <v>21267</v>
      </c>
      <c r="L97" s="89" t="str">
        <f t="shared" si="2"/>
        <v>Julio Fernando</v>
      </c>
      <c r="N97" s="90"/>
      <c r="O97" s="90"/>
      <c r="Q97" s="90"/>
      <c r="R97" s="90"/>
    </row>
    <row r="98" spans="2:18" ht="14.25" x14ac:dyDescent="0.25">
      <c r="B98" s="101">
        <v>1352</v>
      </c>
      <c r="C98" s="100" t="s">
        <v>198</v>
      </c>
      <c r="D98" s="100" t="s">
        <v>197</v>
      </c>
      <c r="E98" s="100" t="s">
        <v>196</v>
      </c>
      <c r="F98" s="100" t="s">
        <v>127</v>
      </c>
      <c r="G98" s="100" t="s">
        <v>134</v>
      </c>
      <c r="H98" s="99">
        <v>31067.75</v>
      </c>
      <c r="I98" s="94">
        <v>30212</v>
      </c>
      <c r="J98" s="94">
        <v>21388</v>
      </c>
      <c r="L98" s="89" t="str">
        <f t="shared" si="2"/>
        <v>Lisa Ygarre</v>
      </c>
      <c r="N98" s="90"/>
      <c r="O98" s="90"/>
      <c r="Q98" s="90"/>
      <c r="R98" s="90"/>
    </row>
    <row r="99" spans="2:18" ht="14.25" x14ac:dyDescent="0.25">
      <c r="B99" s="101">
        <v>1353</v>
      </c>
      <c r="C99" s="100" t="s">
        <v>195</v>
      </c>
      <c r="D99" s="100" t="s">
        <v>194</v>
      </c>
      <c r="E99" s="100" t="s">
        <v>191</v>
      </c>
      <c r="F99" s="100" t="s">
        <v>162</v>
      </c>
      <c r="G99" s="100" t="s">
        <v>134</v>
      </c>
      <c r="H99" s="99">
        <v>59455.199999999997</v>
      </c>
      <c r="I99" s="94">
        <v>30204</v>
      </c>
      <c r="J99" s="94">
        <v>21399</v>
      </c>
      <c r="L99" s="89" t="str">
        <f t="shared" si="2"/>
        <v>Bill Hardy</v>
      </c>
      <c r="N99" s="90"/>
      <c r="O99" s="90"/>
      <c r="Q99" s="90"/>
      <c r="R99" s="90"/>
    </row>
    <row r="100" spans="2:18" ht="14.25" x14ac:dyDescent="0.25">
      <c r="B100" s="101">
        <v>1427</v>
      </c>
      <c r="C100" s="100" t="s">
        <v>193</v>
      </c>
      <c r="D100" s="100" t="s">
        <v>192</v>
      </c>
      <c r="E100" s="100" t="s">
        <v>191</v>
      </c>
      <c r="F100" s="100" t="s">
        <v>162</v>
      </c>
      <c r="G100" s="100" t="s">
        <v>122</v>
      </c>
      <c r="H100" s="99">
        <v>59455.199999999997</v>
      </c>
      <c r="I100" s="94">
        <v>28368</v>
      </c>
      <c r="J100" s="94">
        <v>21263</v>
      </c>
      <c r="L100" s="89" t="str">
        <f t="shared" si="2"/>
        <v>Davi Price</v>
      </c>
      <c r="N100" s="90"/>
      <c r="O100" s="90"/>
      <c r="Q100" s="90"/>
      <c r="R100" s="90"/>
    </row>
    <row r="101" spans="2:18" ht="14.25" x14ac:dyDescent="0.25">
      <c r="B101" s="101">
        <v>1291</v>
      </c>
      <c r="C101" s="100" t="s">
        <v>190</v>
      </c>
      <c r="D101" s="100" t="s">
        <v>189</v>
      </c>
      <c r="E101" s="100" t="s">
        <v>188</v>
      </c>
      <c r="F101" s="100" t="s">
        <v>123</v>
      </c>
      <c r="G101" s="100" t="s">
        <v>134</v>
      </c>
      <c r="H101" s="99">
        <v>35785.660000000003</v>
      </c>
      <c r="I101" s="94">
        <v>31042</v>
      </c>
      <c r="J101" s="94">
        <v>20559</v>
      </c>
      <c r="L101" s="89" t="str">
        <f t="shared" si="2"/>
        <v>Burt Constancia</v>
      </c>
      <c r="N101" s="90"/>
      <c r="O101" s="90"/>
      <c r="Q101" s="90"/>
      <c r="R101" s="90"/>
    </row>
    <row r="102" spans="2:18" ht="14.25" x14ac:dyDescent="0.25">
      <c r="B102" s="101">
        <v>1292</v>
      </c>
      <c r="C102" s="100" t="s">
        <v>187</v>
      </c>
      <c r="D102" s="100" t="s">
        <v>186</v>
      </c>
      <c r="E102" s="100" t="s">
        <v>136</v>
      </c>
      <c r="F102" s="100" t="s">
        <v>135</v>
      </c>
      <c r="G102" s="100" t="s">
        <v>134</v>
      </c>
      <c r="H102" s="99">
        <v>51339.72</v>
      </c>
      <c r="I102" s="94">
        <v>32101</v>
      </c>
      <c r="J102" s="94">
        <v>20563</v>
      </c>
      <c r="L102" s="89" t="str">
        <f t="shared" si="2"/>
        <v>Matthias Seidel</v>
      </c>
      <c r="N102" s="90"/>
      <c r="O102" s="90"/>
      <c r="Q102" s="90"/>
      <c r="R102" s="90"/>
    </row>
    <row r="103" spans="2:18" ht="14.25" x14ac:dyDescent="0.25">
      <c r="B103" s="101">
        <v>1725</v>
      </c>
      <c r="C103" s="100" t="s">
        <v>185</v>
      </c>
      <c r="D103" s="100" t="s">
        <v>184</v>
      </c>
      <c r="E103" s="100" t="s">
        <v>124</v>
      </c>
      <c r="F103" s="100" t="s">
        <v>123</v>
      </c>
      <c r="G103" s="100" t="s">
        <v>134</v>
      </c>
      <c r="H103" s="99">
        <v>79061.279999999999</v>
      </c>
      <c r="I103" s="94">
        <v>28533</v>
      </c>
      <c r="J103" s="94">
        <v>20235</v>
      </c>
      <c r="L103" s="89" t="str">
        <f t="shared" si="2"/>
        <v>Alex Hodge</v>
      </c>
      <c r="N103" s="90"/>
      <c r="O103" s="90"/>
      <c r="Q103" s="90"/>
      <c r="R103" s="90"/>
    </row>
    <row r="104" spans="2:18" ht="14.25" x14ac:dyDescent="0.25">
      <c r="B104" s="101">
        <v>1302</v>
      </c>
      <c r="C104" s="100" t="s">
        <v>183</v>
      </c>
      <c r="D104" s="100" t="s">
        <v>182</v>
      </c>
      <c r="E104" s="100" t="s">
        <v>181</v>
      </c>
      <c r="F104" s="100" t="s">
        <v>127</v>
      </c>
      <c r="G104" s="100" t="s">
        <v>142</v>
      </c>
      <c r="H104" s="99">
        <v>79280.160000000003</v>
      </c>
      <c r="I104" s="94">
        <v>30892</v>
      </c>
      <c r="J104" s="94">
        <v>20276</v>
      </c>
      <c r="L104" s="89" t="str">
        <f t="shared" si="2"/>
        <v>Bobby Berger</v>
      </c>
      <c r="N104" s="90"/>
      <c r="O104" s="90"/>
      <c r="Q104" s="90"/>
      <c r="R104" s="90"/>
    </row>
    <row r="105" spans="2:18" ht="14.25" x14ac:dyDescent="0.25">
      <c r="B105" s="101">
        <v>1301</v>
      </c>
      <c r="C105" s="100" t="s">
        <v>180</v>
      </c>
      <c r="D105" s="100" t="s">
        <v>179</v>
      </c>
      <c r="E105" s="100" t="s">
        <v>139</v>
      </c>
      <c r="F105" s="100" t="s">
        <v>127</v>
      </c>
      <c r="G105" s="100" t="s">
        <v>134</v>
      </c>
      <c r="H105" s="99">
        <v>58325.82</v>
      </c>
      <c r="I105" s="94">
        <v>31421</v>
      </c>
      <c r="J105" s="94">
        <v>20360</v>
      </c>
      <c r="L105" s="89" t="str">
        <f t="shared" si="2"/>
        <v>Ariel Sofia</v>
      </c>
      <c r="N105" s="90"/>
      <c r="O105" s="90"/>
      <c r="Q105" s="90"/>
      <c r="R105" s="90"/>
    </row>
    <row r="106" spans="2:18" ht="14.25" x14ac:dyDescent="0.25">
      <c r="B106" s="101">
        <v>1154</v>
      </c>
      <c r="C106" s="100" t="s">
        <v>178</v>
      </c>
      <c r="D106" s="100" t="s">
        <v>177</v>
      </c>
      <c r="E106" s="100" t="s">
        <v>174</v>
      </c>
      <c r="F106" s="100" t="s">
        <v>127</v>
      </c>
      <c r="G106" s="100" t="s">
        <v>122</v>
      </c>
      <c r="H106" s="99">
        <v>56177.3</v>
      </c>
      <c r="I106" s="94">
        <v>31965</v>
      </c>
      <c r="J106" s="94">
        <v>20400</v>
      </c>
      <c r="L106" s="89" t="str">
        <f t="shared" si="2"/>
        <v>Ari Solomon</v>
      </c>
      <c r="N106" s="90"/>
      <c r="O106" s="90"/>
      <c r="Q106" s="90"/>
      <c r="R106" s="90"/>
    </row>
    <row r="107" spans="2:18" ht="14.25" x14ac:dyDescent="0.25">
      <c r="B107" s="101">
        <v>1303</v>
      </c>
      <c r="C107" s="100" t="s">
        <v>176</v>
      </c>
      <c r="D107" s="100" t="s">
        <v>175</v>
      </c>
      <c r="E107" s="100" t="s">
        <v>174</v>
      </c>
      <c r="F107" s="100" t="s">
        <v>127</v>
      </c>
      <c r="G107" s="100" t="s">
        <v>134</v>
      </c>
      <c r="H107" s="99">
        <v>56177.3</v>
      </c>
      <c r="I107" s="94">
        <v>32205</v>
      </c>
      <c r="J107" s="94">
        <v>20280</v>
      </c>
      <c r="L107" s="89" t="str">
        <f t="shared" ref="L107:L124" si="3">CONCATENATE(D107, " ",C107)</f>
        <v>Donaldo Lark</v>
      </c>
      <c r="N107" s="90"/>
      <c r="O107" s="90"/>
      <c r="Q107" s="90"/>
      <c r="R107" s="90"/>
    </row>
    <row r="108" spans="2:18" ht="14.25" x14ac:dyDescent="0.25">
      <c r="B108" s="101">
        <v>1294</v>
      </c>
      <c r="C108" s="100" t="s">
        <v>173</v>
      </c>
      <c r="D108" s="100" t="s">
        <v>172</v>
      </c>
      <c r="E108" s="100" t="s">
        <v>128</v>
      </c>
      <c r="F108" s="100" t="s">
        <v>127</v>
      </c>
      <c r="G108" s="100" t="s">
        <v>142</v>
      </c>
      <c r="H108" s="99">
        <v>58357.65</v>
      </c>
      <c r="I108" s="94">
        <v>30931</v>
      </c>
      <c r="J108" s="94">
        <v>19972</v>
      </c>
      <c r="L108" s="89" t="str">
        <f t="shared" si="3"/>
        <v>Roberto North</v>
      </c>
      <c r="N108" s="90"/>
      <c r="O108" s="90"/>
      <c r="Q108" s="90"/>
      <c r="R108" s="90"/>
    </row>
    <row r="109" spans="2:18" ht="14.25" x14ac:dyDescent="0.25">
      <c r="B109" s="101">
        <v>1293</v>
      </c>
      <c r="C109" s="100" t="s">
        <v>171</v>
      </c>
      <c r="D109" s="100" t="s">
        <v>170</v>
      </c>
      <c r="E109" s="100" t="s">
        <v>169</v>
      </c>
      <c r="F109" s="100" t="s">
        <v>127</v>
      </c>
      <c r="G109" s="100" t="s">
        <v>134</v>
      </c>
      <c r="H109" s="99">
        <v>40897.35</v>
      </c>
      <c r="I109" s="94">
        <v>30939</v>
      </c>
      <c r="J109" s="94">
        <v>19961</v>
      </c>
      <c r="L109" s="89" t="str">
        <f t="shared" si="3"/>
        <v>Brent Cronometro</v>
      </c>
      <c r="N109" s="90"/>
      <c r="O109" s="90"/>
      <c r="Q109" s="90"/>
      <c r="R109" s="90"/>
    </row>
    <row r="110" spans="2:18" ht="14.25" x14ac:dyDescent="0.25">
      <c r="B110" s="101">
        <v>1725</v>
      </c>
      <c r="C110" s="100" t="s">
        <v>168</v>
      </c>
      <c r="D110" s="100" t="s">
        <v>167</v>
      </c>
      <c r="E110" s="100" t="s">
        <v>156</v>
      </c>
      <c r="F110" s="100" t="s">
        <v>135</v>
      </c>
      <c r="G110" s="100" t="s">
        <v>122</v>
      </c>
      <c r="H110" s="99">
        <v>97096.35</v>
      </c>
      <c r="I110" s="94">
        <v>28523</v>
      </c>
      <c r="J110" s="94">
        <v>19877</v>
      </c>
      <c r="L110" s="89" t="str">
        <f t="shared" si="3"/>
        <v>Samuel Farley</v>
      </c>
      <c r="N110" s="90"/>
      <c r="O110" s="90"/>
      <c r="Q110" s="90"/>
      <c r="R110" s="90"/>
    </row>
    <row r="111" spans="2:18" ht="14.25" x14ac:dyDescent="0.25">
      <c r="B111" s="101">
        <v>1724</v>
      </c>
      <c r="C111" s="100" t="s">
        <v>167</v>
      </c>
      <c r="D111" s="100" t="s">
        <v>166</v>
      </c>
      <c r="E111" s="100" t="s">
        <v>153</v>
      </c>
      <c r="F111" s="100" t="s">
        <v>135</v>
      </c>
      <c r="G111" s="100" t="s">
        <v>134</v>
      </c>
      <c r="H111" s="99">
        <v>58482.45</v>
      </c>
      <c r="I111" s="94">
        <v>28531</v>
      </c>
      <c r="J111" s="94">
        <v>19866</v>
      </c>
      <c r="L111" s="89" t="str">
        <f t="shared" si="3"/>
        <v>Mark Samuel</v>
      </c>
      <c r="N111" s="90"/>
      <c r="O111" s="90"/>
      <c r="Q111" s="90"/>
      <c r="R111" s="90"/>
    </row>
    <row r="112" spans="2:18" ht="14.25" x14ac:dyDescent="0.25">
      <c r="B112" s="101">
        <v>1080</v>
      </c>
      <c r="C112" s="100" t="s">
        <v>165</v>
      </c>
      <c r="D112" s="100" t="s">
        <v>164</v>
      </c>
      <c r="E112" s="100" t="s">
        <v>163</v>
      </c>
      <c r="F112" s="100" t="s">
        <v>162</v>
      </c>
      <c r="G112" s="100" t="s">
        <v>134</v>
      </c>
      <c r="H112" s="99">
        <v>64738.18</v>
      </c>
      <c r="I112" s="94">
        <v>32445</v>
      </c>
      <c r="J112" s="94">
        <v>19334</v>
      </c>
      <c r="L112" s="89" t="str">
        <f t="shared" si="3"/>
        <v>Felicio Fossatti</v>
      </c>
      <c r="N112" s="90"/>
      <c r="O112" s="90"/>
      <c r="Q112" s="90"/>
      <c r="R112" s="90"/>
    </row>
    <row r="113" spans="2:18" ht="14.25" x14ac:dyDescent="0.25">
      <c r="B113" s="101">
        <v>1968</v>
      </c>
      <c r="C113" s="100" t="s">
        <v>161</v>
      </c>
      <c r="D113" s="100" t="s">
        <v>160</v>
      </c>
      <c r="E113" s="100" t="s">
        <v>159</v>
      </c>
      <c r="F113" s="100" t="s">
        <v>123</v>
      </c>
      <c r="G113" s="100" t="s">
        <v>134</v>
      </c>
      <c r="H113" s="99">
        <v>65821.56</v>
      </c>
      <c r="I113" s="94">
        <v>30046</v>
      </c>
      <c r="J113" s="94">
        <v>18899</v>
      </c>
      <c r="L113" s="89" t="str">
        <f t="shared" si="3"/>
        <v>Erika Larssen</v>
      </c>
      <c r="N113" s="90"/>
      <c r="O113" s="90"/>
      <c r="Q113" s="90"/>
      <c r="R113" s="90"/>
    </row>
    <row r="114" spans="2:18" ht="14.25" x14ac:dyDescent="0.25">
      <c r="B114" s="101">
        <v>1950</v>
      </c>
      <c r="C114" s="100" t="s">
        <v>158</v>
      </c>
      <c r="D114" s="100" t="s">
        <v>157</v>
      </c>
      <c r="E114" s="100" t="s">
        <v>156</v>
      </c>
      <c r="F114" s="100" t="s">
        <v>135</v>
      </c>
      <c r="G114" s="100" t="s">
        <v>142</v>
      </c>
      <c r="H114" s="99">
        <v>104565.3</v>
      </c>
      <c r="I114" s="94">
        <v>29863</v>
      </c>
      <c r="J114" s="94">
        <v>18696</v>
      </c>
      <c r="L114" s="89" t="str">
        <f t="shared" si="3"/>
        <v>Rica Smith</v>
      </c>
      <c r="N114" s="90"/>
      <c r="O114" s="90"/>
      <c r="Q114" s="90"/>
      <c r="R114" s="90"/>
    </row>
    <row r="115" spans="2:18" ht="14.25" x14ac:dyDescent="0.25">
      <c r="B115" s="101">
        <v>1949</v>
      </c>
      <c r="C115" s="100" t="s">
        <v>155</v>
      </c>
      <c r="D115" s="100" t="s">
        <v>154</v>
      </c>
      <c r="E115" s="100" t="s">
        <v>153</v>
      </c>
      <c r="F115" s="100" t="s">
        <v>135</v>
      </c>
      <c r="G115" s="100" t="s">
        <v>122</v>
      </c>
      <c r="H115" s="99">
        <v>62981.1</v>
      </c>
      <c r="I115" s="94">
        <v>29871</v>
      </c>
      <c r="J115" s="94">
        <v>18685</v>
      </c>
      <c r="L115" s="89" t="str">
        <f t="shared" si="3"/>
        <v>Carla Sampson</v>
      </c>
      <c r="N115" s="90"/>
      <c r="O115" s="90"/>
      <c r="Q115" s="90"/>
      <c r="R115" s="90"/>
    </row>
    <row r="116" spans="2:18" ht="14.25" x14ac:dyDescent="0.25">
      <c r="B116" s="101">
        <v>1967</v>
      </c>
      <c r="C116" s="100" t="s">
        <v>152</v>
      </c>
      <c r="D116" s="100" t="s">
        <v>151</v>
      </c>
      <c r="E116" s="100" t="s">
        <v>136</v>
      </c>
      <c r="F116" s="100" t="s">
        <v>135</v>
      </c>
      <c r="G116" s="100" t="s">
        <v>122</v>
      </c>
      <c r="H116" s="99">
        <v>58277.52</v>
      </c>
      <c r="I116" s="94">
        <v>30054</v>
      </c>
      <c r="J116" s="94">
        <v>18888</v>
      </c>
      <c r="L116" s="89" t="str">
        <f t="shared" si="3"/>
        <v>Charles Cortina</v>
      </c>
      <c r="N116" s="90"/>
      <c r="O116" s="90"/>
      <c r="Q116" s="90"/>
      <c r="R116" s="90"/>
    </row>
    <row r="117" spans="2:18" ht="14.25" x14ac:dyDescent="0.25">
      <c r="B117" s="101">
        <v>1969</v>
      </c>
      <c r="C117" s="100" t="s">
        <v>150</v>
      </c>
      <c r="D117" s="100" t="s">
        <v>149</v>
      </c>
      <c r="E117" s="100" t="s">
        <v>136</v>
      </c>
      <c r="F117" s="100" t="s">
        <v>135</v>
      </c>
      <c r="G117" s="100" t="s">
        <v>134</v>
      </c>
      <c r="H117" s="99">
        <v>58277.52</v>
      </c>
      <c r="I117" s="94">
        <v>32612</v>
      </c>
      <c r="J117" s="94">
        <v>18903</v>
      </c>
      <c r="L117" s="89" t="str">
        <f t="shared" si="3"/>
        <v>Cara West</v>
      </c>
      <c r="N117" s="90"/>
      <c r="O117" s="90"/>
      <c r="Q117" s="90"/>
      <c r="R117" s="90"/>
    </row>
    <row r="118" spans="2:18" ht="14.25" x14ac:dyDescent="0.25">
      <c r="B118" s="101">
        <v>1932</v>
      </c>
      <c r="C118" s="100" t="s">
        <v>148</v>
      </c>
      <c r="D118" s="100" t="s">
        <v>147</v>
      </c>
      <c r="E118" s="100" t="s">
        <v>146</v>
      </c>
      <c r="F118" s="100" t="s">
        <v>145</v>
      </c>
      <c r="G118" s="100" t="s">
        <v>142</v>
      </c>
      <c r="H118" s="99">
        <v>47852.639999999999</v>
      </c>
      <c r="I118" s="94">
        <v>32671</v>
      </c>
      <c r="J118" s="94">
        <v>18057</v>
      </c>
      <c r="L118" s="89" t="str">
        <f t="shared" si="3"/>
        <v>Ellen McGuire</v>
      </c>
      <c r="N118" s="90"/>
      <c r="O118" s="90"/>
      <c r="Q118" s="90"/>
      <c r="R118" s="90"/>
    </row>
    <row r="119" spans="2:18" ht="14.25" x14ac:dyDescent="0.25">
      <c r="B119" s="101">
        <v>1933</v>
      </c>
      <c r="C119" s="100" t="s">
        <v>144</v>
      </c>
      <c r="D119" s="100" t="s">
        <v>143</v>
      </c>
      <c r="E119" s="100" t="s">
        <v>139</v>
      </c>
      <c r="F119" s="100" t="s">
        <v>127</v>
      </c>
      <c r="G119" s="100" t="s">
        <v>142</v>
      </c>
      <c r="H119" s="99">
        <v>67535.16</v>
      </c>
      <c r="I119" s="94">
        <v>30689</v>
      </c>
      <c r="J119" s="94">
        <v>18061</v>
      </c>
      <c r="L119" s="89" t="str">
        <f t="shared" si="3"/>
        <v>Miguel Johnson</v>
      </c>
      <c r="N119" s="90"/>
      <c r="O119" s="90"/>
      <c r="Q119" s="90"/>
      <c r="R119" s="90"/>
    </row>
    <row r="120" spans="2:18" ht="14.25" x14ac:dyDescent="0.25">
      <c r="B120" s="101">
        <v>1354</v>
      </c>
      <c r="C120" s="100" t="s">
        <v>141</v>
      </c>
      <c r="D120" s="100" t="s">
        <v>140</v>
      </c>
      <c r="E120" s="100" t="s">
        <v>139</v>
      </c>
      <c r="F120" s="100" t="s">
        <v>127</v>
      </c>
      <c r="G120" s="100" t="s">
        <v>122</v>
      </c>
      <c r="H120" s="99">
        <v>69070.05</v>
      </c>
      <c r="I120" s="94">
        <v>31538</v>
      </c>
      <c r="J120" s="94">
        <v>17751</v>
      </c>
      <c r="L120" s="89" t="str">
        <f t="shared" si="3"/>
        <v>Susana Beech</v>
      </c>
      <c r="N120" s="90"/>
      <c r="O120" s="90"/>
      <c r="Q120" s="90"/>
      <c r="R120" s="90"/>
    </row>
    <row r="121" spans="2:18" ht="14.25" x14ac:dyDescent="0.25">
      <c r="B121" s="101">
        <v>1962</v>
      </c>
      <c r="C121" s="100" t="s">
        <v>138</v>
      </c>
      <c r="D121" s="100" t="s">
        <v>137</v>
      </c>
      <c r="E121" s="100" t="s">
        <v>136</v>
      </c>
      <c r="F121" s="100" t="s">
        <v>135</v>
      </c>
      <c r="G121" s="100" t="s">
        <v>134</v>
      </c>
      <c r="H121" s="99">
        <v>66602.880000000005</v>
      </c>
      <c r="I121" s="94">
        <v>32072</v>
      </c>
      <c r="J121" s="94">
        <v>16533</v>
      </c>
      <c r="L121" s="89" t="str">
        <f t="shared" si="3"/>
        <v>Hilda Wolf</v>
      </c>
      <c r="N121" s="90"/>
      <c r="O121" s="90"/>
      <c r="Q121" s="90"/>
      <c r="R121" s="90"/>
    </row>
    <row r="122" spans="2:18" ht="14.25" x14ac:dyDescent="0.25">
      <c r="B122" s="101">
        <v>1076</v>
      </c>
      <c r="C122" s="100" t="s">
        <v>133</v>
      </c>
      <c r="D122" s="100" t="s">
        <v>132</v>
      </c>
      <c r="E122" s="100" t="s">
        <v>131</v>
      </c>
      <c r="F122" s="100" t="s">
        <v>127</v>
      </c>
      <c r="G122" s="100" t="s">
        <v>122</v>
      </c>
      <c r="H122" s="99">
        <v>105753.02</v>
      </c>
      <c r="I122" s="94">
        <v>29066</v>
      </c>
      <c r="J122" s="94">
        <v>14862</v>
      </c>
      <c r="L122" s="89" t="str">
        <f t="shared" si="3"/>
        <v>Brad McKormick</v>
      </c>
      <c r="N122" s="90"/>
      <c r="O122" s="90"/>
      <c r="Q122" s="90"/>
      <c r="R122" s="90"/>
    </row>
    <row r="123" spans="2:18" ht="14.25" x14ac:dyDescent="0.25">
      <c r="B123" s="101">
        <v>1696</v>
      </c>
      <c r="C123" s="100" t="s">
        <v>130</v>
      </c>
      <c r="D123" s="100" t="s">
        <v>129</v>
      </c>
      <c r="E123" s="100" t="s">
        <v>128</v>
      </c>
      <c r="F123" s="100" t="s">
        <v>127</v>
      </c>
      <c r="G123" s="100" t="s">
        <v>122</v>
      </c>
      <c r="H123" s="99">
        <v>79306.55</v>
      </c>
      <c r="I123" s="94">
        <v>30967</v>
      </c>
      <c r="J123" s="94">
        <v>14626</v>
      </c>
      <c r="L123" s="89" t="str">
        <f t="shared" si="3"/>
        <v>Catia Abdul</v>
      </c>
      <c r="N123" s="90"/>
      <c r="O123" s="90"/>
    </row>
    <row r="124" spans="2:18" ht="14.25" x14ac:dyDescent="0.25">
      <c r="B124" s="98">
        <v>1056</v>
      </c>
      <c r="C124" s="97" t="s">
        <v>126</v>
      </c>
      <c r="D124" s="97" t="s">
        <v>125</v>
      </c>
      <c r="E124" s="97" t="s">
        <v>124</v>
      </c>
      <c r="F124" s="97" t="s">
        <v>123</v>
      </c>
      <c r="G124" s="97" t="s">
        <v>122</v>
      </c>
      <c r="H124" s="96">
        <v>116511.36</v>
      </c>
      <c r="I124" s="95">
        <v>29153</v>
      </c>
      <c r="J124" s="94">
        <v>13751</v>
      </c>
      <c r="L124" s="89" t="str">
        <f t="shared" si="3"/>
        <v>José Gonzales</v>
      </c>
      <c r="N124" s="90"/>
      <c r="O124" s="90"/>
    </row>
    <row r="125" spans="2:18" x14ac:dyDescent="0.15">
      <c r="N125" s="90"/>
      <c r="O125" s="90"/>
    </row>
    <row r="126" spans="2:18" x14ac:dyDescent="0.15">
      <c r="N126" s="90"/>
      <c r="O126" s="90"/>
    </row>
    <row r="127" spans="2:18" x14ac:dyDescent="0.15">
      <c r="E127" s="93"/>
      <c r="L127" s="93"/>
      <c r="N127" s="90"/>
      <c r="O127" s="90"/>
    </row>
    <row r="128" spans="2:18" x14ac:dyDescent="0.15">
      <c r="N128" s="90"/>
      <c r="O128" s="90"/>
    </row>
    <row r="129" spans="14:15" x14ac:dyDescent="0.15">
      <c r="N129" s="90"/>
      <c r="O129" s="90"/>
    </row>
    <row r="130" spans="14:15" x14ac:dyDescent="0.15">
      <c r="N130" s="90"/>
      <c r="O130" s="90"/>
    </row>
    <row r="131" spans="14:15" x14ac:dyDescent="0.15">
      <c r="N131" s="90"/>
      <c r="O131" s="90"/>
    </row>
    <row r="132" spans="14:15" x14ac:dyDescent="0.15">
      <c r="N132" s="90"/>
      <c r="O132" s="90"/>
    </row>
    <row r="133" spans="14:15" x14ac:dyDescent="0.15">
      <c r="N133" s="90"/>
      <c r="O133" s="90"/>
    </row>
    <row r="134" spans="14:15" x14ac:dyDescent="0.15">
      <c r="N134" s="90"/>
      <c r="O134" s="90"/>
    </row>
    <row r="135" spans="14:15" x14ac:dyDescent="0.15">
      <c r="N135" s="90"/>
      <c r="O135" s="90"/>
    </row>
    <row r="136" spans="14:15" x14ac:dyDescent="0.15">
      <c r="N136" s="90"/>
      <c r="O136" s="90"/>
    </row>
    <row r="137" spans="14:15" x14ac:dyDescent="0.15">
      <c r="N137" s="90"/>
      <c r="O137" s="90"/>
    </row>
    <row r="138" spans="14:15" x14ac:dyDescent="0.15">
      <c r="N138" s="90"/>
      <c r="O138" s="90"/>
    </row>
    <row r="139" spans="14:15" x14ac:dyDescent="0.15">
      <c r="N139" s="90"/>
      <c r="O139" s="90"/>
    </row>
    <row r="140" spans="14:15" x14ac:dyDescent="0.15">
      <c r="N140" s="90"/>
      <c r="O140" s="90"/>
    </row>
  </sheetData>
  <mergeCells count="1">
    <mergeCell ref="B1:J1"/>
  </mergeCells>
  <printOptions headings="1"/>
  <pageMargins left="0.78740157499999996" right="0.78740157499999996" top="0.984251969" bottom="0.984251969" header="0.5" footer="0.5"/>
  <pageSetup orientation="landscape" horizont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75"/>
  <sheetViews>
    <sheetView workbookViewId="0">
      <selection activeCell="N23" sqref="N23"/>
    </sheetView>
  </sheetViews>
  <sheetFormatPr defaultColWidth="9.140625" defaultRowHeight="16.5" x14ac:dyDescent="0.3"/>
  <cols>
    <col min="1" max="1" width="18.7109375" style="18" customWidth="1"/>
    <col min="2" max="2" width="10.7109375" style="18" customWidth="1"/>
    <col min="3" max="3" width="10.140625" style="18" bestFit="1" customWidth="1"/>
    <col min="4" max="5" width="12.85546875" style="18" customWidth="1"/>
    <col min="6" max="6" width="12.140625" style="18" customWidth="1"/>
    <col min="7" max="7" width="12.28515625" style="18" bestFit="1" customWidth="1"/>
    <col min="8" max="8" width="11.5703125" style="18" bestFit="1" customWidth="1"/>
    <col min="9" max="9" width="9.140625" style="2" customWidth="1"/>
    <col min="10" max="13" width="0" style="2" hidden="1" customWidth="1"/>
    <col min="14" max="16384" width="9.140625" style="2"/>
  </cols>
  <sheetData>
    <row r="1" spans="1:9" ht="81" customHeight="1" x14ac:dyDescent="0.3">
      <c r="A1" s="121" t="s">
        <v>38</v>
      </c>
      <c r="B1" s="122"/>
      <c r="C1" s="122"/>
      <c r="D1" s="122"/>
      <c r="E1" s="122"/>
      <c r="F1" s="122"/>
      <c r="G1" s="122"/>
    </row>
    <row r="4" spans="1:9" ht="20.25" x14ac:dyDescent="0.35">
      <c r="A4" s="145" t="s">
        <v>29</v>
      </c>
      <c r="B4" s="146"/>
      <c r="C4" s="146"/>
      <c r="D4" s="146"/>
      <c r="E4" s="146"/>
      <c r="F4" s="146"/>
      <c r="G4" s="147"/>
    </row>
    <row r="7" spans="1:9" ht="33" x14ac:dyDescent="0.3">
      <c r="A7" s="39" t="s">
        <v>9</v>
      </c>
      <c r="B7" s="39" t="s">
        <v>10</v>
      </c>
      <c r="C7" s="39" t="s">
        <v>11</v>
      </c>
      <c r="D7" s="39" t="s">
        <v>12</v>
      </c>
      <c r="E7" s="39" t="s">
        <v>31</v>
      </c>
      <c r="F7" s="39" t="s">
        <v>13</v>
      </c>
      <c r="G7" s="39" t="s">
        <v>30</v>
      </c>
    </row>
    <row r="8" spans="1:9" x14ac:dyDescent="0.3">
      <c r="A8" s="19" t="s">
        <v>14</v>
      </c>
      <c r="B8" s="148">
        <v>3.5</v>
      </c>
      <c r="C8" s="148">
        <v>2</v>
      </c>
      <c r="D8" s="150">
        <v>400</v>
      </c>
      <c r="E8" s="149">
        <f>(D8*B8)</f>
        <v>1400</v>
      </c>
      <c r="F8" s="149">
        <f>D8*C8</f>
        <v>800</v>
      </c>
      <c r="G8" s="151">
        <f t="shared" ref="G8:G18" si="0">(E8-F8)/E8</f>
        <v>0.42857142857142855</v>
      </c>
    </row>
    <row r="9" spans="1:9" x14ac:dyDescent="0.3">
      <c r="A9" s="19" t="s">
        <v>15</v>
      </c>
      <c r="B9" s="148">
        <v>2</v>
      </c>
      <c r="C9" s="148">
        <v>0.7</v>
      </c>
      <c r="D9" s="150">
        <v>320</v>
      </c>
      <c r="E9" s="149">
        <f>(D9*B9)</f>
        <v>640</v>
      </c>
      <c r="F9" s="149">
        <f>D9*C9</f>
        <v>224</v>
      </c>
      <c r="G9" s="151">
        <f t="shared" si="0"/>
        <v>0.65</v>
      </c>
      <c r="H9"/>
      <c r="I9" s="18"/>
    </row>
    <row r="10" spans="1:9" x14ac:dyDescent="0.3">
      <c r="A10" s="19" t="s">
        <v>16</v>
      </c>
      <c r="B10" s="148">
        <v>1</v>
      </c>
      <c r="C10" s="148">
        <v>0.4</v>
      </c>
      <c r="D10" s="150">
        <v>150</v>
      </c>
      <c r="E10" s="149">
        <f>(D10*B10)</f>
        <v>150</v>
      </c>
      <c r="F10" s="149">
        <f>D10*C10</f>
        <v>60</v>
      </c>
      <c r="G10" s="151">
        <f t="shared" si="0"/>
        <v>0.6</v>
      </c>
    </row>
    <row r="11" spans="1:9" x14ac:dyDescent="0.3">
      <c r="A11" s="19" t="s">
        <v>17</v>
      </c>
      <c r="B11" s="148">
        <v>1</v>
      </c>
      <c r="C11" s="148">
        <v>0.75</v>
      </c>
      <c r="D11" s="150">
        <v>168</v>
      </c>
      <c r="E11" s="149">
        <f>(D11*B11)</f>
        <v>168</v>
      </c>
      <c r="F11" s="149">
        <f>D11*C11</f>
        <v>126</v>
      </c>
      <c r="G11" s="151">
        <f t="shared" si="0"/>
        <v>0.25</v>
      </c>
    </row>
    <row r="12" spans="1:9" x14ac:dyDescent="0.3">
      <c r="A12" s="19" t="s">
        <v>18</v>
      </c>
      <c r="B12" s="148">
        <v>1</v>
      </c>
      <c r="C12" s="148">
        <v>0.74</v>
      </c>
      <c r="D12" s="150">
        <v>120</v>
      </c>
      <c r="E12" s="149">
        <f>(D12*B12)</f>
        <v>120</v>
      </c>
      <c r="F12" s="149">
        <f>D12*C12</f>
        <v>88.8</v>
      </c>
      <c r="G12" s="151">
        <f t="shared" si="0"/>
        <v>0.26</v>
      </c>
    </row>
    <row r="13" spans="1:9" x14ac:dyDescent="0.3">
      <c r="A13" s="19" t="s">
        <v>19</v>
      </c>
      <c r="B13" s="148">
        <v>1</v>
      </c>
      <c r="C13" s="148">
        <v>0.8</v>
      </c>
      <c r="D13" s="150">
        <v>85</v>
      </c>
      <c r="E13" s="149">
        <f>(D13*B13)</f>
        <v>85</v>
      </c>
      <c r="F13" s="149">
        <f>D13*C13</f>
        <v>68</v>
      </c>
      <c r="G13" s="151">
        <f t="shared" si="0"/>
        <v>0.2</v>
      </c>
    </row>
    <row r="14" spans="1:9" x14ac:dyDescent="0.3">
      <c r="A14" s="19" t="s">
        <v>20</v>
      </c>
      <c r="B14" s="148">
        <v>0.5</v>
      </c>
      <c r="C14" s="148">
        <v>0.35</v>
      </c>
      <c r="D14" s="150">
        <v>186</v>
      </c>
      <c r="E14" s="149">
        <f>(D14*B14)</f>
        <v>93</v>
      </c>
      <c r="F14" s="149">
        <f>D14*C14</f>
        <v>65.099999999999994</v>
      </c>
      <c r="G14" s="151">
        <f t="shared" si="0"/>
        <v>0.30000000000000004</v>
      </c>
    </row>
    <row r="15" spans="1:9" x14ac:dyDescent="0.3">
      <c r="A15" s="19" t="s">
        <v>21</v>
      </c>
      <c r="B15" s="148">
        <v>2</v>
      </c>
      <c r="C15" s="148">
        <v>0.99</v>
      </c>
      <c r="D15" s="150">
        <v>204</v>
      </c>
      <c r="E15" s="149">
        <f>(D15*B15)</f>
        <v>408</v>
      </c>
      <c r="F15" s="149">
        <f>D15*C15</f>
        <v>201.96</v>
      </c>
      <c r="G15" s="151">
        <f t="shared" si="0"/>
        <v>0.505</v>
      </c>
    </row>
    <row r="16" spans="1:9" x14ac:dyDescent="0.3">
      <c r="A16" s="19" t="s">
        <v>23</v>
      </c>
      <c r="B16" s="148">
        <v>1.5</v>
      </c>
      <c r="C16" s="148">
        <v>0.87</v>
      </c>
      <c r="D16" s="150">
        <v>240</v>
      </c>
      <c r="E16" s="149">
        <f>(D16*B16)</f>
        <v>360</v>
      </c>
      <c r="F16" s="149">
        <f>D16*C16</f>
        <v>208.8</v>
      </c>
      <c r="G16" s="151">
        <f t="shared" si="0"/>
        <v>0.42</v>
      </c>
    </row>
    <row r="17" spans="1:8" x14ac:dyDescent="0.3">
      <c r="A17" s="19" t="s">
        <v>24</v>
      </c>
      <c r="B17" s="148">
        <v>1.2</v>
      </c>
      <c r="C17" s="148">
        <v>0.9</v>
      </c>
      <c r="D17" s="150">
        <v>250</v>
      </c>
      <c r="E17" s="149">
        <f>(D17*B17)</f>
        <v>300</v>
      </c>
      <c r="F17" s="149">
        <f>D17*C17</f>
        <v>225</v>
      </c>
      <c r="G17" s="151">
        <f t="shared" si="0"/>
        <v>0.25</v>
      </c>
    </row>
    <row r="18" spans="1:8" x14ac:dyDescent="0.3">
      <c r="A18" s="19" t="s">
        <v>25</v>
      </c>
      <c r="B18" s="148">
        <v>7</v>
      </c>
      <c r="C18" s="148">
        <v>2.8</v>
      </c>
      <c r="D18" s="150">
        <v>60</v>
      </c>
      <c r="E18" s="149">
        <f>(D18*B18)</f>
        <v>420</v>
      </c>
      <c r="F18" s="149">
        <f>D18*C18</f>
        <v>168</v>
      </c>
      <c r="G18" s="151">
        <f t="shared" si="0"/>
        <v>0.6</v>
      </c>
    </row>
    <row r="19" spans="1:8" ht="17.25" thickBot="1" x14ac:dyDescent="0.35">
      <c r="D19" s="20"/>
    </row>
    <row r="20" spans="1:8" x14ac:dyDescent="0.3">
      <c r="B20" s="21"/>
      <c r="C20" s="21"/>
      <c r="D20" s="22" t="s">
        <v>4</v>
      </c>
      <c r="E20" s="23">
        <f>SUM(E8:E19)</f>
        <v>4144</v>
      </c>
      <c r="F20" s="155">
        <f>SUM(F8:F19)</f>
        <v>2235.66</v>
      </c>
      <c r="G20" s="152">
        <f>(E20-F20)/E20</f>
        <v>0.46050675675675679</v>
      </c>
    </row>
    <row r="21" spans="1:8" x14ac:dyDescent="0.3">
      <c r="B21" s="21"/>
      <c r="C21" s="21"/>
      <c r="D21" s="24" t="s">
        <v>28</v>
      </c>
      <c r="E21" s="25">
        <f>AVERAGE(E8:E18)</f>
        <v>376.72727272727275</v>
      </c>
      <c r="F21" s="25">
        <f>AVERAGE(F8:F18)</f>
        <v>203.24181818181816</v>
      </c>
      <c r="G21" s="153">
        <f>(E21-F21)/E21</f>
        <v>0.46050675675675684</v>
      </c>
    </row>
    <row r="22" spans="1:8" x14ac:dyDescent="0.3">
      <c r="B22" s="21"/>
      <c r="C22" s="21"/>
      <c r="D22" s="24" t="s">
        <v>27</v>
      </c>
      <c r="E22" s="25">
        <f>MIN(E8:E18)</f>
        <v>85</v>
      </c>
      <c r="F22" s="25">
        <f>MIN(F8:F18)</f>
        <v>60</v>
      </c>
      <c r="G22" s="153">
        <f>MIN(G8:G18)</f>
        <v>0.2</v>
      </c>
    </row>
    <row r="23" spans="1:8" ht="17.25" thickBot="1" x14ac:dyDescent="0.35">
      <c r="B23" s="21"/>
      <c r="C23" s="21"/>
      <c r="D23" s="26" t="s">
        <v>26</v>
      </c>
      <c r="E23" s="27">
        <f>MAX(E8:E18)</f>
        <v>1400</v>
      </c>
      <c r="F23" s="27">
        <f>MAX(F8:F18)</f>
        <v>800</v>
      </c>
      <c r="G23" s="154">
        <f>MAX(G8:G18)</f>
        <v>0.65</v>
      </c>
    </row>
    <row r="24" spans="1:8" x14ac:dyDescent="0.3">
      <c r="E24" s="28"/>
      <c r="F24" s="28"/>
      <c r="G24" s="28"/>
    </row>
    <row r="27" spans="1:8" x14ac:dyDescent="0.3">
      <c r="A27" s="2"/>
      <c r="B27" s="2"/>
      <c r="C27" s="2"/>
      <c r="D27" s="2"/>
      <c r="E27" s="2"/>
      <c r="F27" s="2"/>
      <c r="G27" s="2"/>
      <c r="H27" s="2"/>
    </row>
    <row r="28" spans="1:8" x14ac:dyDescent="0.3">
      <c r="A28" s="2"/>
      <c r="B28" s="2"/>
      <c r="C28" s="2"/>
      <c r="D28" s="2"/>
      <c r="E28" s="2"/>
      <c r="F28" s="2"/>
      <c r="G28" s="2"/>
      <c r="H28" s="2"/>
    </row>
    <row r="29" spans="1:8" x14ac:dyDescent="0.3">
      <c r="A29" s="2"/>
      <c r="B29" s="2"/>
      <c r="C29" s="2"/>
      <c r="D29" s="2"/>
      <c r="E29" s="2"/>
      <c r="F29" s="2"/>
      <c r="G29" s="2"/>
      <c r="H29" s="2"/>
    </row>
    <row r="30" spans="1:8" x14ac:dyDescent="0.3">
      <c r="A30" s="2"/>
      <c r="B30" s="2"/>
      <c r="C30" s="2"/>
      <c r="D30" s="2"/>
      <c r="E30" s="2"/>
      <c r="F30" s="2"/>
      <c r="G30" s="2"/>
      <c r="H30" s="2"/>
    </row>
    <row r="31" spans="1:8" x14ac:dyDescent="0.3">
      <c r="A31" s="2"/>
      <c r="B31" s="2"/>
      <c r="C31" s="2"/>
      <c r="D31" s="2"/>
      <c r="E31" s="2"/>
      <c r="F31" s="2"/>
      <c r="G31" s="2"/>
      <c r="H31" s="2"/>
    </row>
    <row r="32" spans="1:8" x14ac:dyDescent="0.3">
      <c r="A32" s="2"/>
      <c r="B32" s="2"/>
      <c r="C32" s="2"/>
      <c r="D32" s="2"/>
      <c r="E32" s="2"/>
      <c r="F32" s="2"/>
      <c r="G32" s="2"/>
      <c r="H32" s="2"/>
    </row>
    <row r="33" spans="1:8" x14ac:dyDescent="0.3">
      <c r="A33" s="2"/>
      <c r="B33" s="2"/>
      <c r="C33" s="2"/>
      <c r="D33" s="2"/>
      <c r="E33" s="2"/>
      <c r="F33" s="2"/>
      <c r="G33" s="2"/>
      <c r="H33" s="2"/>
    </row>
    <row r="34" spans="1:8" x14ac:dyDescent="0.3">
      <c r="A34" s="2"/>
      <c r="B34" s="2"/>
      <c r="C34" s="2"/>
      <c r="D34" s="2"/>
      <c r="E34" s="2"/>
      <c r="F34" s="2"/>
      <c r="G34" s="2"/>
      <c r="H34" s="2"/>
    </row>
    <row r="35" spans="1:8" x14ac:dyDescent="0.3">
      <c r="A35" s="2"/>
      <c r="B35" s="2"/>
      <c r="C35" s="2"/>
      <c r="D35" s="2"/>
      <c r="E35" s="2"/>
      <c r="F35" s="2"/>
      <c r="G35" s="2"/>
      <c r="H35" s="2"/>
    </row>
    <row r="36" spans="1:8" x14ac:dyDescent="0.3">
      <c r="A36" s="2"/>
      <c r="B36" s="2"/>
      <c r="C36" s="2"/>
      <c r="D36" s="2"/>
      <c r="E36" s="2"/>
      <c r="F36" s="2"/>
      <c r="G36" s="2"/>
      <c r="H36" s="2"/>
    </row>
    <row r="37" spans="1:8" x14ac:dyDescent="0.3">
      <c r="A37" s="2"/>
      <c r="B37" s="2"/>
      <c r="C37" s="2"/>
      <c r="D37" s="2"/>
      <c r="E37" s="2"/>
      <c r="F37" s="2"/>
      <c r="G37" s="2"/>
      <c r="H37" s="2"/>
    </row>
    <row r="38" spans="1:8" x14ac:dyDescent="0.3">
      <c r="A38" s="2"/>
      <c r="B38" s="2"/>
      <c r="C38" s="2"/>
      <c r="D38" s="2"/>
      <c r="E38" s="2"/>
      <c r="F38" s="2"/>
      <c r="G38" s="2"/>
      <c r="H38" s="2"/>
    </row>
    <row r="39" spans="1:8" x14ac:dyDescent="0.3">
      <c r="A39" s="2"/>
      <c r="B39" s="2"/>
      <c r="C39" s="2"/>
      <c r="D39" s="2"/>
      <c r="E39" s="2"/>
      <c r="F39" s="2"/>
      <c r="G39" s="2"/>
      <c r="H39" s="2"/>
    </row>
    <row r="40" spans="1:8" x14ac:dyDescent="0.3">
      <c r="A40" s="2"/>
      <c r="B40" s="2"/>
      <c r="C40" s="2"/>
      <c r="D40" s="2"/>
      <c r="E40" s="2"/>
      <c r="F40" s="2"/>
      <c r="G40" s="2"/>
      <c r="H40" s="2"/>
    </row>
    <row r="41" spans="1:8" x14ac:dyDescent="0.3">
      <c r="A41" s="2"/>
      <c r="B41" s="2"/>
      <c r="C41" s="2"/>
      <c r="D41" s="2"/>
      <c r="E41" s="2"/>
      <c r="F41" s="2"/>
      <c r="G41" s="2"/>
      <c r="H41" s="2"/>
    </row>
    <row r="42" spans="1:8" x14ac:dyDescent="0.3">
      <c r="A42" s="2"/>
      <c r="B42" s="2"/>
      <c r="C42" s="2"/>
      <c r="D42" s="2"/>
      <c r="E42" s="2"/>
      <c r="F42" s="2"/>
      <c r="G42" s="2"/>
      <c r="H42" s="2"/>
    </row>
    <row r="43" spans="1:8" x14ac:dyDescent="0.3">
      <c r="A43" s="2"/>
      <c r="B43" s="2"/>
      <c r="C43" s="2"/>
      <c r="D43" s="2"/>
      <c r="E43" s="2"/>
      <c r="F43" s="2"/>
      <c r="G43" s="2"/>
      <c r="H43" s="2"/>
    </row>
    <row r="44" spans="1:8" x14ac:dyDescent="0.3">
      <c r="A44" s="2"/>
      <c r="B44" s="2"/>
      <c r="C44" s="2"/>
      <c r="D44" s="2"/>
      <c r="E44" s="2"/>
      <c r="F44" s="2"/>
      <c r="G44" s="2"/>
      <c r="H44" s="2"/>
    </row>
    <row r="45" spans="1:8" x14ac:dyDescent="0.3">
      <c r="A45" s="2"/>
      <c r="B45" s="2"/>
      <c r="C45" s="2"/>
      <c r="D45" s="2"/>
      <c r="E45" s="2"/>
      <c r="F45" s="2"/>
      <c r="G45" s="2"/>
      <c r="H45" s="2"/>
    </row>
    <row r="46" spans="1:8" x14ac:dyDescent="0.3">
      <c r="A46" s="2"/>
      <c r="B46" s="2"/>
      <c r="C46" s="2"/>
      <c r="D46" s="2"/>
      <c r="E46" s="2"/>
      <c r="F46" s="2"/>
      <c r="G46" s="2"/>
      <c r="H46" s="2"/>
    </row>
    <row r="47" spans="1:8" x14ac:dyDescent="0.3">
      <c r="A47" s="2"/>
      <c r="B47" s="2"/>
      <c r="C47" s="2"/>
      <c r="D47" s="2"/>
      <c r="E47" s="2"/>
      <c r="F47" s="2"/>
      <c r="G47" s="2"/>
      <c r="H47" s="2"/>
    </row>
    <row r="48" spans="1:8" x14ac:dyDescent="0.3">
      <c r="A48" s="2"/>
      <c r="B48" s="2"/>
      <c r="C48" s="2"/>
      <c r="D48" s="2"/>
      <c r="E48" s="2"/>
      <c r="F48" s="2"/>
      <c r="G48" s="2"/>
      <c r="H48" s="2"/>
    </row>
    <row r="49" spans="1:8" x14ac:dyDescent="0.3">
      <c r="A49" s="2"/>
      <c r="B49" s="2"/>
      <c r="C49" s="2"/>
      <c r="D49" s="2"/>
      <c r="E49" s="2"/>
      <c r="F49" s="2"/>
      <c r="G49" s="2"/>
      <c r="H49" s="2"/>
    </row>
    <row r="50" spans="1:8" x14ac:dyDescent="0.3">
      <c r="A50" s="2"/>
      <c r="B50" s="2"/>
      <c r="C50" s="2"/>
      <c r="D50" s="2"/>
      <c r="E50" s="2"/>
      <c r="F50" s="2"/>
      <c r="G50" s="2"/>
      <c r="H50" s="2"/>
    </row>
    <row r="51" spans="1:8" x14ac:dyDescent="0.3">
      <c r="A51" s="2"/>
      <c r="B51" s="2"/>
      <c r="C51" s="2"/>
      <c r="D51" s="2"/>
      <c r="E51" s="2"/>
      <c r="F51" s="2"/>
      <c r="G51" s="2"/>
      <c r="H51" s="2"/>
    </row>
    <row r="52" spans="1:8" x14ac:dyDescent="0.3">
      <c r="A52" s="2"/>
      <c r="B52" s="2"/>
      <c r="C52" s="2"/>
      <c r="D52" s="2"/>
      <c r="E52" s="2"/>
      <c r="F52" s="2"/>
      <c r="G52" s="2"/>
      <c r="H52" s="2"/>
    </row>
    <row r="53" spans="1:8" x14ac:dyDescent="0.3">
      <c r="A53" s="2"/>
      <c r="B53" s="2"/>
      <c r="C53" s="2"/>
      <c r="D53" s="2"/>
      <c r="E53" s="2"/>
      <c r="F53" s="2"/>
      <c r="G53" s="2"/>
      <c r="H53" s="2"/>
    </row>
    <row r="54" spans="1:8" x14ac:dyDescent="0.3">
      <c r="A54" s="2"/>
      <c r="B54" s="2"/>
      <c r="C54" s="2"/>
      <c r="D54" s="2"/>
      <c r="E54" s="2"/>
      <c r="F54" s="2"/>
      <c r="G54" s="2"/>
      <c r="H54" s="2"/>
    </row>
    <row r="55" spans="1:8" x14ac:dyDescent="0.3">
      <c r="A55" s="2"/>
      <c r="B55" s="2"/>
      <c r="C55" s="2"/>
      <c r="D55" s="2"/>
      <c r="E55" s="2"/>
      <c r="F55" s="2"/>
      <c r="G55" s="2"/>
      <c r="H55" s="2"/>
    </row>
    <row r="56" spans="1:8" x14ac:dyDescent="0.3">
      <c r="A56" s="2"/>
      <c r="B56" s="2"/>
      <c r="C56" s="2"/>
      <c r="D56" s="2"/>
      <c r="E56" s="2"/>
      <c r="F56" s="2"/>
      <c r="G56" s="2"/>
      <c r="H56" s="2"/>
    </row>
    <row r="57" spans="1:8" x14ac:dyDescent="0.3">
      <c r="A57" s="2"/>
      <c r="B57" s="2"/>
      <c r="C57" s="2"/>
      <c r="D57" s="2"/>
      <c r="E57" s="2"/>
      <c r="F57" s="2"/>
      <c r="G57" s="2"/>
      <c r="H57" s="2"/>
    </row>
    <row r="58" spans="1:8" x14ac:dyDescent="0.3">
      <c r="A58" s="2"/>
      <c r="B58" s="2"/>
      <c r="C58" s="2"/>
      <c r="D58" s="2"/>
      <c r="E58" s="2"/>
      <c r="F58" s="2"/>
      <c r="G58" s="2"/>
      <c r="H58" s="2"/>
    </row>
    <row r="59" spans="1:8" x14ac:dyDescent="0.3">
      <c r="A59" s="2"/>
      <c r="B59" s="2"/>
      <c r="C59" s="2"/>
      <c r="D59" s="2"/>
      <c r="E59" s="2"/>
      <c r="F59" s="2"/>
      <c r="G59" s="2"/>
      <c r="H59" s="2"/>
    </row>
    <row r="60" spans="1:8" x14ac:dyDescent="0.3">
      <c r="A60" s="2"/>
      <c r="B60" s="2"/>
      <c r="C60" s="2"/>
      <c r="D60" s="2"/>
      <c r="E60" s="2"/>
      <c r="F60" s="2"/>
      <c r="G60" s="2"/>
      <c r="H60" s="2"/>
    </row>
    <row r="61" spans="1:8" x14ac:dyDescent="0.3">
      <c r="A61" s="2"/>
      <c r="B61" s="2"/>
      <c r="C61" s="2"/>
      <c r="D61" s="2"/>
      <c r="E61" s="2"/>
      <c r="F61" s="2"/>
      <c r="G61" s="2"/>
      <c r="H61" s="2"/>
    </row>
    <row r="62" spans="1:8" x14ac:dyDescent="0.3">
      <c r="A62" s="2"/>
      <c r="B62" s="2"/>
      <c r="C62" s="2"/>
      <c r="D62" s="2"/>
      <c r="E62" s="2"/>
      <c r="F62" s="2"/>
      <c r="G62" s="2"/>
      <c r="H62" s="2"/>
    </row>
    <row r="63" spans="1:8" x14ac:dyDescent="0.3">
      <c r="A63" s="2"/>
      <c r="B63" s="2"/>
      <c r="C63" s="2"/>
      <c r="D63" s="2"/>
      <c r="E63" s="2"/>
      <c r="F63" s="2"/>
      <c r="G63" s="2"/>
      <c r="H63" s="2"/>
    </row>
    <row r="64" spans="1:8" x14ac:dyDescent="0.3">
      <c r="A64" s="2"/>
      <c r="B64" s="2"/>
      <c r="C64" s="2"/>
      <c r="D64" s="2"/>
      <c r="E64" s="2"/>
      <c r="F64" s="2"/>
      <c r="G64" s="2"/>
      <c r="H64" s="2"/>
    </row>
    <row r="65" spans="1:8" x14ac:dyDescent="0.3">
      <c r="A65" s="2"/>
      <c r="B65" s="2"/>
      <c r="C65" s="2"/>
      <c r="D65" s="2"/>
      <c r="E65" s="2"/>
      <c r="F65" s="2"/>
      <c r="G65" s="2"/>
      <c r="H65" s="2"/>
    </row>
    <row r="66" spans="1:8" x14ac:dyDescent="0.3">
      <c r="A66" s="2"/>
      <c r="B66" s="2"/>
      <c r="C66" s="2"/>
      <c r="D66" s="2"/>
      <c r="E66" s="2"/>
      <c r="F66" s="2"/>
      <c r="G66" s="2"/>
      <c r="H66" s="2"/>
    </row>
    <row r="67" spans="1:8" x14ac:dyDescent="0.3">
      <c r="A67" s="2"/>
      <c r="B67" s="2"/>
      <c r="C67" s="2"/>
      <c r="D67" s="2"/>
      <c r="E67" s="2"/>
      <c r="F67" s="2"/>
      <c r="G67" s="2"/>
      <c r="H67" s="2"/>
    </row>
    <row r="68" spans="1:8" x14ac:dyDescent="0.3">
      <c r="A68" s="2"/>
      <c r="B68" s="2"/>
      <c r="C68" s="2"/>
      <c r="D68" s="2"/>
      <c r="E68" s="2"/>
      <c r="F68" s="2"/>
      <c r="G68" s="2"/>
      <c r="H68" s="2"/>
    </row>
    <row r="69" spans="1:8" x14ac:dyDescent="0.3">
      <c r="A69" s="2"/>
      <c r="B69" s="2"/>
      <c r="C69" s="2"/>
      <c r="D69" s="2"/>
      <c r="E69" s="2"/>
      <c r="F69" s="2"/>
      <c r="G69" s="2"/>
      <c r="H69" s="2"/>
    </row>
    <row r="70" spans="1:8" x14ac:dyDescent="0.3">
      <c r="A70" s="2"/>
      <c r="B70" s="2"/>
      <c r="C70" s="2"/>
      <c r="D70" s="2"/>
      <c r="E70" s="2"/>
      <c r="F70" s="2"/>
      <c r="G70" s="2"/>
      <c r="H70" s="2"/>
    </row>
    <row r="71" spans="1:8" x14ac:dyDescent="0.3">
      <c r="A71" s="2"/>
      <c r="B71" s="2"/>
      <c r="C71" s="2"/>
      <c r="D71" s="2"/>
      <c r="E71" s="2"/>
      <c r="F71" s="2"/>
      <c r="G71" s="2"/>
      <c r="H71" s="2"/>
    </row>
    <row r="72" spans="1:8" x14ac:dyDescent="0.3">
      <c r="A72" s="2"/>
      <c r="B72" s="2"/>
      <c r="C72" s="2"/>
      <c r="D72" s="2"/>
      <c r="E72" s="2"/>
      <c r="F72" s="2"/>
      <c r="G72" s="2"/>
      <c r="H72" s="2"/>
    </row>
    <row r="73" spans="1:8" x14ac:dyDescent="0.3">
      <c r="A73" s="2"/>
      <c r="B73" s="2"/>
      <c r="C73" s="2"/>
      <c r="D73" s="2"/>
      <c r="E73" s="2"/>
      <c r="F73" s="2"/>
      <c r="G73" s="2"/>
      <c r="H73" s="2"/>
    </row>
    <row r="74" spans="1:8" x14ac:dyDescent="0.3">
      <c r="A74" s="2"/>
      <c r="B74" s="2"/>
      <c r="C74" s="2"/>
      <c r="D74" s="2"/>
      <c r="E74" s="2"/>
      <c r="F74" s="2"/>
      <c r="G74" s="2"/>
      <c r="H74" s="2"/>
    </row>
    <row r="75" spans="1:8" x14ac:dyDescent="0.3">
      <c r="A75" s="2"/>
      <c r="B75" s="2"/>
      <c r="C75" s="2"/>
      <c r="D75" s="2"/>
      <c r="E75" s="2"/>
      <c r="F75" s="2"/>
      <c r="G75" s="2"/>
      <c r="H75" s="2"/>
    </row>
  </sheetData>
  <mergeCells count="2">
    <mergeCell ref="A1:G1"/>
    <mergeCell ref="A4:G4"/>
  </mergeCells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opLeftCell="A4" workbookViewId="0">
      <selection activeCell="B20" sqref="B20"/>
    </sheetView>
  </sheetViews>
  <sheetFormatPr defaultColWidth="9.140625" defaultRowHeight="16.5" x14ac:dyDescent="0.3"/>
  <cols>
    <col min="1" max="1" width="18.140625" style="2" customWidth="1"/>
    <col min="2" max="3" width="19.7109375" style="2" customWidth="1"/>
    <col min="4" max="16384" width="9.140625" style="2"/>
  </cols>
  <sheetData>
    <row r="1" spans="1:3" ht="20.25" x14ac:dyDescent="0.35">
      <c r="A1" s="4" t="s">
        <v>5</v>
      </c>
      <c r="B1" s="4"/>
      <c r="C1" s="4"/>
    </row>
    <row r="2" spans="1:3" ht="17.25" x14ac:dyDescent="0.3">
      <c r="A2" s="6" t="s">
        <v>2</v>
      </c>
      <c r="B2" s="7"/>
      <c r="C2" s="8"/>
    </row>
    <row r="4" spans="1:3" ht="49.5" x14ac:dyDescent="0.3">
      <c r="A4" s="9" t="s">
        <v>6</v>
      </c>
      <c r="B4" s="10" t="s">
        <v>7</v>
      </c>
      <c r="C4" s="10" t="s">
        <v>8</v>
      </c>
    </row>
    <row r="5" spans="1:3" x14ac:dyDescent="0.3">
      <c r="A5" s="11">
        <v>43110</v>
      </c>
      <c r="B5" s="12">
        <v>60</v>
      </c>
      <c r="C5" s="13">
        <f t="shared" ref="C5:C9" si="0">A5+B5</f>
        <v>43170</v>
      </c>
    </row>
    <row r="6" spans="1:3" x14ac:dyDescent="0.3">
      <c r="A6" s="11">
        <v>43130</v>
      </c>
      <c r="B6" s="14">
        <v>45</v>
      </c>
      <c r="C6" s="13">
        <f t="shared" si="0"/>
        <v>43175</v>
      </c>
    </row>
    <row r="7" spans="1:3" x14ac:dyDescent="0.3">
      <c r="A7" s="11">
        <v>43136</v>
      </c>
      <c r="B7" s="14">
        <v>30</v>
      </c>
      <c r="C7" s="13">
        <f t="shared" si="0"/>
        <v>43166</v>
      </c>
    </row>
    <row r="8" spans="1:3" x14ac:dyDescent="0.3">
      <c r="A8" s="11">
        <v>43146</v>
      </c>
      <c r="B8" s="14">
        <v>40</v>
      </c>
      <c r="C8" s="13">
        <f t="shared" si="0"/>
        <v>43186</v>
      </c>
    </row>
    <row r="9" spans="1:3" x14ac:dyDescent="0.3">
      <c r="A9" s="11">
        <v>43169</v>
      </c>
      <c r="B9" s="14">
        <v>90</v>
      </c>
      <c r="C9" s="13">
        <f t="shared" si="0"/>
        <v>43259</v>
      </c>
    </row>
    <row r="10" spans="1:3" x14ac:dyDescent="0.3">
      <c r="A10" s="15"/>
      <c r="B10" s="16"/>
    </row>
    <row r="11" spans="1:3" ht="17.25" x14ac:dyDescent="0.3">
      <c r="A11" s="6" t="s">
        <v>2</v>
      </c>
      <c r="B11" s="7"/>
      <c r="C11" s="8"/>
    </row>
    <row r="13" spans="1:3" ht="49.5" x14ac:dyDescent="0.3">
      <c r="A13" s="10" t="s">
        <v>7</v>
      </c>
      <c r="B13" s="17">
        <v>60</v>
      </c>
    </row>
    <row r="15" spans="1:3" x14ac:dyDescent="0.3">
      <c r="A15" s="9" t="s">
        <v>6</v>
      </c>
      <c r="B15" s="10" t="s">
        <v>8</v>
      </c>
    </row>
    <row r="16" spans="1:3" x14ac:dyDescent="0.3">
      <c r="A16" s="11">
        <v>43110</v>
      </c>
      <c r="B16" s="13">
        <f>A16+$B$13</f>
        <v>43170</v>
      </c>
    </row>
    <row r="17" spans="1:2" x14ac:dyDescent="0.3">
      <c r="A17" s="11">
        <v>43130</v>
      </c>
      <c r="B17" s="13">
        <f>A17+$B$13</f>
        <v>43190</v>
      </c>
    </row>
    <row r="18" spans="1:2" x14ac:dyDescent="0.3">
      <c r="A18" s="11">
        <v>43136</v>
      </c>
      <c r="B18" s="13">
        <f>A18+$B$13</f>
        <v>43196</v>
      </c>
    </row>
    <row r="19" spans="1:2" x14ac:dyDescent="0.3">
      <c r="A19" s="11">
        <v>43146</v>
      </c>
      <c r="B19" s="13">
        <f>A19+$B$13</f>
        <v>43206</v>
      </c>
    </row>
    <row r="20" spans="1:2" x14ac:dyDescent="0.3">
      <c r="A20" s="11">
        <v>43169</v>
      </c>
      <c r="B20" s="13">
        <f>A20+$B$13</f>
        <v>43229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M20" sqref="M20"/>
    </sheetView>
  </sheetViews>
  <sheetFormatPr defaultColWidth="8.85546875" defaultRowHeight="16.5" x14ac:dyDescent="0.3"/>
  <cols>
    <col min="1" max="1" width="14.28515625" style="2" bestFit="1" customWidth="1"/>
    <col min="2" max="3" width="12.42578125" style="2" customWidth="1"/>
    <col min="4" max="4" width="11.28515625" style="2" bestFit="1" customWidth="1"/>
    <col min="5" max="5" width="11.7109375" style="2" bestFit="1" customWidth="1"/>
    <col min="6" max="6" width="17.42578125" style="2" bestFit="1" customWidth="1"/>
    <col min="7" max="7" width="9" style="2" bestFit="1" customWidth="1"/>
    <col min="8" max="8" width="17.5703125" style="2" bestFit="1" customWidth="1"/>
    <col min="9" max="9" width="11" style="2" bestFit="1" customWidth="1"/>
    <col min="10" max="10" width="11.85546875" style="2" bestFit="1" customWidth="1"/>
    <col min="11" max="11" width="2.140625" style="2" customWidth="1"/>
    <col min="12" max="12" width="14.7109375" style="2" customWidth="1"/>
    <col min="13" max="16384" width="8.85546875" style="2"/>
  </cols>
  <sheetData>
    <row r="1" spans="1:12" ht="60" customHeight="1" x14ac:dyDescent="0.3">
      <c r="A1" s="123" t="s">
        <v>40</v>
      </c>
      <c r="B1" s="124"/>
      <c r="C1" s="124"/>
      <c r="D1" s="124"/>
      <c r="E1" s="124"/>
      <c r="F1" s="124"/>
      <c r="G1" s="124"/>
      <c r="H1" s="124"/>
      <c r="I1" s="124"/>
      <c r="J1" s="124"/>
      <c r="K1" s="1"/>
    </row>
    <row r="3" spans="1:12" ht="28.5" x14ac:dyDescent="0.3">
      <c r="A3" s="36" t="s">
        <v>9</v>
      </c>
      <c r="B3" s="36" t="s">
        <v>10</v>
      </c>
      <c r="C3" s="36" t="s">
        <v>11</v>
      </c>
      <c r="D3" s="36" t="s">
        <v>12</v>
      </c>
      <c r="E3" s="36" t="s">
        <v>41</v>
      </c>
      <c r="F3" s="36" t="s">
        <v>43</v>
      </c>
      <c r="G3" s="36" t="s">
        <v>42</v>
      </c>
      <c r="H3" s="36" t="s">
        <v>44</v>
      </c>
      <c r="I3" s="36" t="s">
        <v>45</v>
      </c>
      <c r="J3" s="36" t="s">
        <v>46</v>
      </c>
      <c r="L3" s="156" t="s">
        <v>39</v>
      </c>
    </row>
    <row r="4" spans="1:12" x14ac:dyDescent="0.3">
      <c r="A4" s="37" t="s">
        <v>14</v>
      </c>
      <c r="B4" s="157">
        <v>3.5</v>
      </c>
      <c r="C4" s="157">
        <v>2</v>
      </c>
      <c r="D4" s="38">
        <v>400</v>
      </c>
      <c r="E4" s="158">
        <f t="shared" ref="E4:E15" si="0">B4*D4</f>
        <v>1400</v>
      </c>
      <c r="F4" s="158">
        <f t="shared" ref="F4:F15" si="1">C4*D4</f>
        <v>800</v>
      </c>
      <c r="G4" s="158">
        <f>E4*$L$4</f>
        <v>28</v>
      </c>
      <c r="H4" s="158">
        <f t="shared" ref="H4:H15" si="2">F4+G4</f>
        <v>828</v>
      </c>
      <c r="I4" s="158">
        <f t="shared" ref="I4:I15" si="3">E4-H4</f>
        <v>572</v>
      </c>
      <c r="J4" s="159">
        <f t="shared" ref="J4:J15" si="4">(E4-H4)/E4</f>
        <v>0.40857142857142859</v>
      </c>
      <c r="L4" s="3">
        <v>0.02</v>
      </c>
    </row>
    <row r="5" spans="1:12" x14ac:dyDescent="0.3">
      <c r="A5" s="37" t="s">
        <v>15</v>
      </c>
      <c r="B5" s="157">
        <v>2</v>
      </c>
      <c r="C5" s="157">
        <v>0.7</v>
      </c>
      <c r="D5" s="38">
        <v>320</v>
      </c>
      <c r="E5" s="158">
        <f t="shared" si="0"/>
        <v>640</v>
      </c>
      <c r="F5" s="158">
        <f t="shared" si="1"/>
        <v>224</v>
      </c>
      <c r="G5" s="158">
        <f>E5*$L$4</f>
        <v>12.8</v>
      </c>
      <c r="H5" s="158">
        <f t="shared" si="2"/>
        <v>236.8</v>
      </c>
      <c r="I5" s="158">
        <f t="shared" si="3"/>
        <v>403.2</v>
      </c>
      <c r="J5" s="159">
        <f t="shared" si="4"/>
        <v>0.63</v>
      </c>
    </row>
    <row r="6" spans="1:12" x14ac:dyDescent="0.3">
      <c r="A6" s="37" t="s">
        <v>16</v>
      </c>
      <c r="B6" s="157">
        <v>1</v>
      </c>
      <c r="C6" s="157">
        <v>0.4</v>
      </c>
      <c r="D6" s="38">
        <v>150</v>
      </c>
      <c r="E6" s="158">
        <f t="shared" si="0"/>
        <v>150</v>
      </c>
      <c r="F6" s="158">
        <f t="shared" si="1"/>
        <v>60</v>
      </c>
      <c r="G6" s="158">
        <f>E6*$L$4</f>
        <v>3</v>
      </c>
      <c r="H6" s="158">
        <f t="shared" si="2"/>
        <v>63</v>
      </c>
      <c r="I6" s="158">
        <f t="shared" si="3"/>
        <v>87</v>
      </c>
      <c r="J6" s="159">
        <f t="shared" si="4"/>
        <v>0.57999999999999996</v>
      </c>
    </row>
    <row r="7" spans="1:12" x14ac:dyDescent="0.3">
      <c r="A7" s="37" t="s">
        <v>17</v>
      </c>
      <c r="B7" s="157">
        <v>1</v>
      </c>
      <c r="C7" s="157">
        <v>0.75</v>
      </c>
      <c r="D7" s="38">
        <v>168</v>
      </c>
      <c r="E7" s="158">
        <f t="shared" si="0"/>
        <v>168</v>
      </c>
      <c r="F7" s="158">
        <f t="shared" si="1"/>
        <v>126</v>
      </c>
      <c r="G7" s="158">
        <f>E7*$L$4</f>
        <v>3.36</v>
      </c>
      <c r="H7" s="158">
        <f t="shared" si="2"/>
        <v>129.36000000000001</v>
      </c>
      <c r="I7" s="158">
        <f t="shared" si="3"/>
        <v>38.639999999999986</v>
      </c>
      <c r="J7" s="159">
        <f t="shared" si="4"/>
        <v>0.22999999999999993</v>
      </c>
    </row>
    <row r="8" spans="1:12" x14ac:dyDescent="0.3">
      <c r="A8" s="37" t="s">
        <v>18</v>
      </c>
      <c r="B8" s="157">
        <v>1</v>
      </c>
      <c r="C8" s="157">
        <v>0.74</v>
      </c>
      <c r="D8" s="38">
        <v>120</v>
      </c>
      <c r="E8" s="158">
        <f t="shared" si="0"/>
        <v>120</v>
      </c>
      <c r="F8" s="158">
        <f t="shared" si="1"/>
        <v>88.8</v>
      </c>
      <c r="G8" s="158">
        <f>E8*$L$4</f>
        <v>2.4</v>
      </c>
      <c r="H8" s="158">
        <f t="shared" si="2"/>
        <v>91.2</v>
      </c>
      <c r="I8" s="158">
        <f t="shared" si="3"/>
        <v>28.799999999999997</v>
      </c>
      <c r="J8" s="159">
        <f t="shared" si="4"/>
        <v>0.23999999999999996</v>
      </c>
    </row>
    <row r="9" spans="1:12" x14ac:dyDescent="0.3">
      <c r="A9" s="37" t="s">
        <v>19</v>
      </c>
      <c r="B9" s="157">
        <v>1</v>
      </c>
      <c r="C9" s="157">
        <v>0.8</v>
      </c>
      <c r="D9" s="38">
        <v>85</v>
      </c>
      <c r="E9" s="158">
        <f t="shared" si="0"/>
        <v>85</v>
      </c>
      <c r="F9" s="158">
        <f t="shared" si="1"/>
        <v>68</v>
      </c>
      <c r="G9" s="158">
        <f>E9*$L$4</f>
        <v>1.7</v>
      </c>
      <c r="H9" s="158">
        <f t="shared" si="2"/>
        <v>69.7</v>
      </c>
      <c r="I9" s="158">
        <f t="shared" si="3"/>
        <v>15.299999999999997</v>
      </c>
      <c r="J9" s="159">
        <f t="shared" si="4"/>
        <v>0.17999999999999997</v>
      </c>
    </row>
    <row r="10" spans="1:12" x14ac:dyDescent="0.3">
      <c r="A10" s="37" t="s">
        <v>20</v>
      </c>
      <c r="B10" s="157">
        <v>0.5</v>
      </c>
      <c r="C10" s="157">
        <v>0.35</v>
      </c>
      <c r="D10" s="38">
        <v>186</v>
      </c>
      <c r="E10" s="158">
        <f t="shared" si="0"/>
        <v>93</v>
      </c>
      <c r="F10" s="158">
        <f t="shared" si="1"/>
        <v>65.099999999999994</v>
      </c>
      <c r="G10" s="158">
        <f>E10*$L$4</f>
        <v>1.86</v>
      </c>
      <c r="H10" s="158">
        <f t="shared" si="2"/>
        <v>66.959999999999994</v>
      </c>
      <c r="I10" s="158">
        <f t="shared" si="3"/>
        <v>26.040000000000006</v>
      </c>
      <c r="J10" s="159">
        <f t="shared" si="4"/>
        <v>0.28000000000000008</v>
      </c>
    </row>
    <row r="11" spans="1:12" x14ac:dyDescent="0.3">
      <c r="A11" s="37" t="s">
        <v>21</v>
      </c>
      <c r="B11" s="157">
        <v>2</v>
      </c>
      <c r="C11" s="157">
        <v>0.99</v>
      </c>
      <c r="D11" s="38">
        <v>204</v>
      </c>
      <c r="E11" s="158">
        <f t="shared" si="0"/>
        <v>408</v>
      </c>
      <c r="F11" s="158">
        <f t="shared" si="1"/>
        <v>201.96</v>
      </c>
      <c r="G11" s="158">
        <f>E11*$L$4</f>
        <v>8.16</v>
      </c>
      <c r="H11" s="158">
        <f t="shared" si="2"/>
        <v>210.12</v>
      </c>
      <c r="I11" s="158">
        <f t="shared" si="3"/>
        <v>197.88</v>
      </c>
      <c r="J11" s="159">
        <f t="shared" si="4"/>
        <v>0.48499999999999999</v>
      </c>
    </row>
    <row r="12" spans="1:12" x14ac:dyDescent="0.3">
      <c r="A12" s="37" t="s">
        <v>22</v>
      </c>
      <c r="B12" s="157">
        <v>2.1</v>
      </c>
      <c r="C12" s="157">
        <v>1.65</v>
      </c>
      <c r="D12" s="38">
        <v>222</v>
      </c>
      <c r="E12" s="158">
        <f t="shared" si="0"/>
        <v>466.20000000000005</v>
      </c>
      <c r="F12" s="158">
        <f t="shared" si="1"/>
        <v>366.29999999999995</v>
      </c>
      <c r="G12" s="158">
        <f>E12*$L$4</f>
        <v>9.3240000000000016</v>
      </c>
      <c r="H12" s="158">
        <f t="shared" si="2"/>
        <v>375.62399999999997</v>
      </c>
      <c r="I12" s="158">
        <f t="shared" si="3"/>
        <v>90.576000000000079</v>
      </c>
      <c r="J12" s="159">
        <f t="shared" si="4"/>
        <v>0.19428571428571442</v>
      </c>
    </row>
    <row r="13" spans="1:12" x14ac:dyDescent="0.3">
      <c r="A13" s="37" t="s">
        <v>23</v>
      </c>
      <c r="B13" s="157">
        <v>1.5</v>
      </c>
      <c r="C13" s="157">
        <v>0.87</v>
      </c>
      <c r="D13" s="38">
        <v>240</v>
      </c>
      <c r="E13" s="158">
        <f t="shared" si="0"/>
        <v>360</v>
      </c>
      <c r="F13" s="158">
        <f t="shared" si="1"/>
        <v>208.8</v>
      </c>
      <c r="G13" s="158">
        <f>E13*$L$4</f>
        <v>7.2</v>
      </c>
      <c r="H13" s="158">
        <f t="shared" si="2"/>
        <v>216</v>
      </c>
      <c r="I13" s="158">
        <f t="shared" si="3"/>
        <v>144</v>
      </c>
      <c r="J13" s="159">
        <f t="shared" si="4"/>
        <v>0.4</v>
      </c>
    </row>
    <row r="14" spans="1:12" x14ac:dyDescent="0.3">
      <c r="A14" s="37" t="s">
        <v>24</v>
      </c>
      <c r="B14" s="157">
        <v>1.2</v>
      </c>
      <c r="C14" s="157">
        <v>0.9</v>
      </c>
      <c r="D14" s="38">
        <v>250</v>
      </c>
      <c r="E14" s="158">
        <f t="shared" si="0"/>
        <v>300</v>
      </c>
      <c r="F14" s="158">
        <f t="shared" si="1"/>
        <v>225</v>
      </c>
      <c r="G14" s="158">
        <f>E14*$L$4</f>
        <v>6</v>
      </c>
      <c r="H14" s="158">
        <f t="shared" si="2"/>
        <v>231</v>
      </c>
      <c r="I14" s="158">
        <f t="shared" si="3"/>
        <v>69</v>
      </c>
      <c r="J14" s="159">
        <f t="shared" si="4"/>
        <v>0.23</v>
      </c>
    </row>
    <row r="15" spans="1:12" x14ac:dyDescent="0.3">
      <c r="A15" s="37" t="s">
        <v>25</v>
      </c>
      <c r="B15" s="157">
        <v>7</v>
      </c>
      <c r="C15" s="157">
        <v>2.8</v>
      </c>
      <c r="D15" s="38">
        <v>60</v>
      </c>
      <c r="E15" s="158">
        <f t="shared" si="0"/>
        <v>420</v>
      </c>
      <c r="F15" s="158">
        <f t="shared" si="1"/>
        <v>168</v>
      </c>
      <c r="G15" s="158">
        <f>E15*$L$4</f>
        <v>8.4</v>
      </c>
      <c r="H15" s="158">
        <f t="shared" si="2"/>
        <v>176.4</v>
      </c>
      <c r="I15" s="158">
        <f t="shared" si="3"/>
        <v>243.6</v>
      </c>
      <c r="J15" s="159">
        <f t="shared" si="4"/>
        <v>0.57999999999999996</v>
      </c>
    </row>
    <row r="18" spans="1:2" x14ac:dyDescent="0.3">
      <c r="A18"/>
      <c r="B18" s="2" t="s">
        <v>47</v>
      </c>
    </row>
    <row r="19" spans="1:2" x14ac:dyDescent="0.3">
      <c r="B19" s="2" t="s">
        <v>48</v>
      </c>
    </row>
    <row r="20" spans="1:2" x14ac:dyDescent="0.3">
      <c r="B20" s="2" t="s">
        <v>49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  <pageSetup paperSize="9" orientation="portrait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H6" sqref="H6"/>
    </sheetView>
  </sheetViews>
  <sheetFormatPr defaultColWidth="9.140625" defaultRowHeight="15" customHeight="1" x14ac:dyDescent="0.3"/>
  <cols>
    <col min="1" max="1" width="4.28515625" style="2" customWidth="1"/>
    <col min="2" max="2" width="6.28515625" style="2" bestFit="1" customWidth="1"/>
    <col min="3" max="3" width="14.140625" style="2" bestFit="1" customWidth="1"/>
    <col min="4" max="4" width="3.7109375" style="2" customWidth="1"/>
    <col min="5" max="5" width="6.28515625" style="2" bestFit="1" customWidth="1"/>
    <col min="6" max="6" width="51.5703125" style="2" bestFit="1" customWidth="1"/>
    <col min="7" max="7" width="4.7109375" style="2" customWidth="1"/>
    <col min="8" max="8" width="7.42578125" style="2" customWidth="1"/>
    <col min="9" max="9" width="5.7109375" style="2" customWidth="1"/>
    <col min="10" max="12" width="5.5703125" style="2" customWidth="1"/>
    <col min="13" max="13" width="9.140625" style="2" customWidth="1"/>
    <col min="14" max="14" width="11.5703125" style="2" customWidth="1"/>
    <col min="15" max="15" width="9.140625" style="2" customWidth="1"/>
    <col min="16" max="16384" width="9.140625" style="2"/>
  </cols>
  <sheetData>
    <row r="1" spans="1:19" ht="27" customHeight="1" x14ac:dyDescent="0.35">
      <c r="A1" s="117"/>
      <c r="B1" s="117" t="s">
        <v>375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</row>
    <row r="4" spans="1:19" ht="21.75" customHeight="1" x14ac:dyDescent="0.3">
      <c r="E4" s="119" t="s">
        <v>377</v>
      </c>
      <c r="H4" s="119" t="s">
        <v>377</v>
      </c>
    </row>
    <row r="5" spans="1:19" ht="16.5" x14ac:dyDescent="0.3">
      <c r="B5" s="115" t="s">
        <v>59</v>
      </c>
      <c r="C5" s="50" t="s">
        <v>61</v>
      </c>
      <c r="E5" s="115" t="s">
        <v>59</v>
      </c>
      <c r="F5" s="44" t="s">
        <v>60</v>
      </c>
      <c r="H5" s="115" t="s">
        <v>59</v>
      </c>
      <c r="I5" s="125" t="s">
        <v>58</v>
      </c>
      <c r="J5" s="126"/>
      <c r="K5" s="126"/>
      <c r="L5" s="126"/>
      <c r="M5" s="126"/>
      <c r="N5" s="126"/>
      <c r="O5" s="126"/>
      <c r="P5" s="126"/>
      <c r="Q5" s="127"/>
    </row>
    <row r="6" spans="1:19" ht="19.5" customHeight="1" x14ac:dyDescent="0.35">
      <c r="B6" s="44">
        <v>1</v>
      </c>
      <c r="C6" s="49" t="s">
        <v>57</v>
      </c>
      <c r="E6" s="116">
        <v>2</v>
      </c>
      <c r="F6" s="29" t="s">
        <v>56</v>
      </c>
      <c r="H6" s="116">
        <v>2</v>
      </c>
      <c r="I6" s="128" t="s">
        <v>55</v>
      </c>
      <c r="J6" s="129"/>
      <c r="K6" s="129"/>
      <c r="L6" s="129"/>
      <c r="M6" s="129"/>
      <c r="N6" s="129"/>
      <c r="O6" s="129"/>
      <c r="P6" s="129"/>
      <c r="Q6" s="130"/>
    </row>
    <row r="7" spans="1:19" ht="19.5" customHeight="1" x14ac:dyDescent="0.35">
      <c r="B7" s="44">
        <v>2</v>
      </c>
      <c r="C7" s="48" t="s">
        <v>54</v>
      </c>
      <c r="E7" s="116">
        <v>1</v>
      </c>
      <c r="F7" s="29" t="s">
        <v>53</v>
      </c>
      <c r="H7" s="116">
        <v>1</v>
      </c>
      <c r="I7" s="128" t="s">
        <v>52</v>
      </c>
      <c r="J7" s="129"/>
      <c r="K7" s="129"/>
      <c r="L7" s="129"/>
      <c r="M7" s="129"/>
      <c r="N7" s="129"/>
      <c r="O7" s="129"/>
      <c r="P7" s="129"/>
      <c r="Q7" s="130"/>
    </row>
    <row r="8" spans="1:19" ht="19.5" customHeight="1" x14ac:dyDescent="0.35">
      <c r="C8" s="43"/>
    </row>
    <row r="9" spans="1:19" ht="19.5" customHeight="1" x14ac:dyDescent="0.35">
      <c r="C9" s="43"/>
      <c r="I9" s="118" t="s">
        <v>376</v>
      </c>
    </row>
    <row r="10" spans="1:19" ht="19.5" customHeight="1" x14ac:dyDescent="0.35">
      <c r="C10" s="43"/>
      <c r="E10" s="45"/>
      <c r="F10" s="46" t="s">
        <v>51</v>
      </c>
      <c r="H10" s="131" t="s">
        <v>372</v>
      </c>
      <c r="I10" s="116" t="s">
        <v>378</v>
      </c>
      <c r="J10" s="114" t="s">
        <v>373</v>
      </c>
    </row>
    <row r="11" spans="1:19" ht="20.25" x14ac:dyDescent="0.35">
      <c r="C11" s="43"/>
      <c r="H11" s="132"/>
      <c r="I11" s="116"/>
      <c r="J11" s="114" t="s">
        <v>374</v>
      </c>
    </row>
    <row r="12" spans="1:19" ht="20.25" x14ac:dyDescent="0.35">
      <c r="C12" s="43"/>
      <c r="I12" s="118" t="s">
        <v>376</v>
      </c>
      <c r="J12" s="114"/>
    </row>
    <row r="13" spans="1:19" ht="20.25" x14ac:dyDescent="0.35">
      <c r="C13" s="43"/>
      <c r="E13" s="45"/>
      <c r="F13" s="46" t="s">
        <v>50</v>
      </c>
      <c r="H13" s="131" t="s">
        <v>372</v>
      </c>
      <c r="I13" s="116"/>
      <c r="J13" s="114">
        <v>1</v>
      </c>
    </row>
    <row r="14" spans="1:19" ht="20.25" x14ac:dyDescent="0.35">
      <c r="C14" s="43"/>
      <c r="E14" s="47"/>
      <c r="F14" s="113"/>
      <c r="H14" s="133"/>
      <c r="I14" s="116"/>
      <c r="J14" s="114">
        <v>2</v>
      </c>
    </row>
    <row r="15" spans="1:19" ht="20.25" x14ac:dyDescent="0.35">
      <c r="C15" s="43"/>
      <c r="H15" s="132"/>
      <c r="I15" s="116" t="s">
        <v>378</v>
      </c>
      <c r="J15" s="114">
        <v>3</v>
      </c>
    </row>
  </sheetData>
  <mergeCells count="5">
    <mergeCell ref="I5:Q5"/>
    <mergeCell ref="I6:Q6"/>
    <mergeCell ref="I7:Q7"/>
    <mergeCell ref="H10:H11"/>
    <mergeCell ref="H13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Normal="100" workbookViewId="0">
      <selection activeCell="C13" sqref="C13"/>
    </sheetView>
  </sheetViews>
  <sheetFormatPr defaultColWidth="9.140625" defaultRowHeight="14.25" x14ac:dyDescent="0.25"/>
  <cols>
    <col min="1" max="1" width="16.7109375" style="51" bestFit="1" customWidth="1"/>
    <col min="2" max="2" width="13.140625" style="51" bestFit="1" customWidth="1"/>
    <col min="3" max="3" width="14.140625" style="51" bestFit="1" customWidth="1"/>
    <col min="4" max="4" width="12.140625" style="51" bestFit="1" customWidth="1"/>
    <col min="5" max="16384" width="9.140625" style="51"/>
  </cols>
  <sheetData>
    <row r="1" spans="1:4" s="2" customFormat="1" ht="30" customHeight="1" x14ac:dyDescent="0.3">
      <c r="A1" s="134" t="s">
        <v>74</v>
      </c>
      <c r="B1" s="134"/>
      <c r="C1" s="134"/>
      <c r="D1" s="134"/>
    </row>
    <row r="2" spans="1:4" ht="16.5" x14ac:dyDescent="0.3">
      <c r="A2" s="2"/>
      <c r="B2" s="2"/>
      <c r="C2" s="2"/>
      <c r="D2" s="2"/>
    </row>
    <row r="3" spans="1:4" ht="16.5" x14ac:dyDescent="0.3">
      <c r="A3" s="2"/>
      <c r="B3" s="2"/>
      <c r="C3" s="2"/>
      <c r="D3" s="2"/>
    </row>
    <row r="4" spans="1:4" s="52" customFormat="1" ht="16.5" x14ac:dyDescent="0.3">
      <c r="A4" s="125" t="s">
        <v>73</v>
      </c>
      <c r="B4" s="127"/>
      <c r="C4" s="56">
        <v>3.79</v>
      </c>
      <c r="D4" s="2"/>
    </row>
    <row r="5" spans="1:4" s="52" customFormat="1" ht="16.5" x14ac:dyDescent="0.3">
      <c r="A5" s="2"/>
      <c r="B5" s="2"/>
      <c r="C5" s="2"/>
      <c r="D5" s="2"/>
    </row>
    <row r="6" spans="1:4" s="52" customFormat="1" ht="16.5" x14ac:dyDescent="0.3">
      <c r="A6" s="29" t="s">
        <v>72</v>
      </c>
      <c r="B6" s="34" t="s">
        <v>71</v>
      </c>
      <c r="C6" s="34" t="s">
        <v>70</v>
      </c>
      <c r="D6" s="2"/>
    </row>
    <row r="7" spans="1:4" s="52" customFormat="1" ht="16.5" x14ac:dyDescent="0.3">
      <c r="A7" s="29" t="s">
        <v>69</v>
      </c>
      <c r="B7" s="54">
        <v>1300</v>
      </c>
      <c r="C7" s="55">
        <f t="shared" ref="C7:C13" si="0">B7*$C$4</f>
        <v>4927</v>
      </c>
      <c r="D7" s="2"/>
    </row>
    <row r="8" spans="1:4" s="52" customFormat="1" ht="16.5" x14ac:dyDescent="0.3">
      <c r="A8" s="29" t="s">
        <v>68</v>
      </c>
      <c r="B8" s="54">
        <v>750</v>
      </c>
      <c r="C8" s="55">
        <f t="shared" si="0"/>
        <v>2842.5</v>
      </c>
      <c r="D8" s="2"/>
    </row>
    <row r="9" spans="1:4" s="52" customFormat="1" ht="16.5" x14ac:dyDescent="0.3">
      <c r="A9" s="29" t="s">
        <v>67</v>
      </c>
      <c r="B9" s="54">
        <v>80</v>
      </c>
      <c r="C9" s="55">
        <f t="shared" si="0"/>
        <v>303.2</v>
      </c>
      <c r="D9" s="2"/>
    </row>
    <row r="10" spans="1:4" s="52" customFormat="1" ht="16.5" x14ac:dyDescent="0.3">
      <c r="A10" s="29" t="s">
        <v>66</v>
      </c>
      <c r="B10" s="54">
        <v>135</v>
      </c>
      <c r="C10" s="55">
        <f t="shared" si="0"/>
        <v>511.65</v>
      </c>
      <c r="D10" s="2"/>
    </row>
    <row r="11" spans="1:4" s="52" customFormat="1" ht="16.5" x14ac:dyDescent="0.3">
      <c r="A11" s="29" t="s">
        <v>65</v>
      </c>
      <c r="B11" s="54">
        <v>255</v>
      </c>
      <c r="C11" s="55">
        <f t="shared" si="0"/>
        <v>966.45</v>
      </c>
      <c r="D11" s="2"/>
    </row>
    <row r="12" spans="1:4" s="52" customFormat="1" ht="16.5" x14ac:dyDescent="0.3">
      <c r="A12" s="29" t="s">
        <v>64</v>
      </c>
      <c r="B12" s="54">
        <v>500</v>
      </c>
      <c r="C12" s="55">
        <f t="shared" si="0"/>
        <v>1895</v>
      </c>
      <c r="D12" s="2"/>
    </row>
    <row r="13" spans="1:4" s="52" customFormat="1" ht="16.5" x14ac:dyDescent="0.3">
      <c r="A13" s="29" t="s">
        <v>63</v>
      </c>
      <c r="B13" s="54">
        <v>300</v>
      </c>
      <c r="C13" s="55">
        <f t="shared" si="0"/>
        <v>1137</v>
      </c>
      <c r="D13" s="2"/>
    </row>
    <row r="14" spans="1:4" s="52" customFormat="1" ht="16.5" x14ac:dyDescent="0.3">
      <c r="A14" s="2"/>
      <c r="B14" s="2"/>
      <c r="C14" s="2"/>
      <c r="D14" s="2"/>
    </row>
    <row r="15" spans="1:4" s="52" customFormat="1" ht="16.5" x14ac:dyDescent="0.3">
      <c r="A15" s="2"/>
      <c r="B15" s="54" t="s">
        <v>62</v>
      </c>
      <c r="C15" s="53">
        <f>SUM(C7:C14)</f>
        <v>12582.800000000001</v>
      </c>
      <c r="D15" s="2"/>
    </row>
  </sheetData>
  <mergeCells count="2">
    <mergeCell ref="A1:D1"/>
    <mergeCell ref="A4:B4"/>
  </mergeCells>
  <pageMargins left="0.78740157499999996" right="0.33" top="0.984251969" bottom="0.984251969" header="0.49212598499999999" footer="0.49212598499999999"/>
  <pageSetup paperSize="9" scale="53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3" workbookViewId="0">
      <selection activeCell="F14" sqref="F14"/>
    </sheetView>
  </sheetViews>
  <sheetFormatPr defaultRowHeight="14.25" x14ac:dyDescent="0.25"/>
  <cols>
    <col min="1" max="1" width="7.28515625" style="18" bestFit="1" customWidth="1"/>
    <col min="2" max="2" width="24.42578125" style="18" customWidth="1"/>
    <col min="3" max="3" width="7.28515625" style="18" bestFit="1" customWidth="1"/>
    <col min="4" max="4" width="10.28515625" style="18" customWidth="1"/>
    <col min="5" max="5" width="15" style="18" customWidth="1"/>
    <col min="6" max="7" width="10.85546875" style="18" customWidth="1"/>
    <col min="8" max="9" width="10.5703125" style="18" customWidth="1"/>
    <col min="10" max="253" width="9.140625" style="18"/>
    <col min="254" max="254" width="7.42578125" style="18" bestFit="1" customWidth="1"/>
    <col min="255" max="255" width="24.42578125" style="18" customWidth="1"/>
    <col min="256" max="256" width="7.28515625" style="18" bestFit="1" customWidth="1"/>
    <col min="257" max="257" width="10.28515625" style="18" customWidth="1"/>
    <col min="258" max="258" width="10.28515625" style="18" bestFit="1" customWidth="1"/>
    <col min="259" max="262" width="10.85546875" style="18" customWidth="1"/>
    <col min="263" max="263" width="5.85546875" style="18" customWidth="1"/>
    <col min="264" max="265" width="10.5703125" style="18" customWidth="1"/>
    <col min="266" max="509" width="9.140625" style="18"/>
    <col min="510" max="510" width="7.42578125" style="18" bestFit="1" customWidth="1"/>
    <col min="511" max="511" width="24.42578125" style="18" customWidth="1"/>
    <col min="512" max="512" width="7.28515625" style="18" bestFit="1" customWidth="1"/>
    <col min="513" max="513" width="10.28515625" style="18" customWidth="1"/>
    <col min="514" max="514" width="10.28515625" style="18" bestFit="1" customWidth="1"/>
    <col min="515" max="518" width="10.85546875" style="18" customWidth="1"/>
    <col min="519" max="519" width="5.85546875" style="18" customWidth="1"/>
    <col min="520" max="521" width="10.5703125" style="18" customWidth="1"/>
    <col min="522" max="765" width="9.140625" style="18"/>
    <col min="766" max="766" width="7.42578125" style="18" bestFit="1" customWidth="1"/>
    <col min="767" max="767" width="24.42578125" style="18" customWidth="1"/>
    <col min="768" max="768" width="7.28515625" style="18" bestFit="1" customWidth="1"/>
    <col min="769" max="769" width="10.28515625" style="18" customWidth="1"/>
    <col min="770" max="770" width="10.28515625" style="18" bestFit="1" customWidth="1"/>
    <col min="771" max="774" width="10.85546875" style="18" customWidth="1"/>
    <col min="775" max="775" width="5.85546875" style="18" customWidth="1"/>
    <col min="776" max="777" width="10.5703125" style="18" customWidth="1"/>
    <col min="778" max="1021" width="9.140625" style="18"/>
    <col min="1022" max="1022" width="7.42578125" style="18" bestFit="1" customWidth="1"/>
    <col min="1023" max="1023" width="24.42578125" style="18" customWidth="1"/>
    <col min="1024" max="1024" width="7.28515625" style="18" bestFit="1" customWidth="1"/>
    <col min="1025" max="1025" width="10.28515625" style="18" customWidth="1"/>
    <col min="1026" max="1026" width="10.28515625" style="18" bestFit="1" customWidth="1"/>
    <col min="1027" max="1030" width="10.85546875" style="18" customWidth="1"/>
    <col min="1031" max="1031" width="5.85546875" style="18" customWidth="1"/>
    <col min="1032" max="1033" width="10.5703125" style="18" customWidth="1"/>
    <col min="1034" max="1277" width="9.140625" style="18"/>
    <col min="1278" max="1278" width="7.42578125" style="18" bestFit="1" customWidth="1"/>
    <col min="1279" max="1279" width="24.42578125" style="18" customWidth="1"/>
    <col min="1280" max="1280" width="7.28515625" style="18" bestFit="1" customWidth="1"/>
    <col min="1281" max="1281" width="10.28515625" style="18" customWidth="1"/>
    <col min="1282" max="1282" width="10.28515625" style="18" bestFit="1" customWidth="1"/>
    <col min="1283" max="1286" width="10.85546875" style="18" customWidth="1"/>
    <col min="1287" max="1287" width="5.85546875" style="18" customWidth="1"/>
    <col min="1288" max="1289" width="10.5703125" style="18" customWidth="1"/>
    <col min="1290" max="1533" width="9.140625" style="18"/>
    <col min="1534" max="1534" width="7.42578125" style="18" bestFit="1" customWidth="1"/>
    <col min="1535" max="1535" width="24.42578125" style="18" customWidth="1"/>
    <col min="1536" max="1536" width="7.28515625" style="18" bestFit="1" customWidth="1"/>
    <col min="1537" max="1537" width="10.28515625" style="18" customWidth="1"/>
    <col min="1538" max="1538" width="10.28515625" style="18" bestFit="1" customWidth="1"/>
    <col min="1539" max="1542" width="10.85546875" style="18" customWidth="1"/>
    <col min="1543" max="1543" width="5.85546875" style="18" customWidth="1"/>
    <col min="1544" max="1545" width="10.5703125" style="18" customWidth="1"/>
    <col min="1546" max="1789" width="9.140625" style="18"/>
    <col min="1790" max="1790" width="7.42578125" style="18" bestFit="1" customWidth="1"/>
    <col min="1791" max="1791" width="24.42578125" style="18" customWidth="1"/>
    <col min="1792" max="1792" width="7.28515625" style="18" bestFit="1" customWidth="1"/>
    <col min="1793" max="1793" width="10.28515625" style="18" customWidth="1"/>
    <col min="1794" max="1794" width="10.28515625" style="18" bestFit="1" customWidth="1"/>
    <col min="1795" max="1798" width="10.85546875" style="18" customWidth="1"/>
    <col min="1799" max="1799" width="5.85546875" style="18" customWidth="1"/>
    <col min="1800" max="1801" width="10.5703125" style="18" customWidth="1"/>
    <col min="1802" max="2045" width="9.140625" style="18"/>
    <col min="2046" max="2046" width="7.42578125" style="18" bestFit="1" customWidth="1"/>
    <col min="2047" max="2047" width="24.42578125" style="18" customWidth="1"/>
    <col min="2048" max="2048" width="7.28515625" style="18" bestFit="1" customWidth="1"/>
    <col min="2049" max="2049" width="10.28515625" style="18" customWidth="1"/>
    <col min="2050" max="2050" width="10.28515625" style="18" bestFit="1" customWidth="1"/>
    <col min="2051" max="2054" width="10.85546875" style="18" customWidth="1"/>
    <col min="2055" max="2055" width="5.85546875" style="18" customWidth="1"/>
    <col min="2056" max="2057" width="10.5703125" style="18" customWidth="1"/>
    <col min="2058" max="2301" width="9.140625" style="18"/>
    <col min="2302" max="2302" width="7.42578125" style="18" bestFit="1" customWidth="1"/>
    <col min="2303" max="2303" width="24.42578125" style="18" customWidth="1"/>
    <col min="2304" max="2304" width="7.28515625" style="18" bestFit="1" customWidth="1"/>
    <col min="2305" max="2305" width="10.28515625" style="18" customWidth="1"/>
    <col min="2306" max="2306" width="10.28515625" style="18" bestFit="1" customWidth="1"/>
    <col min="2307" max="2310" width="10.85546875" style="18" customWidth="1"/>
    <col min="2311" max="2311" width="5.85546875" style="18" customWidth="1"/>
    <col min="2312" max="2313" width="10.5703125" style="18" customWidth="1"/>
    <col min="2314" max="2557" width="9.140625" style="18"/>
    <col min="2558" max="2558" width="7.42578125" style="18" bestFit="1" customWidth="1"/>
    <col min="2559" max="2559" width="24.42578125" style="18" customWidth="1"/>
    <col min="2560" max="2560" width="7.28515625" style="18" bestFit="1" customWidth="1"/>
    <col min="2561" max="2561" width="10.28515625" style="18" customWidth="1"/>
    <col min="2562" max="2562" width="10.28515625" style="18" bestFit="1" customWidth="1"/>
    <col min="2563" max="2566" width="10.85546875" style="18" customWidth="1"/>
    <col min="2567" max="2567" width="5.85546875" style="18" customWidth="1"/>
    <col min="2568" max="2569" width="10.5703125" style="18" customWidth="1"/>
    <col min="2570" max="2813" width="9.140625" style="18"/>
    <col min="2814" max="2814" width="7.42578125" style="18" bestFit="1" customWidth="1"/>
    <col min="2815" max="2815" width="24.42578125" style="18" customWidth="1"/>
    <col min="2816" max="2816" width="7.28515625" style="18" bestFit="1" customWidth="1"/>
    <col min="2817" max="2817" width="10.28515625" style="18" customWidth="1"/>
    <col min="2818" max="2818" width="10.28515625" style="18" bestFit="1" customWidth="1"/>
    <col min="2819" max="2822" width="10.85546875" style="18" customWidth="1"/>
    <col min="2823" max="2823" width="5.85546875" style="18" customWidth="1"/>
    <col min="2824" max="2825" width="10.5703125" style="18" customWidth="1"/>
    <col min="2826" max="3069" width="9.140625" style="18"/>
    <col min="3070" max="3070" width="7.42578125" style="18" bestFit="1" customWidth="1"/>
    <col min="3071" max="3071" width="24.42578125" style="18" customWidth="1"/>
    <col min="3072" max="3072" width="7.28515625" style="18" bestFit="1" customWidth="1"/>
    <col min="3073" max="3073" width="10.28515625" style="18" customWidth="1"/>
    <col min="3074" max="3074" width="10.28515625" style="18" bestFit="1" customWidth="1"/>
    <col min="3075" max="3078" width="10.85546875" style="18" customWidth="1"/>
    <col min="3079" max="3079" width="5.85546875" style="18" customWidth="1"/>
    <col min="3080" max="3081" width="10.5703125" style="18" customWidth="1"/>
    <col min="3082" max="3325" width="9.140625" style="18"/>
    <col min="3326" max="3326" width="7.42578125" style="18" bestFit="1" customWidth="1"/>
    <col min="3327" max="3327" width="24.42578125" style="18" customWidth="1"/>
    <col min="3328" max="3328" width="7.28515625" style="18" bestFit="1" customWidth="1"/>
    <col min="3329" max="3329" width="10.28515625" style="18" customWidth="1"/>
    <col min="3330" max="3330" width="10.28515625" style="18" bestFit="1" customWidth="1"/>
    <col min="3331" max="3334" width="10.85546875" style="18" customWidth="1"/>
    <col min="3335" max="3335" width="5.85546875" style="18" customWidth="1"/>
    <col min="3336" max="3337" width="10.5703125" style="18" customWidth="1"/>
    <col min="3338" max="3581" width="9.140625" style="18"/>
    <col min="3582" max="3582" width="7.42578125" style="18" bestFit="1" customWidth="1"/>
    <col min="3583" max="3583" width="24.42578125" style="18" customWidth="1"/>
    <col min="3584" max="3584" width="7.28515625" style="18" bestFit="1" customWidth="1"/>
    <col min="3585" max="3585" width="10.28515625" style="18" customWidth="1"/>
    <col min="3586" max="3586" width="10.28515625" style="18" bestFit="1" customWidth="1"/>
    <col min="3587" max="3590" width="10.85546875" style="18" customWidth="1"/>
    <col min="3591" max="3591" width="5.85546875" style="18" customWidth="1"/>
    <col min="3592" max="3593" width="10.5703125" style="18" customWidth="1"/>
    <col min="3594" max="3837" width="9.140625" style="18"/>
    <col min="3838" max="3838" width="7.42578125" style="18" bestFit="1" customWidth="1"/>
    <col min="3839" max="3839" width="24.42578125" style="18" customWidth="1"/>
    <col min="3840" max="3840" width="7.28515625" style="18" bestFit="1" customWidth="1"/>
    <col min="3841" max="3841" width="10.28515625" style="18" customWidth="1"/>
    <col min="3842" max="3842" width="10.28515625" style="18" bestFit="1" customWidth="1"/>
    <col min="3843" max="3846" width="10.85546875" style="18" customWidth="1"/>
    <col min="3847" max="3847" width="5.85546875" style="18" customWidth="1"/>
    <col min="3848" max="3849" width="10.5703125" style="18" customWidth="1"/>
    <col min="3850" max="4093" width="9.140625" style="18"/>
    <col min="4094" max="4094" width="7.42578125" style="18" bestFit="1" customWidth="1"/>
    <col min="4095" max="4095" width="24.42578125" style="18" customWidth="1"/>
    <col min="4096" max="4096" width="7.28515625" style="18" bestFit="1" customWidth="1"/>
    <col min="4097" max="4097" width="10.28515625" style="18" customWidth="1"/>
    <col min="4098" max="4098" width="10.28515625" style="18" bestFit="1" customWidth="1"/>
    <col min="4099" max="4102" width="10.85546875" style="18" customWidth="1"/>
    <col min="4103" max="4103" width="5.85546875" style="18" customWidth="1"/>
    <col min="4104" max="4105" width="10.5703125" style="18" customWidth="1"/>
    <col min="4106" max="4349" width="9.140625" style="18"/>
    <col min="4350" max="4350" width="7.42578125" style="18" bestFit="1" customWidth="1"/>
    <col min="4351" max="4351" width="24.42578125" style="18" customWidth="1"/>
    <col min="4352" max="4352" width="7.28515625" style="18" bestFit="1" customWidth="1"/>
    <col min="4353" max="4353" width="10.28515625" style="18" customWidth="1"/>
    <col min="4354" max="4354" width="10.28515625" style="18" bestFit="1" customWidth="1"/>
    <col min="4355" max="4358" width="10.85546875" style="18" customWidth="1"/>
    <col min="4359" max="4359" width="5.85546875" style="18" customWidth="1"/>
    <col min="4360" max="4361" width="10.5703125" style="18" customWidth="1"/>
    <col min="4362" max="4605" width="9.140625" style="18"/>
    <col min="4606" max="4606" width="7.42578125" style="18" bestFit="1" customWidth="1"/>
    <col min="4607" max="4607" width="24.42578125" style="18" customWidth="1"/>
    <col min="4608" max="4608" width="7.28515625" style="18" bestFit="1" customWidth="1"/>
    <col min="4609" max="4609" width="10.28515625" style="18" customWidth="1"/>
    <col min="4610" max="4610" width="10.28515625" style="18" bestFit="1" customWidth="1"/>
    <col min="4611" max="4614" width="10.85546875" style="18" customWidth="1"/>
    <col min="4615" max="4615" width="5.85546875" style="18" customWidth="1"/>
    <col min="4616" max="4617" width="10.5703125" style="18" customWidth="1"/>
    <col min="4618" max="4861" width="9.140625" style="18"/>
    <col min="4862" max="4862" width="7.42578125" style="18" bestFit="1" customWidth="1"/>
    <col min="4863" max="4863" width="24.42578125" style="18" customWidth="1"/>
    <col min="4864" max="4864" width="7.28515625" style="18" bestFit="1" customWidth="1"/>
    <col min="4865" max="4865" width="10.28515625" style="18" customWidth="1"/>
    <col min="4866" max="4866" width="10.28515625" style="18" bestFit="1" customWidth="1"/>
    <col min="4867" max="4870" width="10.85546875" style="18" customWidth="1"/>
    <col min="4871" max="4871" width="5.85546875" style="18" customWidth="1"/>
    <col min="4872" max="4873" width="10.5703125" style="18" customWidth="1"/>
    <col min="4874" max="5117" width="9.140625" style="18"/>
    <col min="5118" max="5118" width="7.42578125" style="18" bestFit="1" customWidth="1"/>
    <col min="5119" max="5119" width="24.42578125" style="18" customWidth="1"/>
    <col min="5120" max="5120" width="7.28515625" style="18" bestFit="1" customWidth="1"/>
    <col min="5121" max="5121" width="10.28515625" style="18" customWidth="1"/>
    <col min="5122" max="5122" width="10.28515625" style="18" bestFit="1" customWidth="1"/>
    <col min="5123" max="5126" width="10.85546875" style="18" customWidth="1"/>
    <col min="5127" max="5127" width="5.85546875" style="18" customWidth="1"/>
    <col min="5128" max="5129" width="10.5703125" style="18" customWidth="1"/>
    <col min="5130" max="5373" width="9.140625" style="18"/>
    <col min="5374" max="5374" width="7.42578125" style="18" bestFit="1" customWidth="1"/>
    <col min="5375" max="5375" width="24.42578125" style="18" customWidth="1"/>
    <col min="5376" max="5376" width="7.28515625" style="18" bestFit="1" customWidth="1"/>
    <col min="5377" max="5377" width="10.28515625" style="18" customWidth="1"/>
    <col min="5378" max="5378" width="10.28515625" style="18" bestFit="1" customWidth="1"/>
    <col min="5379" max="5382" width="10.85546875" style="18" customWidth="1"/>
    <col min="5383" max="5383" width="5.85546875" style="18" customWidth="1"/>
    <col min="5384" max="5385" width="10.5703125" style="18" customWidth="1"/>
    <col min="5386" max="5629" width="9.140625" style="18"/>
    <col min="5630" max="5630" width="7.42578125" style="18" bestFit="1" customWidth="1"/>
    <col min="5631" max="5631" width="24.42578125" style="18" customWidth="1"/>
    <col min="5632" max="5632" width="7.28515625" style="18" bestFit="1" customWidth="1"/>
    <col min="5633" max="5633" width="10.28515625" style="18" customWidth="1"/>
    <col min="5634" max="5634" width="10.28515625" style="18" bestFit="1" customWidth="1"/>
    <col min="5635" max="5638" width="10.85546875" style="18" customWidth="1"/>
    <col min="5639" max="5639" width="5.85546875" style="18" customWidth="1"/>
    <col min="5640" max="5641" width="10.5703125" style="18" customWidth="1"/>
    <col min="5642" max="5885" width="9.140625" style="18"/>
    <col min="5886" max="5886" width="7.42578125" style="18" bestFit="1" customWidth="1"/>
    <col min="5887" max="5887" width="24.42578125" style="18" customWidth="1"/>
    <col min="5888" max="5888" width="7.28515625" style="18" bestFit="1" customWidth="1"/>
    <col min="5889" max="5889" width="10.28515625" style="18" customWidth="1"/>
    <col min="5890" max="5890" width="10.28515625" style="18" bestFit="1" customWidth="1"/>
    <col min="5891" max="5894" width="10.85546875" style="18" customWidth="1"/>
    <col min="5895" max="5895" width="5.85546875" style="18" customWidth="1"/>
    <col min="5896" max="5897" width="10.5703125" style="18" customWidth="1"/>
    <col min="5898" max="6141" width="9.140625" style="18"/>
    <col min="6142" max="6142" width="7.42578125" style="18" bestFit="1" customWidth="1"/>
    <col min="6143" max="6143" width="24.42578125" style="18" customWidth="1"/>
    <col min="6144" max="6144" width="7.28515625" style="18" bestFit="1" customWidth="1"/>
    <col min="6145" max="6145" width="10.28515625" style="18" customWidth="1"/>
    <col min="6146" max="6146" width="10.28515625" style="18" bestFit="1" customWidth="1"/>
    <col min="6147" max="6150" width="10.85546875" style="18" customWidth="1"/>
    <col min="6151" max="6151" width="5.85546875" style="18" customWidth="1"/>
    <col min="6152" max="6153" width="10.5703125" style="18" customWidth="1"/>
    <col min="6154" max="6397" width="9.140625" style="18"/>
    <col min="6398" max="6398" width="7.42578125" style="18" bestFit="1" customWidth="1"/>
    <col min="6399" max="6399" width="24.42578125" style="18" customWidth="1"/>
    <col min="6400" max="6400" width="7.28515625" style="18" bestFit="1" customWidth="1"/>
    <col min="6401" max="6401" width="10.28515625" style="18" customWidth="1"/>
    <col min="6402" max="6402" width="10.28515625" style="18" bestFit="1" customWidth="1"/>
    <col min="6403" max="6406" width="10.85546875" style="18" customWidth="1"/>
    <col min="6407" max="6407" width="5.85546875" style="18" customWidth="1"/>
    <col min="6408" max="6409" width="10.5703125" style="18" customWidth="1"/>
    <col min="6410" max="6653" width="9.140625" style="18"/>
    <col min="6654" max="6654" width="7.42578125" style="18" bestFit="1" customWidth="1"/>
    <col min="6655" max="6655" width="24.42578125" style="18" customWidth="1"/>
    <col min="6656" max="6656" width="7.28515625" style="18" bestFit="1" customWidth="1"/>
    <col min="6657" max="6657" width="10.28515625" style="18" customWidth="1"/>
    <col min="6658" max="6658" width="10.28515625" style="18" bestFit="1" customWidth="1"/>
    <col min="6659" max="6662" width="10.85546875" style="18" customWidth="1"/>
    <col min="6663" max="6663" width="5.85546875" style="18" customWidth="1"/>
    <col min="6664" max="6665" width="10.5703125" style="18" customWidth="1"/>
    <col min="6666" max="6909" width="9.140625" style="18"/>
    <col min="6910" max="6910" width="7.42578125" style="18" bestFit="1" customWidth="1"/>
    <col min="6911" max="6911" width="24.42578125" style="18" customWidth="1"/>
    <col min="6912" max="6912" width="7.28515625" style="18" bestFit="1" customWidth="1"/>
    <col min="6913" max="6913" width="10.28515625" style="18" customWidth="1"/>
    <col min="6914" max="6914" width="10.28515625" style="18" bestFit="1" customWidth="1"/>
    <col min="6915" max="6918" width="10.85546875" style="18" customWidth="1"/>
    <col min="6919" max="6919" width="5.85546875" style="18" customWidth="1"/>
    <col min="6920" max="6921" width="10.5703125" style="18" customWidth="1"/>
    <col min="6922" max="7165" width="9.140625" style="18"/>
    <col min="7166" max="7166" width="7.42578125" style="18" bestFit="1" customWidth="1"/>
    <col min="7167" max="7167" width="24.42578125" style="18" customWidth="1"/>
    <col min="7168" max="7168" width="7.28515625" style="18" bestFit="1" customWidth="1"/>
    <col min="7169" max="7169" width="10.28515625" style="18" customWidth="1"/>
    <col min="7170" max="7170" width="10.28515625" style="18" bestFit="1" customWidth="1"/>
    <col min="7171" max="7174" width="10.85546875" style="18" customWidth="1"/>
    <col min="7175" max="7175" width="5.85546875" style="18" customWidth="1"/>
    <col min="7176" max="7177" width="10.5703125" style="18" customWidth="1"/>
    <col min="7178" max="7421" width="9.140625" style="18"/>
    <col min="7422" max="7422" width="7.42578125" style="18" bestFit="1" customWidth="1"/>
    <col min="7423" max="7423" width="24.42578125" style="18" customWidth="1"/>
    <col min="7424" max="7424" width="7.28515625" style="18" bestFit="1" customWidth="1"/>
    <col min="7425" max="7425" width="10.28515625" style="18" customWidth="1"/>
    <col min="7426" max="7426" width="10.28515625" style="18" bestFit="1" customWidth="1"/>
    <col min="7427" max="7430" width="10.85546875" style="18" customWidth="1"/>
    <col min="7431" max="7431" width="5.85546875" style="18" customWidth="1"/>
    <col min="7432" max="7433" width="10.5703125" style="18" customWidth="1"/>
    <col min="7434" max="7677" width="9.140625" style="18"/>
    <col min="7678" max="7678" width="7.42578125" style="18" bestFit="1" customWidth="1"/>
    <col min="7679" max="7679" width="24.42578125" style="18" customWidth="1"/>
    <col min="7680" max="7680" width="7.28515625" style="18" bestFit="1" customWidth="1"/>
    <col min="7681" max="7681" width="10.28515625" style="18" customWidth="1"/>
    <col min="7682" max="7682" width="10.28515625" style="18" bestFit="1" customWidth="1"/>
    <col min="7683" max="7686" width="10.85546875" style="18" customWidth="1"/>
    <col min="7687" max="7687" width="5.85546875" style="18" customWidth="1"/>
    <col min="7688" max="7689" width="10.5703125" style="18" customWidth="1"/>
    <col min="7690" max="7933" width="9.140625" style="18"/>
    <col min="7934" max="7934" width="7.42578125" style="18" bestFit="1" customWidth="1"/>
    <col min="7935" max="7935" width="24.42578125" style="18" customWidth="1"/>
    <col min="7936" max="7936" width="7.28515625" style="18" bestFit="1" customWidth="1"/>
    <col min="7937" max="7937" width="10.28515625" style="18" customWidth="1"/>
    <col min="7938" max="7938" width="10.28515625" style="18" bestFit="1" customWidth="1"/>
    <col min="7939" max="7942" width="10.85546875" style="18" customWidth="1"/>
    <col min="7943" max="7943" width="5.85546875" style="18" customWidth="1"/>
    <col min="7944" max="7945" width="10.5703125" style="18" customWidth="1"/>
    <col min="7946" max="8189" width="9.140625" style="18"/>
    <col min="8190" max="8190" width="7.42578125" style="18" bestFit="1" customWidth="1"/>
    <col min="8191" max="8191" width="24.42578125" style="18" customWidth="1"/>
    <col min="8192" max="8192" width="7.28515625" style="18" bestFit="1" customWidth="1"/>
    <col min="8193" max="8193" width="10.28515625" style="18" customWidth="1"/>
    <col min="8194" max="8194" width="10.28515625" style="18" bestFit="1" customWidth="1"/>
    <col min="8195" max="8198" width="10.85546875" style="18" customWidth="1"/>
    <col min="8199" max="8199" width="5.85546875" style="18" customWidth="1"/>
    <col min="8200" max="8201" width="10.5703125" style="18" customWidth="1"/>
    <col min="8202" max="8445" width="9.140625" style="18"/>
    <col min="8446" max="8446" width="7.42578125" style="18" bestFit="1" customWidth="1"/>
    <col min="8447" max="8447" width="24.42578125" style="18" customWidth="1"/>
    <col min="8448" max="8448" width="7.28515625" style="18" bestFit="1" customWidth="1"/>
    <col min="8449" max="8449" width="10.28515625" style="18" customWidth="1"/>
    <col min="8450" max="8450" width="10.28515625" style="18" bestFit="1" customWidth="1"/>
    <col min="8451" max="8454" width="10.85546875" style="18" customWidth="1"/>
    <col min="8455" max="8455" width="5.85546875" style="18" customWidth="1"/>
    <col min="8456" max="8457" width="10.5703125" style="18" customWidth="1"/>
    <col min="8458" max="8701" width="9.140625" style="18"/>
    <col min="8702" max="8702" width="7.42578125" style="18" bestFit="1" customWidth="1"/>
    <col min="8703" max="8703" width="24.42578125" style="18" customWidth="1"/>
    <col min="8704" max="8704" width="7.28515625" style="18" bestFit="1" customWidth="1"/>
    <col min="8705" max="8705" width="10.28515625" style="18" customWidth="1"/>
    <col min="8706" max="8706" width="10.28515625" style="18" bestFit="1" customWidth="1"/>
    <col min="8707" max="8710" width="10.85546875" style="18" customWidth="1"/>
    <col min="8711" max="8711" width="5.85546875" style="18" customWidth="1"/>
    <col min="8712" max="8713" width="10.5703125" style="18" customWidth="1"/>
    <col min="8714" max="8957" width="9.140625" style="18"/>
    <col min="8958" max="8958" width="7.42578125" style="18" bestFit="1" customWidth="1"/>
    <col min="8959" max="8959" width="24.42578125" style="18" customWidth="1"/>
    <col min="8960" max="8960" width="7.28515625" style="18" bestFit="1" customWidth="1"/>
    <col min="8961" max="8961" width="10.28515625" style="18" customWidth="1"/>
    <col min="8962" max="8962" width="10.28515625" style="18" bestFit="1" customWidth="1"/>
    <col min="8963" max="8966" width="10.85546875" style="18" customWidth="1"/>
    <col min="8967" max="8967" width="5.85546875" style="18" customWidth="1"/>
    <col min="8968" max="8969" width="10.5703125" style="18" customWidth="1"/>
    <col min="8970" max="9213" width="9.140625" style="18"/>
    <col min="9214" max="9214" width="7.42578125" style="18" bestFit="1" customWidth="1"/>
    <col min="9215" max="9215" width="24.42578125" style="18" customWidth="1"/>
    <col min="9216" max="9216" width="7.28515625" style="18" bestFit="1" customWidth="1"/>
    <col min="9217" max="9217" width="10.28515625" style="18" customWidth="1"/>
    <col min="9218" max="9218" width="10.28515625" style="18" bestFit="1" customWidth="1"/>
    <col min="9219" max="9222" width="10.85546875" style="18" customWidth="1"/>
    <col min="9223" max="9223" width="5.85546875" style="18" customWidth="1"/>
    <col min="9224" max="9225" width="10.5703125" style="18" customWidth="1"/>
    <col min="9226" max="9469" width="9.140625" style="18"/>
    <col min="9470" max="9470" width="7.42578125" style="18" bestFit="1" customWidth="1"/>
    <col min="9471" max="9471" width="24.42578125" style="18" customWidth="1"/>
    <col min="9472" max="9472" width="7.28515625" style="18" bestFit="1" customWidth="1"/>
    <col min="9473" max="9473" width="10.28515625" style="18" customWidth="1"/>
    <col min="9474" max="9474" width="10.28515625" style="18" bestFit="1" customWidth="1"/>
    <col min="9475" max="9478" width="10.85546875" style="18" customWidth="1"/>
    <col min="9479" max="9479" width="5.85546875" style="18" customWidth="1"/>
    <col min="9480" max="9481" width="10.5703125" style="18" customWidth="1"/>
    <col min="9482" max="9725" width="9.140625" style="18"/>
    <col min="9726" max="9726" width="7.42578125" style="18" bestFit="1" customWidth="1"/>
    <col min="9727" max="9727" width="24.42578125" style="18" customWidth="1"/>
    <col min="9728" max="9728" width="7.28515625" style="18" bestFit="1" customWidth="1"/>
    <col min="9729" max="9729" width="10.28515625" style="18" customWidth="1"/>
    <col min="9730" max="9730" width="10.28515625" style="18" bestFit="1" customWidth="1"/>
    <col min="9731" max="9734" width="10.85546875" style="18" customWidth="1"/>
    <col min="9735" max="9735" width="5.85546875" style="18" customWidth="1"/>
    <col min="9736" max="9737" width="10.5703125" style="18" customWidth="1"/>
    <col min="9738" max="9981" width="9.140625" style="18"/>
    <col min="9982" max="9982" width="7.42578125" style="18" bestFit="1" customWidth="1"/>
    <col min="9983" max="9983" width="24.42578125" style="18" customWidth="1"/>
    <col min="9984" max="9984" width="7.28515625" style="18" bestFit="1" customWidth="1"/>
    <col min="9985" max="9985" width="10.28515625" style="18" customWidth="1"/>
    <col min="9986" max="9986" width="10.28515625" style="18" bestFit="1" customWidth="1"/>
    <col min="9987" max="9990" width="10.85546875" style="18" customWidth="1"/>
    <col min="9991" max="9991" width="5.85546875" style="18" customWidth="1"/>
    <col min="9992" max="9993" width="10.5703125" style="18" customWidth="1"/>
    <col min="9994" max="10237" width="9.140625" style="18"/>
    <col min="10238" max="10238" width="7.42578125" style="18" bestFit="1" customWidth="1"/>
    <col min="10239" max="10239" width="24.42578125" style="18" customWidth="1"/>
    <col min="10240" max="10240" width="7.28515625" style="18" bestFit="1" customWidth="1"/>
    <col min="10241" max="10241" width="10.28515625" style="18" customWidth="1"/>
    <col min="10242" max="10242" width="10.28515625" style="18" bestFit="1" customWidth="1"/>
    <col min="10243" max="10246" width="10.85546875" style="18" customWidth="1"/>
    <col min="10247" max="10247" width="5.85546875" style="18" customWidth="1"/>
    <col min="10248" max="10249" width="10.5703125" style="18" customWidth="1"/>
    <col min="10250" max="10493" width="9.140625" style="18"/>
    <col min="10494" max="10494" width="7.42578125" style="18" bestFit="1" customWidth="1"/>
    <col min="10495" max="10495" width="24.42578125" style="18" customWidth="1"/>
    <col min="10496" max="10496" width="7.28515625" style="18" bestFit="1" customWidth="1"/>
    <col min="10497" max="10497" width="10.28515625" style="18" customWidth="1"/>
    <col min="10498" max="10498" width="10.28515625" style="18" bestFit="1" customWidth="1"/>
    <col min="10499" max="10502" width="10.85546875" style="18" customWidth="1"/>
    <col min="10503" max="10503" width="5.85546875" style="18" customWidth="1"/>
    <col min="10504" max="10505" width="10.5703125" style="18" customWidth="1"/>
    <col min="10506" max="10749" width="9.140625" style="18"/>
    <col min="10750" max="10750" width="7.42578125" style="18" bestFit="1" customWidth="1"/>
    <col min="10751" max="10751" width="24.42578125" style="18" customWidth="1"/>
    <col min="10752" max="10752" width="7.28515625" style="18" bestFit="1" customWidth="1"/>
    <col min="10753" max="10753" width="10.28515625" style="18" customWidth="1"/>
    <col min="10754" max="10754" width="10.28515625" style="18" bestFit="1" customWidth="1"/>
    <col min="10755" max="10758" width="10.85546875" style="18" customWidth="1"/>
    <col min="10759" max="10759" width="5.85546875" style="18" customWidth="1"/>
    <col min="10760" max="10761" width="10.5703125" style="18" customWidth="1"/>
    <col min="10762" max="11005" width="9.140625" style="18"/>
    <col min="11006" max="11006" width="7.42578125" style="18" bestFit="1" customWidth="1"/>
    <col min="11007" max="11007" width="24.42578125" style="18" customWidth="1"/>
    <col min="11008" max="11008" width="7.28515625" style="18" bestFit="1" customWidth="1"/>
    <col min="11009" max="11009" width="10.28515625" style="18" customWidth="1"/>
    <col min="11010" max="11010" width="10.28515625" style="18" bestFit="1" customWidth="1"/>
    <col min="11011" max="11014" width="10.85546875" style="18" customWidth="1"/>
    <col min="11015" max="11015" width="5.85546875" style="18" customWidth="1"/>
    <col min="11016" max="11017" width="10.5703125" style="18" customWidth="1"/>
    <col min="11018" max="11261" width="9.140625" style="18"/>
    <col min="11262" max="11262" width="7.42578125" style="18" bestFit="1" customWidth="1"/>
    <col min="11263" max="11263" width="24.42578125" style="18" customWidth="1"/>
    <col min="11264" max="11264" width="7.28515625" style="18" bestFit="1" customWidth="1"/>
    <col min="11265" max="11265" width="10.28515625" style="18" customWidth="1"/>
    <col min="11266" max="11266" width="10.28515625" style="18" bestFit="1" customWidth="1"/>
    <col min="11267" max="11270" width="10.85546875" style="18" customWidth="1"/>
    <col min="11271" max="11271" width="5.85546875" style="18" customWidth="1"/>
    <col min="11272" max="11273" width="10.5703125" style="18" customWidth="1"/>
    <col min="11274" max="11517" width="9.140625" style="18"/>
    <col min="11518" max="11518" width="7.42578125" style="18" bestFit="1" customWidth="1"/>
    <col min="11519" max="11519" width="24.42578125" style="18" customWidth="1"/>
    <col min="11520" max="11520" width="7.28515625" style="18" bestFit="1" customWidth="1"/>
    <col min="11521" max="11521" width="10.28515625" style="18" customWidth="1"/>
    <col min="11522" max="11522" width="10.28515625" style="18" bestFit="1" customWidth="1"/>
    <col min="11523" max="11526" width="10.85546875" style="18" customWidth="1"/>
    <col min="11527" max="11527" width="5.85546875" style="18" customWidth="1"/>
    <col min="11528" max="11529" width="10.5703125" style="18" customWidth="1"/>
    <col min="11530" max="11773" width="9.140625" style="18"/>
    <col min="11774" max="11774" width="7.42578125" style="18" bestFit="1" customWidth="1"/>
    <col min="11775" max="11775" width="24.42578125" style="18" customWidth="1"/>
    <col min="11776" max="11776" width="7.28515625" style="18" bestFit="1" customWidth="1"/>
    <col min="11777" max="11777" width="10.28515625" style="18" customWidth="1"/>
    <col min="11778" max="11778" width="10.28515625" style="18" bestFit="1" customWidth="1"/>
    <col min="11779" max="11782" width="10.85546875" style="18" customWidth="1"/>
    <col min="11783" max="11783" width="5.85546875" style="18" customWidth="1"/>
    <col min="11784" max="11785" width="10.5703125" style="18" customWidth="1"/>
    <col min="11786" max="12029" width="9.140625" style="18"/>
    <col min="12030" max="12030" width="7.42578125" style="18" bestFit="1" customWidth="1"/>
    <col min="12031" max="12031" width="24.42578125" style="18" customWidth="1"/>
    <col min="12032" max="12032" width="7.28515625" style="18" bestFit="1" customWidth="1"/>
    <col min="12033" max="12033" width="10.28515625" style="18" customWidth="1"/>
    <col min="12034" max="12034" width="10.28515625" style="18" bestFit="1" customWidth="1"/>
    <col min="12035" max="12038" width="10.85546875" style="18" customWidth="1"/>
    <col min="12039" max="12039" width="5.85546875" style="18" customWidth="1"/>
    <col min="12040" max="12041" width="10.5703125" style="18" customWidth="1"/>
    <col min="12042" max="12285" width="9.140625" style="18"/>
    <col min="12286" max="12286" width="7.42578125" style="18" bestFit="1" customWidth="1"/>
    <col min="12287" max="12287" width="24.42578125" style="18" customWidth="1"/>
    <col min="12288" max="12288" width="7.28515625" style="18" bestFit="1" customWidth="1"/>
    <col min="12289" max="12289" width="10.28515625" style="18" customWidth="1"/>
    <col min="12290" max="12290" width="10.28515625" style="18" bestFit="1" customWidth="1"/>
    <col min="12291" max="12294" width="10.85546875" style="18" customWidth="1"/>
    <col min="12295" max="12295" width="5.85546875" style="18" customWidth="1"/>
    <col min="12296" max="12297" width="10.5703125" style="18" customWidth="1"/>
    <col min="12298" max="12541" width="9.140625" style="18"/>
    <col min="12542" max="12542" width="7.42578125" style="18" bestFit="1" customWidth="1"/>
    <col min="12543" max="12543" width="24.42578125" style="18" customWidth="1"/>
    <col min="12544" max="12544" width="7.28515625" style="18" bestFit="1" customWidth="1"/>
    <col min="12545" max="12545" width="10.28515625" style="18" customWidth="1"/>
    <col min="12546" max="12546" width="10.28515625" style="18" bestFit="1" customWidth="1"/>
    <col min="12547" max="12550" width="10.85546875" style="18" customWidth="1"/>
    <col min="12551" max="12551" width="5.85546875" style="18" customWidth="1"/>
    <col min="12552" max="12553" width="10.5703125" style="18" customWidth="1"/>
    <col min="12554" max="12797" width="9.140625" style="18"/>
    <col min="12798" max="12798" width="7.42578125" style="18" bestFit="1" customWidth="1"/>
    <col min="12799" max="12799" width="24.42578125" style="18" customWidth="1"/>
    <col min="12800" max="12800" width="7.28515625" style="18" bestFit="1" customWidth="1"/>
    <col min="12801" max="12801" width="10.28515625" style="18" customWidth="1"/>
    <col min="12802" max="12802" width="10.28515625" style="18" bestFit="1" customWidth="1"/>
    <col min="12803" max="12806" width="10.85546875" style="18" customWidth="1"/>
    <col min="12807" max="12807" width="5.85546875" style="18" customWidth="1"/>
    <col min="12808" max="12809" width="10.5703125" style="18" customWidth="1"/>
    <col min="12810" max="13053" width="9.140625" style="18"/>
    <col min="13054" max="13054" width="7.42578125" style="18" bestFit="1" customWidth="1"/>
    <col min="13055" max="13055" width="24.42578125" style="18" customWidth="1"/>
    <col min="13056" max="13056" width="7.28515625" style="18" bestFit="1" customWidth="1"/>
    <col min="13057" max="13057" width="10.28515625" style="18" customWidth="1"/>
    <col min="13058" max="13058" width="10.28515625" style="18" bestFit="1" customWidth="1"/>
    <col min="13059" max="13062" width="10.85546875" style="18" customWidth="1"/>
    <col min="13063" max="13063" width="5.85546875" style="18" customWidth="1"/>
    <col min="13064" max="13065" width="10.5703125" style="18" customWidth="1"/>
    <col min="13066" max="13309" width="9.140625" style="18"/>
    <col min="13310" max="13310" width="7.42578125" style="18" bestFit="1" customWidth="1"/>
    <col min="13311" max="13311" width="24.42578125" style="18" customWidth="1"/>
    <col min="13312" max="13312" width="7.28515625" style="18" bestFit="1" customWidth="1"/>
    <col min="13313" max="13313" width="10.28515625" style="18" customWidth="1"/>
    <col min="13314" max="13314" width="10.28515625" style="18" bestFit="1" customWidth="1"/>
    <col min="13315" max="13318" width="10.85546875" style="18" customWidth="1"/>
    <col min="13319" max="13319" width="5.85546875" style="18" customWidth="1"/>
    <col min="13320" max="13321" width="10.5703125" style="18" customWidth="1"/>
    <col min="13322" max="13565" width="9.140625" style="18"/>
    <col min="13566" max="13566" width="7.42578125" style="18" bestFit="1" customWidth="1"/>
    <col min="13567" max="13567" width="24.42578125" style="18" customWidth="1"/>
    <col min="13568" max="13568" width="7.28515625" style="18" bestFit="1" customWidth="1"/>
    <col min="13569" max="13569" width="10.28515625" style="18" customWidth="1"/>
    <col min="13570" max="13570" width="10.28515625" style="18" bestFit="1" customWidth="1"/>
    <col min="13571" max="13574" width="10.85546875" style="18" customWidth="1"/>
    <col min="13575" max="13575" width="5.85546875" style="18" customWidth="1"/>
    <col min="13576" max="13577" width="10.5703125" style="18" customWidth="1"/>
    <col min="13578" max="13821" width="9.140625" style="18"/>
    <col min="13822" max="13822" width="7.42578125" style="18" bestFit="1" customWidth="1"/>
    <col min="13823" max="13823" width="24.42578125" style="18" customWidth="1"/>
    <col min="13824" max="13824" width="7.28515625" style="18" bestFit="1" customWidth="1"/>
    <col min="13825" max="13825" width="10.28515625" style="18" customWidth="1"/>
    <col min="13826" max="13826" width="10.28515625" style="18" bestFit="1" customWidth="1"/>
    <col min="13827" max="13830" width="10.85546875" style="18" customWidth="1"/>
    <col min="13831" max="13831" width="5.85546875" style="18" customWidth="1"/>
    <col min="13832" max="13833" width="10.5703125" style="18" customWidth="1"/>
    <col min="13834" max="14077" width="9.140625" style="18"/>
    <col min="14078" max="14078" width="7.42578125" style="18" bestFit="1" customWidth="1"/>
    <col min="14079" max="14079" width="24.42578125" style="18" customWidth="1"/>
    <col min="14080" max="14080" width="7.28515625" style="18" bestFit="1" customWidth="1"/>
    <col min="14081" max="14081" width="10.28515625" style="18" customWidth="1"/>
    <col min="14082" max="14082" width="10.28515625" style="18" bestFit="1" customWidth="1"/>
    <col min="14083" max="14086" width="10.85546875" style="18" customWidth="1"/>
    <col min="14087" max="14087" width="5.85546875" style="18" customWidth="1"/>
    <col min="14088" max="14089" width="10.5703125" style="18" customWidth="1"/>
    <col min="14090" max="14333" width="9.140625" style="18"/>
    <col min="14334" max="14334" width="7.42578125" style="18" bestFit="1" customWidth="1"/>
    <col min="14335" max="14335" width="24.42578125" style="18" customWidth="1"/>
    <col min="14336" max="14336" width="7.28515625" style="18" bestFit="1" customWidth="1"/>
    <col min="14337" max="14337" width="10.28515625" style="18" customWidth="1"/>
    <col min="14338" max="14338" width="10.28515625" style="18" bestFit="1" customWidth="1"/>
    <col min="14339" max="14342" width="10.85546875" style="18" customWidth="1"/>
    <col min="14343" max="14343" width="5.85546875" style="18" customWidth="1"/>
    <col min="14344" max="14345" width="10.5703125" style="18" customWidth="1"/>
    <col min="14346" max="14589" width="9.140625" style="18"/>
    <col min="14590" max="14590" width="7.42578125" style="18" bestFit="1" customWidth="1"/>
    <col min="14591" max="14591" width="24.42578125" style="18" customWidth="1"/>
    <col min="14592" max="14592" width="7.28515625" style="18" bestFit="1" customWidth="1"/>
    <col min="14593" max="14593" width="10.28515625" style="18" customWidth="1"/>
    <col min="14594" max="14594" width="10.28515625" style="18" bestFit="1" customWidth="1"/>
    <col min="14595" max="14598" width="10.85546875" style="18" customWidth="1"/>
    <col min="14599" max="14599" width="5.85546875" style="18" customWidth="1"/>
    <col min="14600" max="14601" width="10.5703125" style="18" customWidth="1"/>
    <col min="14602" max="14845" width="9.140625" style="18"/>
    <col min="14846" max="14846" width="7.42578125" style="18" bestFit="1" customWidth="1"/>
    <col min="14847" max="14847" width="24.42578125" style="18" customWidth="1"/>
    <col min="14848" max="14848" width="7.28515625" style="18" bestFit="1" customWidth="1"/>
    <col min="14849" max="14849" width="10.28515625" style="18" customWidth="1"/>
    <col min="14850" max="14850" width="10.28515625" style="18" bestFit="1" customWidth="1"/>
    <col min="14851" max="14854" width="10.85546875" style="18" customWidth="1"/>
    <col min="14855" max="14855" width="5.85546875" style="18" customWidth="1"/>
    <col min="14856" max="14857" width="10.5703125" style="18" customWidth="1"/>
    <col min="14858" max="15101" width="9.140625" style="18"/>
    <col min="15102" max="15102" width="7.42578125" style="18" bestFit="1" customWidth="1"/>
    <col min="15103" max="15103" width="24.42578125" style="18" customWidth="1"/>
    <col min="15104" max="15104" width="7.28515625" style="18" bestFit="1" customWidth="1"/>
    <col min="15105" max="15105" width="10.28515625" style="18" customWidth="1"/>
    <col min="15106" max="15106" width="10.28515625" style="18" bestFit="1" customWidth="1"/>
    <col min="15107" max="15110" width="10.85546875" style="18" customWidth="1"/>
    <col min="15111" max="15111" width="5.85546875" style="18" customWidth="1"/>
    <col min="15112" max="15113" width="10.5703125" style="18" customWidth="1"/>
    <col min="15114" max="15357" width="9.140625" style="18"/>
    <col min="15358" max="15358" width="7.42578125" style="18" bestFit="1" customWidth="1"/>
    <col min="15359" max="15359" width="24.42578125" style="18" customWidth="1"/>
    <col min="15360" max="15360" width="7.28515625" style="18" bestFit="1" customWidth="1"/>
    <col min="15361" max="15361" width="10.28515625" style="18" customWidth="1"/>
    <col min="15362" max="15362" width="10.28515625" style="18" bestFit="1" customWidth="1"/>
    <col min="15363" max="15366" width="10.85546875" style="18" customWidth="1"/>
    <col min="15367" max="15367" width="5.85546875" style="18" customWidth="1"/>
    <col min="15368" max="15369" width="10.5703125" style="18" customWidth="1"/>
    <col min="15370" max="15613" width="9.140625" style="18"/>
    <col min="15614" max="15614" width="7.42578125" style="18" bestFit="1" customWidth="1"/>
    <col min="15615" max="15615" width="24.42578125" style="18" customWidth="1"/>
    <col min="15616" max="15616" width="7.28515625" style="18" bestFit="1" customWidth="1"/>
    <col min="15617" max="15617" width="10.28515625" style="18" customWidth="1"/>
    <col min="15618" max="15618" width="10.28515625" style="18" bestFit="1" customWidth="1"/>
    <col min="15619" max="15622" width="10.85546875" style="18" customWidth="1"/>
    <col min="15623" max="15623" width="5.85546875" style="18" customWidth="1"/>
    <col min="15624" max="15625" width="10.5703125" style="18" customWidth="1"/>
    <col min="15626" max="15869" width="9.140625" style="18"/>
    <col min="15870" max="15870" width="7.42578125" style="18" bestFit="1" customWidth="1"/>
    <col min="15871" max="15871" width="24.42578125" style="18" customWidth="1"/>
    <col min="15872" max="15872" width="7.28515625" style="18" bestFit="1" customWidth="1"/>
    <col min="15873" max="15873" width="10.28515625" style="18" customWidth="1"/>
    <col min="15874" max="15874" width="10.28515625" style="18" bestFit="1" customWidth="1"/>
    <col min="15875" max="15878" width="10.85546875" style="18" customWidth="1"/>
    <col min="15879" max="15879" width="5.85546875" style="18" customWidth="1"/>
    <col min="15880" max="15881" width="10.5703125" style="18" customWidth="1"/>
    <col min="15882" max="16125" width="9.140625" style="18"/>
    <col min="16126" max="16126" width="7.42578125" style="18" bestFit="1" customWidth="1"/>
    <col min="16127" max="16127" width="24.42578125" style="18" customWidth="1"/>
    <col min="16128" max="16128" width="7.28515625" style="18" bestFit="1" customWidth="1"/>
    <col min="16129" max="16129" width="10.28515625" style="18" customWidth="1"/>
    <col min="16130" max="16130" width="10.28515625" style="18" bestFit="1" customWidth="1"/>
    <col min="16131" max="16134" width="10.85546875" style="18" customWidth="1"/>
    <col min="16135" max="16135" width="5.85546875" style="18" customWidth="1"/>
    <col min="16136" max="16137" width="10.5703125" style="18" customWidth="1"/>
    <col min="16138" max="16384" width="9.140625" style="18"/>
  </cols>
  <sheetData>
    <row r="1" spans="1:7" ht="16.5" x14ac:dyDescent="0.25">
      <c r="A1" s="68" t="s">
        <v>92</v>
      </c>
      <c r="B1" s="68"/>
      <c r="C1" s="68"/>
      <c r="D1" s="68"/>
      <c r="E1" s="68"/>
      <c r="F1" s="68"/>
      <c r="G1" s="68"/>
    </row>
    <row r="3" spans="1:7" ht="28.5" x14ac:dyDescent="0.25">
      <c r="A3" s="67" t="s">
        <v>91</v>
      </c>
      <c r="B3" s="67" t="s">
        <v>90</v>
      </c>
      <c r="C3" s="67" t="s">
        <v>89</v>
      </c>
      <c r="D3" s="67" t="s">
        <v>88</v>
      </c>
      <c r="E3" s="67" t="s">
        <v>87</v>
      </c>
      <c r="F3" s="67" t="s">
        <v>86</v>
      </c>
      <c r="G3" s="67" t="s">
        <v>85</v>
      </c>
    </row>
    <row r="4" spans="1:7" ht="16.5" x14ac:dyDescent="0.3">
      <c r="A4" s="65">
        <v>1</v>
      </c>
      <c r="B4" s="60" t="s">
        <v>84</v>
      </c>
      <c r="C4" s="66">
        <v>12</v>
      </c>
      <c r="D4" s="63">
        <v>5</v>
      </c>
      <c r="E4" s="63">
        <v>9.5</v>
      </c>
      <c r="F4" s="62">
        <f t="shared" ref="F4:F10" si="0">C4*D4</f>
        <v>60</v>
      </c>
      <c r="G4" s="62">
        <f t="shared" ref="G4:G10" si="1">E4*C4</f>
        <v>114</v>
      </c>
    </row>
    <row r="5" spans="1:7" ht="16.5" x14ac:dyDescent="0.3">
      <c r="A5" s="65">
        <v>2</v>
      </c>
      <c r="B5" s="60" t="s">
        <v>83</v>
      </c>
      <c r="C5" s="66">
        <v>13</v>
      </c>
      <c r="D5" s="63">
        <v>1</v>
      </c>
      <c r="E5" s="63">
        <v>1.1399999999999999</v>
      </c>
      <c r="F5" s="62">
        <f t="shared" si="0"/>
        <v>13</v>
      </c>
      <c r="G5" s="62">
        <f t="shared" si="1"/>
        <v>14.819999999999999</v>
      </c>
    </row>
    <row r="6" spans="1:7" ht="16.5" x14ac:dyDescent="0.3">
      <c r="A6" s="65">
        <v>3</v>
      </c>
      <c r="B6" s="60" t="s">
        <v>82</v>
      </c>
      <c r="C6" s="66">
        <v>14</v>
      </c>
      <c r="D6" s="63">
        <v>0.5</v>
      </c>
      <c r="E6" s="63">
        <v>0.95</v>
      </c>
      <c r="F6" s="62">
        <f t="shared" si="0"/>
        <v>7</v>
      </c>
      <c r="G6" s="62">
        <f t="shared" si="1"/>
        <v>13.299999999999999</v>
      </c>
    </row>
    <row r="7" spans="1:7" ht="16.5" x14ac:dyDescent="0.3">
      <c r="A7" s="65">
        <v>4</v>
      </c>
      <c r="B7" s="60" t="s">
        <v>81</v>
      </c>
      <c r="C7" s="64">
        <v>15</v>
      </c>
      <c r="D7" s="63">
        <v>2</v>
      </c>
      <c r="E7" s="63">
        <v>3.8</v>
      </c>
      <c r="F7" s="62">
        <f t="shared" si="0"/>
        <v>30</v>
      </c>
      <c r="G7" s="62">
        <f t="shared" si="1"/>
        <v>57</v>
      </c>
    </row>
    <row r="8" spans="1:7" ht="16.5" x14ac:dyDescent="0.3">
      <c r="A8" s="65">
        <v>5</v>
      </c>
      <c r="B8" s="60" t="s">
        <v>80</v>
      </c>
      <c r="C8" s="64">
        <v>50</v>
      </c>
      <c r="D8" s="63">
        <v>0.8</v>
      </c>
      <c r="E8" s="63">
        <v>1.52</v>
      </c>
      <c r="F8" s="62">
        <f t="shared" si="0"/>
        <v>40</v>
      </c>
      <c r="G8" s="62">
        <f t="shared" si="1"/>
        <v>76</v>
      </c>
    </row>
    <row r="9" spans="1:7" ht="16.5" x14ac:dyDescent="0.3">
      <c r="A9" s="65">
        <v>6</v>
      </c>
      <c r="B9" s="60" t="s">
        <v>79</v>
      </c>
      <c r="C9" s="64">
        <v>50</v>
      </c>
      <c r="D9" s="63">
        <v>1.67</v>
      </c>
      <c r="E9" s="63">
        <v>3.173</v>
      </c>
      <c r="F9" s="62">
        <f t="shared" si="0"/>
        <v>83.5</v>
      </c>
      <c r="G9" s="62">
        <f t="shared" si="1"/>
        <v>158.65</v>
      </c>
    </row>
    <row r="10" spans="1:7" ht="16.5" x14ac:dyDescent="0.3">
      <c r="A10" s="65">
        <v>7</v>
      </c>
      <c r="B10" s="60" t="s">
        <v>78</v>
      </c>
      <c r="C10" s="64">
        <v>50</v>
      </c>
      <c r="D10" s="63">
        <v>1.1000000000000001</v>
      </c>
      <c r="E10" s="63">
        <v>2.09</v>
      </c>
      <c r="F10" s="62">
        <f t="shared" si="0"/>
        <v>55.000000000000007</v>
      </c>
      <c r="G10" s="62">
        <f t="shared" si="1"/>
        <v>104.5</v>
      </c>
    </row>
    <row r="11" spans="1:7" ht="15" thickBot="1" x14ac:dyDescent="0.3">
      <c r="C11" s="59"/>
    </row>
    <row r="12" spans="1:7" x14ac:dyDescent="0.25">
      <c r="B12" s="61" t="s">
        <v>77</v>
      </c>
      <c r="C12" s="59"/>
      <c r="D12" s="135" t="s">
        <v>28</v>
      </c>
      <c r="E12" s="136"/>
      <c r="F12" s="58">
        <f>AVERAGE(F4:F10)</f>
        <v>41.214285714285715</v>
      </c>
      <c r="G12" s="58">
        <f>AVERAGE(G4:G10)</f>
        <v>76.895714285714277</v>
      </c>
    </row>
    <row r="13" spans="1:7" x14ac:dyDescent="0.25">
      <c r="B13" s="60">
        <f>SUM(C4:C10)</f>
        <v>204</v>
      </c>
      <c r="C13" s="59"/>
      <c r="D13" s="137" t="s">
        <v>76</v>
      </c>
      <c r="E13" s="138"/>
      <c r="F13" s="58">
        <f t="shared" ref="F13:G13" si="2">MAX(F4:F10)</f>
        <v>83.5</v>
      </c>
      <c r="G13" s="58">
        <f t="shared" si="2"/>
        <v>158.65</v>
      </c>
    </row>
    <row r="14" spans="1:7" ht="15" thickBot="1" x14ac:dyDescent="0.3">
      <c r="C14" s="21"/>
      <c r="D14" s="139" t="s">
        <v>75</v>
      </c>
      <c r="E14" s="140"/>
      <c r="F14" s="58">
        <f t="shared" ref="F14:G14" si="3">MIN(F4:F10)</f>
        <v>7</v>
      </c>
      <c r="G14" s="58">
        <f t="shared" si="3"/>
        <v>13.299999999999999</v>
      </c>
    </row>
    <row r="15" spans="1:7" x14ac:dyDescent="0.25">
      <c r="E15" s="57"/>
      <c r="F15" s="21"/>
      <c r="G15" s="21"/>
    </row>
    <row r="16" spans="1:7" x14ac:dyDescent="0.25">
      <c r="E16" s="57"/>
      <c r="F16" s="21"/>
      <c r="G16" s="21"/>
    </row>
    <row r="17" spans="5:7" x14ac:dyDescent="0.25">
      <c r="E17" s="57"/>
      <c r="F17" s="21"/>
      <c r="G17" s="21"/>
    </row>
    <row r="24" spans="5:7" ht="25.5" customHeight="1" x14ac:dyDescent="0.25"/>
  </sheetData>
  <mergeCells count="3">
    <mergeCell ref="D12:E12"/>
    <mergeCell ref="D13:E13"/>
    <mergeCell ref="D14:E14"/>
  </mergeCells>
  <pageMargins left="0.78740157499999996" right="0.78740157499999996" top="0.984251969" bottom="0.984251969" header="0.49212598499999999" footer="0.49212598499999999"/>
  <pageSetup paperSize="9" orientation="portrait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110" zoomScaleNormal="110" workbookViewId="0">
      <selection activeCell="D20" sqref="D20"/>
    </sheetView>
  </sheetViews>
  <sheetFormatPr defaultColWidth="9.140625" defaultRowHeight="16.5" x14ac:dyDescent="0.3"/>
  <cols>
    <col min="1" max="1" width="15" style="70" customWidth="1"/>
    <col min="2" max="3" width="19.42578125" style="69" bestFit="1" customWidth="1"/>
    <col min="4" max="4" width="16.7109375" style="69" bestFit="1" customWidth="1"/>
    <col min="5" max="5" width="15.140625" style="2" bestFit="1" customWidth="1"/>
    <col min="6" max="6" width="16.140625" style="2" customWidth="1"/>
    <col min="7" max="8" width="13.42578125" style="2" customWidth="1"/>
    <col min="9" max="9" width="21.85546875" style="2" customWidth="1"/>
    <col min="10" max="16384" width="9.140625" style="2"/>
  </cols>
  <sheetData>
    <row r="1" spans="1:9" s="72" customFormat="1" ht="30" customHeight="1" x14ac:dyDescent="0.3">
      <c r="A1" s="74" t="s">
        <v>112</v>
      </c>
      <c r="B1" s="74"/>
      <c r="C1" s="74"/>
      <c r="D1" s="74"/>
      <c r="E1" s="74"/>
      <c r="F1" s="74"/>
      <c r="G1" s="74"/>
      <c r="H1" s="74"/>
      <c r="I1" s="73"/>
    </row>
    <row r="3" spans="1:9" ht="15.75" customHeight="1" x14ac:dyDescent="0.3">
      <c r="A3" s="168" t="s">
        <v>111</v>
      </c>
      <c r="B3" s="168"/>
      <c r="C3" s="168"/>
      <c r="D3" s="168"/>
      <c r="E3" s="168"/>
    </row>
    <row r="4" spans="1:9" x14ac:dyDescent="0.3">
      <c r="E4" s="160"/>
    </row>
    <row r="5" spans="1:9" x14ac:dyDescent="0.3">
      <c r="A5" s="161" t="s">
        <v>110</v>
      </c>
      <c r="B5" s="161" t="s">
        <v>109</v>
      </c>
      <c r="C5" s="161" t="s">
        <v>108</v>
      </c>
      <c r="D5" s="161" t="s">
        <v>379</v>
      </c>
      <c r="E5" s="161" t="s">
        <v>107</v>
      </c>
    </row>
    <row r="6" spans="1:9" x14ac:dyDescent="0.3">
      <c r="A6" s="162" t="s">
        <v>380</v>
      </c>
      <c r="B6" s="163">
        <v>1800000</v>
      </c>
      <c r="C6" s="163">
        <v>1975952</v>
      </c>
      <c r="D6" s="170">
        <f t="shared" ref="D6:D17" si="0">B6-C6</f>
        <v>-175952</v>
      </c>
      <c r="E6" s="164">
        <f>(C6-B6)/B6</f>
        <v>9.7751111111111108E-2</v>
      </c>
    </row>
    <row r="7" spans="1:9" x14ac:dyDescent="0.3">
      <c r="A7" s="165" t="s">
        <v>381</v>
      </c>
      <c r="B7" s="166">
        <v>1850000</v>
      </c>
      <c r="C7" s="166">
        <v>2141072</v>
      </c>
      <c r="D7" s="171">
        <f t="shared" si="0"/>
        <v>-291072</v>
      </c>
      <c r="E7" s="167">
        <f t="shared" ref="E6:E17" si="1">(C7-B7)/B7</f>
        <v>0.15733621621621621</v>
      </c>
    </row>
    <row r="8" spans="1:9" ht="15" customHeight="1" x14ac:dyDescent="0.3">
      <c r="A8" s="162" t="s">
        <v>382</v>
      </c>
      <c r="B8" s="163">
        <v>1900000</v>
      </c>
      <c r="C8" s="163">
        <v>2306192</v>
      </c>
      <c r="D8" s="170">
        <f t="shared" si="0"/>
        <v>-406192</v>
      </c>
      <c r="E8" s="164">
        <f t="shared" si="1"/>
        <v>0.21378526315789473</v>
      </c>
    </row>
    <row r="9" spans="1:9" x14ac:dyDescent="0.3">
      <c r="A9" s="165" t="s">
        <v>383</v>
      </c>
      <c r="B9" s="166">
        <v>1950000</v>
      </c>
      <c r="C9" s="166">
        <v>2471312</v>
      </c>
      <c r="D9" s="171">
        <f t="shared" si="0"/>
        <v>-521312</v>
      </c>
      <c r="E9" s="167">
        <f t="shared" si="1"/>
        <v>0.26733948717948719</v>
      </c>
    </row>
    <row r="10" spans="1:9" x14ac:dyDescent="0.3">
      <c r="A10" s="162" t="s">
        <v>384</v>
      </c>
      <c r="B10" s="163">
        <v>2000000</v>
      </c>
      <c r="C10" s="163">
        <v>2636432</v>
      </c>
      <c r="D10" s="170">
        <f t="shared" si="0"/>
        <v>-636432</v>
      </c>
      <c r="E10" s="164">
        <f t="shared" si="1"/>
        <v>0.318216</v>
      </c>
    </row>
    <row r="11" spans="1:9" x14ac:dyDescent="0.3">
      <c r="A11" s="165" t="s">
        <v>385</v>
      </c>
      <c r="B11" s="166">
        <v>2050000</v>
      </c>
      <c r="C11" s="166">
        <v>2801552</v>
      </c>
      <c r="D11" s="171">
        <f t="shared" si="0"/>
        <v>-751552</v>
      </c>
      <c r="E11" s="167">
        <f t="shared" si="1"/>
        <v>0.36661073170731706</v>
      </c>
    </row>
    <row r="12" spans="1:9" x14ac:dyDescent="0.3">
      <c r="A12" s="162" t="s">
        <v>386</v>
      </c>
      <c r="B12" s="163">
        <v>2100000</v>
      </c>
      <c r="C12" s="163">
        <v>2966672</v>
      </c>
      <c r="D12" s="170">
        <f t="shared" si="0"/>
        <v>-866672</v>
      </c>
      <c r="E12" s="164">
        <f t="shared" si="1"/>
        <v>0.41270095238095239</v>
      </c>
    </row>
    <row r="13" spans="1:9" x14ac:dyDescent="0.3">
      <c r="A13" s="165" t="s">
        <v>387</v>
      </c>
      <c r="B13" s="166">
        <v>2150000</v>
      </c>
      <c r="C13" s="166">
        <v>3131792</v>
      </c>
      <c r="D13" s="171">
        <f t="shared" si="0"/>
        <v>-981792</v>
      </c>
      <c r="E13" s="167">
        <f t="shared" si="1"/>
        <v>0.45664744186046513</v>
      </c>
    </row>
    <row r="14" spans="1:9" x14ac:dyDescent="0.3">
      <c r="A14" s="162" t="s">
        <v>388</v>
      </c>
      <c r="B14" s="163">
        <v>2200000</v>
      </c>
      <c r="C14" s="163">
        <v>3296912</v>
      </c>
      <c r="D14" s="170">
        <f t="shared" si="0"/>
        <v>-1096912</v>
      </c>
      <c r="E14" s="164">
        <f t="shared" si="1"/>
        <v>0.49859636363636362</v>
      </c>
    </row>
    <row r="15" spans="1:9" x14ac:dyDescent="0.3">
      <c r="A15" s="165" t="s">
        <v>389</v>
      </c>
      <c r="B15" s="166">
        <v>2250000</v>
      </c>
      <c r="C15" s="166">
        <v>3462032</v>
      </c>
      <c r="D15" s="171">
        <f t="shared" si="0"/>
        <v>-1212032</v>
      </c>
      <c r="E15" s="167">
        <f t="shared" si="1"/>
        <v>0.53868088888888888</v>
      </c>
    </row>
    <row r="16" spans="1:9" x14ac:dyDescent="0.3">
      <c r="A16" s="162" t="s">
        <v>390</v>
      </c>
      <c r="B16" s="163">
        <v>2300000</v>
      </c>
      <c r="C16" s="163">
        <v>3627152</v>
      </c>
      <c r="D16" s="170">
        <f t="shared" si="0"/>
        <v>-1327152</v>
      </c>
      <c r="E16" s="164">
        <f t="shared" si="1"/>
        <v>0.57702260869565214</v>
      </c>
    </row>
    <row r="17" spans="1:5" x14ac:dyDescent="0.3">
      <c r="A17" s="165" t="s">
        <v>391</v>
      </c>
      <c r="B17" s="166">
        <v>2350000</v>
      </c>
      <c r="C17" s="166">
        <v>2581420</v>
      </c>
      <c r="D17" s="171">
        <f t="shared" si="0"/>
        <v>-231420</v>
      </c>
      <c r="E17" s="167">
        <f t="shared" si="1"/>
        <v>9.8476595744680845E-2</v>
      </c>
    </row>
    <row r="18" spans="1:5" x14ac:dyDescent="0.3">
      <c r="E18" s="160"/>
    </row>
    <row r="19" spans="1:5" x14ac:dyDescent="0.3">
      <c r="A19" s="161" t="s">
        <v>94</v>
      </c>
      <c r="B19" s="169">
        <f t="shared" ref="B19:C19" si="2">SUM(B6:B17)</f>
        <v>24900000</v>
      </c>
      <c r="C19" s="169">
        <f t="shared" si="2"/>
        <v>33398492</v>
      </c>
      <c r="E19" s="160"/>
    </row>
    <row r="20" spans="1:5" x14ac:dyDescent="0.3">
      <c r="A20" s="161" t="s">
        <v>93</v>
      </c>
      <c r="B20" s="169">
        <f t="shared" ref="B20:C20" si="3">AVERAGE(B6:B17)</f>
        <v>2075000</v>
      </c>
      <c r="C20" s="169">
        <f t="shared" si="3"/>
        <v>2783207.6666666665</v>
      </c>
      <c r="E20" s="160"/>
    </row>
    <row r="21" spans="1:5" s="71" customFormat="1" ht="18" customHeight="1" x14ac:dyDescent="0.3">
      <c r="A21" s="70"/>
      <c r="B21" s="69"/>
      <c r="C21" s="69"/>
      <c r="D21" s="69"/>
    </row>
  </sheetData>
  <mergeCells count="1">
    <mergeCell ref="A3:E3"/>
  </mergeCells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120" zoomScaleNormal="120" workbookViewId="0">
      <selection activeCell="I9" sqref="I9"/>
    </sheetView>
  </sheetViews>
  <sheetFormatPr defaultColWidth="9.140625" defaultRowHeight="16.5" x14ac:dyDescent="0.3"/>
  <cols>
    <col min="1" max="1" width="9.140625" style="2" customWidth="1"/>
    <col min="2" max="3" width="13.28515625" style="75" customWidth="1"/>
    <col min="4" max="4" width="14.28515625" style="75" customWidth="1"/>
    <col min="5" max="5" width="14.28515625" style="33" customWidth="1"/>
    <col min="6" max="6" width="9.7109375" style="75" bestFit="1" customWidth="1"/>
    <col min="7" max="7" width="9.140625" style="2"/>
    <col min="8" max="8" width="21" style="2" bestFit="1" customWidth="1"/>
    <col min="9" max="9" width="12.140625" style="2" bestFit="1" customWidth="1"/>
    <col min="10" max="10" width="11.85546875" style="2" bestFit="1" customWidth="1"/>
    <col min="11" max="11" width="12.140625" style="2" bestFit="1" customWidth="1"/>
    <col min="12" max="16384" width="9.140625" style="2"/>
  </cols>
  <sheetData>
    <row r="1" spans="1:11" s="72" customFormat="1" ht="30" customHeight="1" x14ac:dyDescent="0.3">
      <c r="A1" s="134" t="s">
        <v>121</v>
      </c>
      <c r="B1" s="134"/>
      <c r="C1" s="134"/>
      <c r="D1" s="134"/>
      <c r="E1" s="141"/>
      <c r="F1" s="141"/>
      <c r="G1" s="141"/>
      <c r="H1" s="141"/>
      <c r="I1" s="141"/>
    </row>
    <row r="4" spans="1:11" s="75" customFormat="1" ht="17.25" x14ac:dyDescent="0.3">
      <c r="A4" s="142" t="s">
        <v>111</v>
      </c>
      <c r="B4" s="142"/>
      <c r="C4" s="142"/>
      <c r="D4" s="142"/>
      <c r="E4" s="142"/>
    </row>
    <row r="6" spans="1:11" s="75" customFormat="1" x14ac:dyDescent="0.3">
      <c r="A6" s="85" t="s">
        <v>110</v>
      </c>
      <c r="B6" s="88" t="s">
        <v>119</v>
      </c>
      <c r="C6" s="88" t="s">
        <v>118</v>
      </c>
      <c r="D6" s="88" t="s">
        <v>117</v>
      </c>
      <c r="E6" s="87" t="s">
        <v>120</v>
      </c>
    </row>
    <row r="7" spans="1:11" s="75" customFormat="1" x14ac:dyDescent="0.3">
      <c r="A7" s="83" t="s">
        <v>106</v>
      </c>
      <c r="B7" s="82">
        <v>670660</v>
      </c>
      <c r="C7" s="82">
        <v>556621</v>
      </c>
      <c r="D7" s="82">
        <v>748671</v>
      </c>
      <c r="E7" s="81">
        <f t="shared" ref="E7:E18" si="0">SUM(B7:D7)</f>
        <v>1975952</v>
      </c>
      <c r="H7" s="2"/>
      <c r="I7" s="86" t="s">
        <v>119</v>
      </c>
      <c r="J7" s="86" t="s">
        <v>118</v>
      </c>
      <c r="K7" s="86" t="s">
        <v>117</v>
      </c>
    </row>
    <row r="8" spans="1:11" s="75" customFormat="1" x14ac:dyDescent="0.3">
      <c r="A8" s="80" t="s">
        <v>105</v>
      </c>
      <c r="B8" s="79">
        <f t="shared" ref="B8:B17" si="1">B7+55040</f>
        <v>725700</v>
      </c>
      <c r="C8" s="79">
        <v>611661</v>
      </c>
      <c r="D8" s="79">
        <f t="shared" ref="D8:D17" si="2">D7+55040</f>
        <v>803711</v>
      </c>
      <c r="E8" s="78">
        <f t="shared" si="0"/>
        <v>2141072</v>
      </c>
      <c r="F8" s="77"/>
      <c r="H8" s="85" t="s">
        <v>116</v>
      </c>
      <c r="I8" s="84">
        <f t="shared" ref="I8:K8" si="3">MAX(B7:B18)</f>
        <v>1221060</v>
      </c>
      <c r="J8" s="84">
        <f t="shared" si="3"/>
        <v>1107021</v>
      </c>
      <c r="K8" s="84">
        <f t="shared" si="3"/>
        <v>1299099</v>
      </c>
    </row>
    <row r="9" spans="1:11" s="75" customFormat="1" x14ac:dyDescent="0.3">
      <c r="A9" s="83" t="s">
        <v>104</v>
      </c>
      <c r="B9" s="82">
        <f t="shared" si="1"/>
        <v>780740</v>
      </c>
      <c r="C9" s="82">
        <v>666701</v>
      </c>
      <c r="D9" s="82">
        <f t="shared" si="2"/>
        <v>858751</v>
      </c>
      <c r="E9" s="81">
        <f t="shared" si="0"/>
        <v>2306192</v>
      </c>
      <c r="F9" s="77"/>
      <c r="H9" s="85" t="s">
        <v>115</v>
      </c>
      <c r="I9" s="84">
        <f t="shared" ref="I9:K9" si="4">MIN(B7:B18)</f>
        <v>670660</v>
      </c>
      <c r="J9" s="84">
        <f t="shared" si="4"/>
        <v>556621</v>
      </c>
      <c r="K9" s="84">
        <f t="shared" si="4"/>
        <v>748671</v>
      </c>
    </row>
    <row r="10" spans="1:11" s="75" customFormat="1" x14ac:dyDescent="0.3">
      <c r="A10" s="80" t="s">
        <v>103</v>
      </c>
      <c r="B10" s="79">
        <f t="shared" si="1"/>
        <v>835780</v>
      </c>
      <c r="C10" s="79">
        <v>721741</v>
      </c>
      <c r="D10" s="79">
        <f t="shared" si="2"/>
        <v>913791</v>
      </c>
      <c r="E10" s="78">
        <f t="shared" si="0"/>
        <v>2471312</v>
      </c>
      <c r="F10" s="77"/>
      <c r="H10" s="85" t="s">
        <v>114</v>
      </c>
      <c r="I10" s="84">
        <f t="shared" ref="I10:K10" si="5">SUM(B7:B18)</f>
        <v>11075120</v>
      </c>
      <c r="J10" s="84">
        <f t="shared" si="5"/>
        <v>9761692</v>
      </c>
      <c r="K10" s="84">
        <f>SUM(D7:D18)</f>
        <v>12561680</v>
      </c>
    </row>
    <row r="11" spans="1:11" s="75" customFormat="1" x14ac:dyDescent="0.3">
      <c r="A11" s="83" t="s">
        <v>102</v>
      </c>
      <c r="B11" s="82">
        <f t="shared" si="1"/>
        <v>890820</v>
      </c>
      <c r="C11" s="82">
        <v>776781</v>
      </c>
      <c r="D11" s="82">
        <f t="shared" si="2"/>
        <v>968831</v>
      </c>
      <c r="E11" s="81">
        <f t="shared" si="0"/>
        <v>2636432</v>
      </c>
      <c r="F11" s="77"/>
      <c r="H11" s="85" t="s">
        <v>113</v>
      </c>
      <c r="I11" s="84">
        <f t="shared" ref="I11:K11" si="6">AVERAGE(B7:B18)</f>
        <v>922926.66666666663</v>
      </c>
      <c r="J11" s="84">
        <f t="shared" si="6"/>
        <v>813474.33333333337</v>
      </c>
      <c r="K11" s="84">
        <f t="shared" si="6"/>
        <v>1046806.6666666666</v>
      </c>
    </row>
    <row r="12" spans="1:11" s="75" customFormat="1" x14ac:dyDescent="0.3">
      <c r="A12" s="80" t="s">
        <v>101</v>
      </c>
      <c r="B12" s="79">
        <f t="shared" si="1"/>
        <v>945860</v>
      </c>
      <c r="C12" s="79">
        <v>831821</v>
      </c>
      <c r="D12" s="79">
        <f t="shared" si="2"/>
        <v>1023871</v>
      </c>
      <c r="E12" s="78">
        <f t="shared" si="0"/>
        <v>2801552</v>
      </c>
      <c r="F12" s="77"/>
    </row>
    <row r="13" spans="1:11" s="75" customFormat="1" x14ac:dyDescent="0.3">
      <c r="A13" s="83" t="s">
        <v>100</v>
      </c>
      <c r="B13" s="82">
        <f t="shared" si="1"/>
        <v>1000900</v>
      </c>
      <c r="C13" s="82">
        <v>886861</v>
      </c>
      <c r="D13" s="82">
        <f t="shared" si="2"/>
        <v>1078911</v>
      </c>
      <c r="E13" s="81">
        <f t="shared" si="0"/>
        <v>2966672</v>
      </c>
      <c r="F13" s="77"/>
    </row>
    <row r="14" spans="1:11" s="75" customFormat="1" x14ac:dyDescent="0.3">
      <c r="A14" s="80" t="s">
        <v>99</v>
      </c>
      <c r="B14" s="79">
        <f t="shared" si="1"/>
        <v>1055940</v>
      </c>
      <c r="C14" s="79">
        <v>941901</v>
      </c>
      <c r="D14" s="79">
        <f t="shared" si="2"/>
        <v>1133951</v>
      </c>
      <c r="E14" s="78">
        <f t="shared" si="0"/>
        <v>3131792</v>
      </c>
      <c r="F14" s="77"/>
    </row>
    <row r="15" spans="1:11" s="75" customFormat="1" x14ac:dyDescent="0.3">
      <c r="A15" s="83" t="s">
        <v>98</v>
      </c>
      <c r="B15" s="82">
        <f t="shared" si="1"/>
        <v>1110980</v>
      </c>
      <c r="C15" s="82">
        <v>996941</v>
      </c>
      <c r="D15" s="82">
        <f t="shared" si="2"/>
        <v>1188991</v>
      </c>
      <c r="E15" s="81">
        <f t="shared" si="0"/>
        <v>3296912</v>
      </c>
      <c r="F15" s="77"/>
    </row>
    <row r="16" spans="1:11" s="75" customFormat="1" x14ac:dyDescent="0.3">
      <c r="A16" s="80" t="s">
        <v>97</v>
      </c>
      <c r="B16" s="79">
        <f t="shared" si="1"/>
        <v>1166020</v>
      </c>
      <c r="C16" s="79">
        <v>1051981</v>
      </c>
      <c r="D16" s="79">
        <f t="shared" si="2"/>
        <v>1244031</v>
      </c>
      <c r="E16" s="78">
        <f t="shared" si="0"/>
        <v>3462032</v>
      </c>
      <c r="F16" s="77"/>
    </row>
    <row r="17" spans="1:6" s="75" customFormat="1" x14ac:dyDescent="0.3">
      <c r="A17" s="83" t="s">
        <v>96</v>
      </c>
      <c r="B17" s="82">
        <f t="shared" si="1"/>
        <v>1221060</v>
      </c>
      <c r="C17" s="82">
        <v>1107021</v>
      </c>
      <c r="D17" s="82">
        <f t="shared" si="2"/>
        <v>1299071</v>
      </c>
      <c r="E17" s="81">
        <f t="shared" si="0"/>
        <v>3627152</v>
      </c>
      <c r="F17" s="77"/>
    </row>
    <row r="18" spans="1:6" s="75" customFormat="1" x14ac:dyDescent="0.3">
      <c r="A18" s="80" t="s">
        <v>95</v>
      </c>
      <c r="B18" s="79">
        <f>B7</f>
        <v>670660</v>
      </c>
      <c r="C18" s="79">
        <v>611661</v>
      </c>
      <c r="D18" s="79">
        <v>1299099</v>
      </c>
      <c r="E18" s="78">
        <f t="shared" si="0"/>
        <v>2581420</v>
      </c>
      <c r="F18" s="77"/>
    </row>
    <row r="21" spans="1:6" s="75" customFormat="1" x14ac:dyDescent="0.3">
      <c r="B21" s="2"/>
      <c r="C21" s="2"/>
      <c r="D21" s="2"/>
      <c r="E21" s="76"/>
    </row>
    <row r="22" spans="1:6" s="75" customFormat="1" x14ac:dyDescent="0.3">
      <c r="B22" s="2"/>
      <c r="C22" s="2"/>
      <c r="D22" s="2"/>
      <c r="E22" s="76"/>
    </row>
  </sheetData>
  <mergeCells count="2">
    <mergeCell ref="A1:I1"/>
    <mergeCell ref="A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Fórmulas e Funcão</vt:lpstr>
      <vt:lpstr>Diversos</vt:lpstr>
      <vt:lpstr>Referências 1</vt:lpstr>
      <vt:lpstr>Referências 2</vt:lpstr>
      <vt:lpstr>Referência de Célula</vt:lpstr>
      <vt:lpstr>Vlr Passagens</vt:lpstr>
      <vt:lpstr>Papelaria</vt:lpstr>
      <vt:lpstr>PlanoReal</vt:lpstr>
      <vt:lpstr>Produção</vt:lpstr>
      <vt:lpstr>Funcao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</dc:creator>
  <cp:lastModifiedBy>Vanessa</cp:lastModifiedBy>
  <dcterms:created xsi:type="dcterms:W3CDTF">2018-07-10T12:28:44Z</dcterms:created>
  <dcterms:modified xsi:type="dcterms:W3CDTF">2021-05-25T12:39:08Z</dcterms:modified>
</cp:coreProperties>
</file>