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ucas.bruno\Downloads\Projects\PR_Project\PPI\Pandas\NEW-SCRIPT\"/>
    </mc:Choice>
  </mc:AlternateContent>
  <xr:revisionPtr revIDLastSave="0" documentId="13_ncr:1_{10D0D91D-3E58-46A0-BD9D-453769D670E5}" xr6:coauthVersionLast="47" xr6:coauthVersionMax="47" xr10:uidLastSave="{00000000-0000-0000-0000-000000000000}"/>
  <bookViews>
    <workbookView xWindow="-16320" yWindow="-4290" windowWidth="16440" windowHeight="28440" xr2:uid="{00000000-000D-0000-FFFF-FFFF00000000}"/>
  </bookViews>
  <sheets>
    <sheet name="RISCOS AMBIENTAIS" sheetId="13" r:id="rId1"/>
    <sheet name="AUXILIAR" sheetId="3" r:id="rId2"/>
    <sheet name="LISTA AUXILIAR" sheetId="14" r:id="rId3"/>
    <sheet name="CORES" sheetId="15" r:id="rId4"/>
  </sheets>
  <externalReferences>
    <externalReference r:id="rId5"/>
    <externalReference r:id="rId6"/>
  </externalReferences>
  <definedNames>
    <definedName name="_xlnm._FilterDatabase" localSheetId="2" hidden="1">'LISTA AUXILIAR'!$E$4:$F$13</definedName>
    <definedName name="_xlnm._FilterDatabase" localSheetId="0" hidden="1">'RISCOS AMBIENTAIS'!$A$2:$Z$169</definedName>
    <definedName name="ADMINISTRATIVO">'LISTA AUXILIAR'!$E$5:$E$12</definedName>
    <definedName name="AMBIENTAL">'LISTA AUXILIAR'!$B$5:$B$16</definedName>
    <definedName name="AMBIENTALL">'[1]LISTA AUXILIAR'!$B$5:$B$16</definedName>
    <definedName name="BRANCO">'[2]LISTA AUXILIAR'!$G$5</definedName>
    <definedName name="CONCESSIONARIAS">AUXILIAR!$F$23:$F$30</definedName>
    <definedName name="DESAPROPRIAÇÃO">'LISTA AUXILIAR'!$C$5:$C$13</definedName>
    <definedName name="DISTRIBUIDORAS">'[2]LISTA AUXILIAR'!$D$5:$D$12</definedName>
    <definedName name="OUTROS">'LISTA AUXILIAR'!$F$5</definedName>
    <definedName name="PROJETO">'LISTA AUXILIAR'!$A$5:$A$13</definedName>
    <definedName name="Z_00C24ABF_1761_4329_99C6_2248CDB2C893_.wvu.FilterData" localSheetId="0" hidden="1">'RISCOS AMBIENTAIS'!$B$2:$F$106</definedName>
    <definedName name="Z_0149660E_43C6_4FBC_A249_8E71D17805BC_.wvu.FilterData" localSheetId="0" hidden="1">'RISCOS AMBIENTAIS'!$B$2:$F$106</definedName>
    <definedName name="Z_09DE163F_9CA9_40C5_9816_4B9F505AFE08_.wvu.FilterData" localSheetId="0" hidden="1">'RISCOS AMBIENTAIS'!$B$2:$F$106</definedName>
    <definedName name="Z_1F9EB5CC_8F28_4387_8520_D234F6CE3986_.wvu.FilterData" localSheetId="0" hidden="1">'RISCOS AMBIENTAIS'!$A$2:$F$106</definedName>
    <definedName name="Z_2A48145A_9589_4C29_B850_9C37E759338D_.wvu.FilterData" localSheetId="0" hidden="1">'RISCOS AMBIENTAIS'!$B$3:$Z$106</definedName>
    <definedName name="Z_2E4CD1DF_9461_43C4_9815_02F100C790E9_.wvu.FilterData" localSheetId="0" hidden="1">'RISCOS AMBIENTAIS'!$B$2:$F$106</definedName>
    <definedName name="Z_3455A576_B657_4A3A_A0C2_7CDB393911EA_.wvu.FilterData" localSheetId="0" hidden="1">'RISCOS AMBIENTAIS'!$A$2:$F$106</definedName>
    <definedName name="Z_51FA3818_B91B_4EBF_B16E_3E4DDDB77D27_.wvu.FilterData" localSheetId="0" hidden="1">'RISCOS AMBIENTAIS'!$A$2:$F$106</definedName>
    <definedName name="Z_80915716_9400_4468_B928_62055057E8A1_.wvu.FilterData" localSheetId="0" hidden="1">'RISCOS AMBIENTAIS'!$A$2:$F$106</definedName>
    <definedName name="Z_9B3E84CE_BA8C_4908_B810_9D3B1F7B8772_.wvu.FilterData" localSheetId="0" hidden="1">'RISCOS AMBIENTAIS'!$A$2:$F$106</definedName>
  </definedNames>
  <calcPr calcId="191029"/>
  <customWorkbookViews>
    <customWorkbookView name="Petala" guid="{2A48145A-9589-4C29-B850-9C37E759338D}" maximized="1" windowWidth="0" windowHeight="0" activeSheetId="0"/>
    <customWorkbookView name="PRIORITÁRIAS" guid="{00C24ABF-1761-4329-99C6-2248CDB2C893}" maximized="1" windowWidth="0" windowHeight="0" activeSheetId="0"/>
    <customWorkbookView name="Guilherme" guid="{51FA3818-B91B-4EBF-B16E-3E4DDDB77D27}" maximized="1" windowWidth="0" windowHeight="0" activeSheetId="0"/>
    <customWorkbookView name="Angelica" guid="{2E4CD1DF-9461-43C4-9815-02F100C790E9}" maximized="1" windowWidth="0" windowHeight="0" activeSheetId="0"/>
    <customWorkbookView name="Marcos" guid="{09DE163F-9CA9-40C5-9816-4B9F505AFE08}" maximized="1" windowWidth="0" windowHeight="0" activeSheetId="0"/>
    <customWorkbookView name="Bruno Camarano" guid="{9B3E84CE-BA8C-4908-B810-9D3B1F7B8772}" maximized="1" windowWidth="0" windowHeight="0" activeSheetId="0"/>
    <customWorkbookView name="Alessandro" guid="{1F9EB5CC-8F28-4387-8520-D234F6CE3986}" maximized="1" windowWidth="0" windowHeight="0" activeSheetId="0"/>
    <customWorkbookView name="Fidelis" guid="{0149660E-43C6-4FBC-A249-8E71D17805BC}" maximized="1" windowWidth="0" windowHeight="0" activeSheetId="0"/>
    <customWorkbookView name="Learth" guid="{3455A576-B657-4A3A-A0C2-7CDB393911EA}" maximized="1" windowWidth="0" windowHeight="0" activeSheetId="0"/>
    <customWorkbookView name="Alisson" guid="{80915716-9400-4468-B928-62055057E8A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3" l="1"/>
  <c r="O9" i="13"/>
  <c r="O10" i="13"/>
  <c r="O11" i="13"/>
  <c r="O12" i="13"/>
  <c r="O13" i="13"/>
  <c r="O14" i="13"/>
  <c r="O15" i="13"/>
  <c r="O16" i="13"/>
  <c r="O17" i="13"/>
  <c r="N18" i="13"/>
  <c r="O18" i="13" s="1"/>
  <c r="N19" i="13"/>
  <c r="O19" i="13" s="1"/>
  <c r="N21" i="13"/>
  <c r="O21" i="13" s="1"/>
  <c r="O22" i="13"/>
  <c r="O23" i="13"/>
  <c r="O24" i="13"/>
  <c r="N25" i="13"/>
  <c r="N27" i="13"/>
  <c r="N28" i="13"/>
  <c r="O28" i="13"/>
  <c r="N30" i="13"/>
  <c r="O30" i="13" s="1"/>
  <c r="N31" i="13"/>
  <c r="O31" i="13"/>
  <c r="N32" i="13"/>
  <c r="O32" i="13" s="1"/>
  <c r="N33" i="13"/>
  <c r="O33" i="13"/>
  <c r="N34" i="13"/>
  <c r="O34" i="13" s="1"/>
  <c r="N36" i="13"/>
  <c r="O36" i="13" s="1"/>
  <c r="N37" i="13"/>
  <c r="O37" i="13" s="1"/>
  <c r="N38" i="13"/>
  <c r="O38" i="13"/>
  <c r="N39" i="13"/>
  <c r="O39" i="13" s="1"/>
  <c r="N41" i="13"/>
  <c r="N42" i="13"/>
  <c r="O42" i="13" s="1"/>
  <c r="N43" i="13"/>
  <c r="N44" i="13"/>
  <c r="N45" i="13"/>
  <c r="N46" i="13"/>
  <c r="N47" i="13"/>
  <c r="N48" i="13"/>
  <c r="N49" i="13"/>
  <c r="N50" i="13"/>
  <c r="N51" i="13"/>
  <c r="O51" i="13" s="1"/>
  <c r="N52" i="13"/>
  <c r="N53" i="13"/>
  <c r="N54" i="13"/>
  <c r="N55" i="13"/>
  <c r="O55" i="13" s="1"/>
  <c r="N56" i="13"/>
  <c r="N57" i="13"/>
  <c r="N58" i="13"/>
  <c r="N59" i="13"/>
  <c r="N60" i="13"/>
  <c r="N61" i="13"/>
  <c r="N62" i="13"/>
  <c r="N63" i="13"/>
  <c r="N64" i="13"/>
  <c r="N65" i="13"/>
  <c r="N66" i="13"/>
  <c r="N67" i="13"/>
  <c r="O72" i="13" s="1"/>
  <c r="N68" i="13"/>
  <c r="N69" i="13"/>
  <c r="N70" i="13"/>
  <c r="N71" i="13"/>
  <c r="N72" i="13"/>
  <c r="N73" i="13"/>
  <c r="O73" i="13" s="1"/>
  <c r="N74" i="13"/>
  <c r="N75" i="13"/>
  <c r="N76" i="13"/>
  <c r="N77" i="13"/>
  <c r="N81" i="13"/>
  <c r="N82" i="13"/>
  <c r="N83" i="13"/>
  <c r="N88" i="13"/>
  <c r="N91" i="13"/>
  <c r="N92" i="13"/>
  <c r="N98" i="13"/>
  <c r="N99" i="13"/>
  <c r="N100" i="13"/>
  <c r="N101" i="13"/>
  <c r="N103" i="13"/>
  <c r="N104" i="13"/>
  <c r="N110" i="13"/>
  <c r="N111" i="13"/>
  <c r="N113" i="13"/>
  <c r="N114" i="13"/>
  <c r="N116" i="13"/>
  <c r="N118" i="13"/>
  <c r="N119" i="13"/>
  <c r="N121" i="13"/>
  <c r="N122" i="13"/>
  <c r="N123" i="13"/>
  <c r="N125" i="13"/>
  <c r="N126" i="13"/>
  <c r="N128" i="13"/>
  <c r="N129" i="13"/>
  <c r="N131" i="13"/>
  <c r="N133" i="13"/>
  <c r="N135" i="13"/>
  <c r="N136" i="13"/>
  <c r="N137" i="13"/>
  <c r="N138" i="13"/>
  <c r="N140" i="13"/>
  <c r="N141" i="13"/>
  <c r="N143" i="13"/>
  <c r="N144" i="13"/>
  <c r="N145" i="13"/>
  <c r="N146" i="13"/>
  <c r="N147" i="13"/>
  <c r="N148" i="13"/>
  <c r="N149" i="13"/>
  <c r="N150" i="13"/>
  <c r="N151" i="13"/>
  <c r="N152" i="13"/>
  <c r="N154" i="13"/>
  <c r="N155" i="13"/>
  <c r="N156" i="13"/>
  <c r="N158" i="13"/>
  <c r="N160" i="13"/>
  <c r="N161" i="13"/>
  <c r="N163" i="13"/>
  <c r="N164" i="13"/>
  <c r="N165" i="13"/>
  <c r="N166" i="13"/>
  <c r="N167" i="13"/>
  <c r="O66" i="13" l="1"/>
  <c r="O60" i="13"/>
  <c r="O77" i="13"/>
  <c r="O71" i="13"/>
  <c r="O59" i="13"/>
  <c r="O53" i="13"/>
  <c r="O48" i="13"/>
  <c r="O75" i="13"/>
  <c r="O57" i="13"/>
  <c r="O41" i="13"/>
  <c r="O68" i="13"/>
  <c r="O45" i="13"/>
  <c r="O76" i="13"/>
  <c r="O58" i="13"/>
  <c r="O46" i="13"/>
  <c r="O61" i="13"/>
  <c r="O69" i="13"/>
  <c r="O62" i="13"/>
  <c r="O65" i="13"/>
  <c r="O54" i="13"/>
  <c r="O64" i="13"/>
  <c r="O49" i="13"/>
  <c r="O44" i="13"/>
  <c r="O74" i="13"/>
  <c r="O67" i="13"/>
  <c r="O63" i="13"/>
  <c r="O56" i="13"/>
  <c r="O70" i="13"/>
  <c r="O52" i="13"/>
  <c r="O43" i="13"/>
  <c r="O47" i="13"/>
  <c r="O50" i="13"/>
  <c r="B5" i="13"/>
  <c r="F6" i="3" l="1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tc={238C7029-3343-4092-AF84-0457E67AFE2D}</author>
    <author>tc={82EFD905-209F-484C-8C7C-721CD73D781F}</author>
    <author>tc={32E3D6E4-78DC-4C5B-A3DC-0F6BE6D03692}</author>
    <author>tc={439BF98D-70B0-41AC-A06F-88E4116BBEB1}</author>
    <author>tc={AFABC60B-A304-4A3A-92E7-635F4057929C}</author>
    <author>tc={C2422020-DB28-4821-8D40-A539F43B4A9F}</author>
    <author>tc={942798CD-270E-443D-A8A4-43D9D3A879FD}</author>
    <author>tc={39D7C887-0457-4B60-BF64-01A71B9F1FA9}</author>
    <author>tc={0C72B1E6-A06C-41BC-A349-C0F68B352F73}</author>
    <author>tc={A0A1C577-BFE0-41D4-93C2-9549CD0D256B}</author>
    <author>tc={1AF6C755-C892-4025-B072-5479C7789038}</author>
    <author>tc={A412790A-CB0B-4E1A-9CAF-0BD8E482CC5D}</author>
    <author>tc={756D21EE-AAC0-4C4E-A985-F5E5D577B5E2}</author>
    <author>tc={D0E08F93-1462-443D-9754-2714A8C74B24}</author>
    <author>tc={593D7E88-B40D-4754-AD51-7FDED0EA6EDE}</author>
    <author>tc={4AD612BF-F671-4D42-8711-75A525E1D665}</author>
    <author>tc={4366995F-B717-4815-9F35-A3F58AA9C37B}</author>
    <author>tc={B201BC81-1267-4647-ABA7-B3F17D6DFB05}</author>
    <author>tc={13C77C78-0240-4060-83BA-7B4F3CB48DFF}</author>
    <author>tc={E6F5FCF2-F886-47B5-84DF-A669F7E1F56B}</author>
    <author>tc={C58030C1-DAFD-4BBE-8AE0-048EF0247A8A}</author>
    <author>tc={369DEB48-579A-4169-A033-00B4E4933DDE}</author>
    <author>tc={358E7E17-B7E6-4F10-80DB-B86D08C496BF}</author>
    <author>tc={8EE41F3E-61CC-4668-896F-B7AEEC39DA56}</author>
    <author>tc={EDC23B35-4B81-4376-845C-0DA3CD28C5FF}</author>
    <author>tc={ED1C72B7-B47C-4D61-8604-62DDBC10DF9B}</author>
    <author>tc={0AD83EE5-3A17-444C-A503-B387263463CA}</author>
    <author>tc={7504B637-FFB5-41D0-87B9-ADCC40A0C97D}</author>
    <author>tc={B32EF3EA-AC9D-43A7-AAAF-008C207F004E}</author>
    <author>tc={2C2791A0-C4AF-4A50-86E1-BA20607FBEF4}</author>
    <author>tc={A2519DF5-ACB5-43DD-A7CF-446BE0718D02}</author>
    <author>tc={137BF643-650A-4256-A672-C89762AC9164}</author>
    <author>tc={4F4E6B61-79F3-4334-B4F4-BC17B20FEE07}</author>
    <author>tc={48C1073E-67C4-465D-87B4-ACD11D4983CD}</author>
    <author>tc={332BD80D-A584-4FF9-9E2A-5CE934E3018F}</author>
    <author>tc={B5F1B6BD-0AA2-49B7-97E2-5F57EC9E5011}</author>
    <author>tc={29383D16-1499-4FE3-BA3D-F99F75DEE949}</author>
    <author>tc={A1AD131C-77A8-4F06-ADC2-D72D6232E402}</author>
    <author>tc={CBCD9523-8A6E-4A5B-817A-43A9E65534DD}</author>
    <author>tc={BDAA6032-61D2-4F16-9DC4-BB29828E9F25}</author>
    <author>tc={202B48A5-E0E1-4375-8BB6-FE8BE2A08FC9}</author>
    <author>tc={0B47DB1E-F31B-4168-A4FB-1CFC061BF31C}</author>
    <author>tc={1B5D4BD5-7A44-4F39-9BB5-F35E8FE7E953}</author>
    <author>tc={E5755788-1A16-48AD-813E-62C348845550}</author>
    <author>tc={D626DC11-F9D0-4B7F-ABDA-A9AAF2BD6155}</author>
    <author>tc={48204303-85BC-4C25-AF00-420389CB54AD}</author>
    <author>tc={8ABC12BB-7926-4045-8B95-E8425B1B044E}</author>
    <author>tc={9DF15C78-2EF6-470A-B5E4-57BA7F0ACC53}</author>
    <author>tc={A133D60D-3096-43F1-8888-AA81A5B0F5DC}</author>
    <author>tc={B123F2A7-EC84-4C91-B81C-0A6F9B987A12}</author>
    <author>tc={3CD65D3E-65B6-4350-97FB-413BE681D941}</author>
    <author>tc={D6CC5E2D-CBC8-48A7-84A5-9133C285A6D7}</author>
    <author>tc={17EA52BB-2FE9-4C84-871C-C696BEBB4971}</author>
    <author>tc={E4DCA878-29F9-4244-B2C5-E8C3A3BFF3EC}</author>
    <author>tc={97C30337-956D-4113-8954-EA26C6908AEC}</author>
    <author>tc={350E6341-EAA7-4801-B7C0-DA988C2A1053}</author>
    <author>tc={4DD8BA67-F852-48DF-8AC0-412B54AA8B5A}</author>
    <author>tc={B3300E55-A331-4F27-B782-98E700D09401}</author>
    <author>tc={A84E262B-0208-4EB9-95C3-6A621B0172C7}</author>
    <author>tc={BCCD6B71-5AC6-45B5-965C-83082E368494}</author>
    <author>tc={0D5E1C08-31E7-4410-A4A2-10E650EDA56E}</author>
    <author>tc={1718EE2B-8F8E-4547-9B53-F8DDDC3B3552}</author>
    <author>tc={DF6D4BB8-FBDD-43B6-A4FA-C0E13D9BB12F}</author>
    <author>tc={5CE6C740-7393-453B-91EB-714187EA6662}</author>
    <author>tc={41BD6E1C-A63E-4662-9B52-8DBFE87B11AB}</author>
    <author>tc={258C22EF-A02C-4A79-B198-09CD78BD567B}</author>
    <author>tc={09B22CBF-02FC-4D80-B465-CD0F24BB6AA5}</author>
    <author>tc={FE603B07-D930-4009-9E58-A11330192776}</author>
    <author>tc={55850F5A-37AB-4FB5-A7BF-01890FC4ED74}</author>
    <author>tc={922AD42D-1C18-452D-9CFB-DD05677E8FF0}</author>
    <author>tc={134B3E7B-CDCF-4EAE-80C0-28D1280DB56E}</author>
    <author>tc={A2B6E432-0E47-4289-A6BF-26D185C7E9D6}</author>
    <author>tc={426EB314-0CA7-4AC4-B0AA-895D39A4939F}</author>
    <author>tc={13D8022B-D4A7-40A2-8B61-A9F1DF142EB9}</author>
    <author>tc={F38AEEFF-B298-4C03-9B92-F2BA54B66E96}</author>
    <author>tc={5B8C8E96-0AA9-46F0-ADB8-C3E8C7BE4363}</author>
    <author>tc={A51F210C-EE85-4236-B996-1EDC2D411CAC}</author>
    <author>tc={80CEA405-4232-4E65-99CB-50BFC7D4B542}</author>
    <author>tc={C723B5E2-8DE7-4CB9-A7BD-9F39520C6072}</author>
    <author>tc={3270D081-C9BC-4E18-BA4B-F490ABA9BD87}</author>
    <author>tc={A1128BC7-54A3-4D97-8081-08477646BF17}</author>
    <author>tc={E14E660E-BA04-4DB7-B4D7-618DEC1071F4}</author>
    <author>tc={B7E2276A-349A-40D1-9BBD-C6B610BC01B5}</author>
    <author>tc={116EF97C-BBD4-4A6D-932E-34886759D516}</author>
    <author>tc={CB4A4204-A1CA-487D-86B3-EF714F633506}</author>
    <author>tc={2AD489AB-0E4A-4ECD-B6D1-1A31406BCE88}</author>
    <author>tc={7BEC091F-08E2-49F9-9404-F4DDB8F17239}</author>
    <author>tc={5546E421-E49B-4F19-AFCA-66DCC7AB7EDC}</author>
    <author>tc={A4290560-C774-43DD-9720-DFF475AE76B8}</author>
    <author>Luis Felipe Farina</author>
    <author>tc={16ABE09E-9BD3-47E8-A03B-50BEB8E98BB7}</author>
    <author>tc={AEA0CB3E-89B6-445D-86E4-6E2F1912503D}</author>
    <author>tc={FC62A297-CCFA-48C3-A224-14E039F42F2A}</author>
    <author>tc={F9FDA94C-9529-4570-9574-8F1B24481F99}</author>
    <author>tc={B4ACC7C8-2C51-4828-82FA-AFC767FAD132}</author>
    <author>tc={B4EC86F4-C572-478F-881E-4A447543BE06}</author>
    <author>tc={1F67B251-292C-4AF0-BA0E-6ECA043857EF}</author>
    <author>tc={BCFA8C5C-19B8-40DD-998A-4E5998D427E8}</author>
    <author>tc={E04933AE-42BB-4F19-B5B4-C90BDB567CF1}</author>
    <author>tc={A0F3CB49-14D6-4E5E-A810-F130E9F78622}</author>
    <author>tc={CCE3227C-7001-4B71-B86E-14E9DB1526C4}</author>
    <author>tc={26CEE707-5550-44C2-9196-FBF95266DF7D}</author>
    <author>tc={1F963502-6FF6-4583-9161-EB9FCBF38878}</author>
    <author>tc={1CFA817A-69EE-4939-8DBA-4932E9DB8DD4}</author>
    <author>tc={793D800D-E064-453A-9A6E-2100B6CC80CD}</author>
    <author>tc={C3DB4C73-CA18-44FF-8811-58DE1C93606B}</author>
    <author>tc={7D5BCEF9-F3E1-42E5-96BC-7B2AAB6310F2}</author>
    <author>tc={5CF79CA4-38F3-4E02-95CB-7DFEBB5BB6A0}</author>
    <author>tc={876141EB-DD78-49F8-8AE7-7A1137654DE4}</author>
    <author>tc={D01F880C-5D9A-4430-95BA-5C66384DBEDD}</author>
    <author>tc={C4A378E9-AE7B-4834-B79A-BA069618E3FC}</author>
    <author>tc={916FD1BF-BBBA-4C70-8FE9-116CCC6F2ED1}</author>
    <author>tc={B54EAEA9-8F75-4640-8C7B-A36941E7B6BC}</author>
    <author>Max Douglas Simoes De Souza</author>
    <author>tc={C7577670-70DC-47FE-99C3-D36CCDAC3872}</author>
    <author>tc={69F4223E-1916-4E80-9C0C-3CD98CE5557E}</author>
    <author>tc={131F4B9E-D6EC-477C-BB0C-290A305BB763}</author>
    <author>tc={7314F8A1-1609-46E9-8D20-5E8021AC9977}</author>
    <author>tc={9905D85F-ED4F-4BE3-ACEA-B70E61DD1754}</author>
    <author>tc={3340636E-6D55-43C2-B050-AE0213F73B0C}</author>
    <author>tc={56E2C5E1-F221-44AF-B8C6-84CF108C3C58}</author>
    <author>tc={7AABF697-FE98-4E4F-9B1F-F741DD9172CA}</author>
    <author>tc={8A22BAE4-4FF2-408B-910F-DAC4D0412B67}</author>
    <author>tc={47ADDEE7-B68D-4322-8B8D-AD99B4242555}</author>
  </authors>
  <commentList>
    <comment ref="D8" authorId="0" shapeId="0" xr:uid="{238C7029-3343-4092-AF84-0457E67AFE2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K8" authorId="1" shapeId="0" xr:uid="{82EFD905-209F-484C-8C7C-721CD73D78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suscinta ou nome do lugar e/ou intervenção. Ex: Ponte Santa Filomena</t>
      </text>
    </comment>
    <comment ref="O8" authorId="2" shapeId="0" xr:uid="{32E3D6E4-78DC-4C5B-A3DC-0F6BE6D036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P8" authorId="3" shapeId="0" xr:uid="{439BF98D-70B0-41AC-A06F-88E4116BBE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Ano de execução da intervenção na programação do PER</t>
      </text>
    </comment>
    <comment ref="T8" authorId="4" shapeId="0" xr:uid="{AFABC60B-A304-4A3A-92E7-635F40579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Previsão de início da intervenção</t>
      </text>
    </comment>
    <comment ref="Z8" authorId="5" shapeId="0" xr:uid="{C2422020-DB28-4821-8D40-A539F43B4A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AA8" authorId="6" shapeId="0" xr:uid="{942798CD-270E-443D-A8A4-43D9D3A879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D9" authorId="7" shapeId="0" xr:uid="{39D7C887-0457-4B60-BF64-01A71B9F1F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" authorId="8" shapeId="0" xr:uid="{0C72B1E6-A06C-41BC-A349-C0F68B352F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0" authorId="9" shapeId="0" xr:uid="{A0A1C577-BFE0-41D4-93C2-9549CD0D25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0" authorId="10" shapeId="0" xr:uid="{1AF6C755-C892-4025-B072-5479C77890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1" authorId="11" shapeId="0" xr:uid="{A412790A-CB0B-4E1A-9CAF-0BD8E482CC5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1" authorId="12" shapeId="0" xr:uid="{756D21EE-AAC0-4C4E-A985-F5E5D577B5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2" authorId="13" shapeId="0" xr:uid="{D0E08F93-1462-443D-9754-2714A8C74B2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2" authorId="14" shapeId="0" xr:uid="{593D7E88-B40D-4754-AD51-7FDED0EA6E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3" authorId="15" shapeId="0" xr:uid="{4AD612BF-F671-4D42-8711-75A525E1D66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3" authorId="16" shapeId="0" xr:uid="{4366995F-B717-4815-9F35-A3F58AA9C3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4" authorId="17" shapeId="0" xr:uid="{B201BC81-1267-4647-ABA7-B3F17D6DFB0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" authorId="18" shapeId="0" xr:uid="{13C77C78-0240-4060-83BA-7B4F3CB48D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5" authorId="19" shapeId="0" xr:uid="{E6F5FCF2-F886-47B5-84DF-A669F7E1F5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" authorId="20" shapeId="0" xr:uid="{C58030C1-DAFD-4BBE-8AE0-048EF0247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6" authorId="21" shapeId="0" xr:uid="{369DEB48-579A-4169-A033-00B4E4933DD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" authorId="22" shapeId="0" xr:uid="{358E7E17-B7E6-4F10-80DB-B86D08C496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7" authorId="23" shapeId="0" xr:uid="{8EE41F3E-61CC-4668-896F-B7AEEC39DA5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7" authorId="24" shapeId="0" xr:uid="{EDC23B35-4B81-4376-845C-0DA3CD28C5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8" authorId="25" shapeId="0" xr:uid="{ED1C72B7-B47C-4D61-8604-62DDBC10DF9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9" authorId="26" shapeId="0" xr:uid="{0AD83EE5-3A17-444C-A503-B387263463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0" authorId="27" shapeId="0" xr:uid="{7504B637-FFB5-41D0-87B9-ADCC40A0C9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28" shapeId="0" xr:uid="{B32EF3EA-AC9D-43A7-AAAF-008C207F004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2" authorId="29" shapeId="0" xr:uid="{2C2791A0-C4AF-4A50-86E1-BA20607FBE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2" authorId="30" shapeId="0" xr:uid="{A2519DF5-ACB5-43DD-A7CF-446BE0718D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3" authorId="31" shapeId="0" xr:uid="{137BF643-650A-4256-A672-C89762AC916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3" authorId="32" shapeId="0" xr:uid="{4F4E6B61-79F3-4334-B4F4-BC17B20FEE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4" authorId="33" shapeId="0" xr:uid="{48C1073E-67C4-465D-87B4-ACD11D4983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4" authorId="34" shapeId="0" xr:uid="{332BD80D-A584-4FF9-9E2A-5CE934E301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5" authorId="35" shapeId="0" xr:uid="{B5F1B6BD-0AA2-49B7-97E2-5F57EC9E501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7" authorId="36" shapeId="0" xr:uid="{29383D16-1499-4FE3-BA3D-F99F75DEE94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8" authorId="37" shapeId="0" xr:uid="{A1AD131C-77A8-4F06-ADC2-D72D6232E40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0" authorId="38" shapeId="0" xr:uid="{CBCD9523-8A6E-4A5B-817A-43A9E65534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1" authorId="39" shapeId="0" xr:uid="{BDAA6032-61D2-4F16-9DC4-BB29828E9F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2" authorId="40" shapeId="0" xr:uid="{202B48A5-E0E1-4375-8BB6-FE8BE2A08FC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3" authorId="41" shapeId="0" xr:uid="{0B47DB1E-F31B-4168-A4FB-1CFC061BF31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4" authorId="42" shapeId="0" xr:uid="{1B5D4BD5-7A44-4F39-9BB5-F35E8FE7E9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5" authorId="43" shapeId="0" xr:uid="{E5755788-1A16-48AD-813E-62C3488455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6" authorId="44" shapeId="0" xr:uid="{D626DC11-F9D0-4B7F-ABDA-A9AAF2BD61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7" authorId="45" shapeId="0" xr:uid="{48204303-85BC-4C25-AF00-420389CB54A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8" authorId="46" shapeId="0" xr:uid="{8ABC12BB-7926-4045-8B95-E8425B1B044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9" authorId="47" shapeId="0" xr:uid="{9DF15C78-2EF6-470A-B5E4-57BA7F0ACC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1" authorId="48" shapeId="0" xr:uid="{A133D60D-3096-43F1-8888-AA81A5B0F5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2" authorId="49" shapeId="0" xr:uid="{B123F2A7-EC84-4C91-B81C-0A6F9B987A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3" authorId="50" shapeId="0" xr:uid="{3CD65D3E-65B6-4350-97FB-413BE681D94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4" authorId="51" shapeId="0" xr:uid="{D6CC5E2D-CBC8-48A7-84A5-9133C285A6D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5" authorId="52" shapeId="0" xr:uid="{17EA52BB-2FE9-4C84-871C-C696BEBB497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6" authorId="53" shapeId="0" xr:uid="{E4DCA878-29F9-4244-B2C5-E8C3A3BFF3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7" authorId="54" shapeId="0" xr:uid="{97C30337-956D-4113-8954-EA26C6908A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8" authorId="55" shapeId="0" xr:uid="{350E6341-EAA7-4801-B7C0-DA988C2A10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9" authorId="56" shapeId="0" xr:uid="{4DD8BA67-F852-48DF-8AC0-412B54AA8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0" authorId="57" shapeId="0" xr:uid="{B3300E55-A331-4F27-B782-98E700D094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1" authorId="58" shapeId="0" xr:uid="{A84E262B-0208-4EB9-95C3-6A621B0172C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2" authorId="59" shapeId="0" xr:uid="{BCCD6B71-5AC6-45B5-965C-83082E3684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3" authorId="60" shapeId="0" xr:uid="{0D5E1C08-31E7-4410-A4A2-10E650EDA56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4" authorId="61" shapeId="0" xr:uid="{1718EE2B-8F8E-4547-9B53-F8DDDC3B35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5" authorId="62" shapeId="0" xr:uid="{DF6D4BB8-FBDD-43B6-A4FA-C0E13D9BB1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6" authorId="63" shapeId="0" xr:uid="{5CE6C740-7393-453B-91EB-714187EA66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7" authorId="64" shapeId="0" xr:uid="{41BD6E1C-A63E-4662-9B52-8DBFE87B11A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8" authorId="65" shapeId="0" xr:uid="{258C22EF-A02C-4A79-B198-09CD78BD567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9" authorId="66" shapeId="0" xr:uid="{09B22CBF-02FC-4D80-B465-CD0F24BB6AA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0" authorId="67" shapeId="0" xr:uid="{FE603B07-D930-4009-9E58-A113301927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1" authorId="68" shapeId="0" xr:uid="{55850F5A-37AB-4FB5-A7BF-01890FC4ED7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2" authorId="69" shapeId="0" xr:uid="{922AD42D-1C18-452D-9CFB-DD05677E8FF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3" authorId="70" shapeId="0" xr:uid="{134B3E7B-CDCF-4EAE-80C0-28D1280DB56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4" authorId="71" shapeId="0" xr:uid="{A2B6E432-0E47-4289-A6BF-26D185C7E9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5" authorId="72" shapeId="0" xr:uid="{426EB314-0CA7-4AC4-B0AA-895D39A4939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6" authorId="73" shapeId="0" xr:uid="{13D8022B-D4A7-40A2-8B61-A9F1DF142EB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7" authorId="74" shapeId="0" xr:uid="{F38AEEFF-B298-4C03-9B92-F2BA54B66E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8" authorId="75" shapeId="0" xr:uid="{5B8C8E96-0AA9-46F0-ADB8-C3E8C7BE43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9" authorId="76" shapeId="0" xr:uid="{A51F210C-EE85-4236-B996-1EDC2D411CA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0" authorId="77" shapeId="0" xr:uid="{80CEA405-4232-4E65-99CB-50BFC7D4B5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1" authorId="78" shapeId="0" xr:uid="{C723B5E2-8DE7-4CB9-A7BD-9F39520C60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2" authorId="79" shapeId="0" xr:uid="{3270D081-C9BC-4E18-BA4B-F490ABA9BD8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3" authorId="80" shapeId="0" xr:uid="{A1128BC7-54A3-4D97-8081-08477646BF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4" authorId="81" shapeId="0" xr:uid="{E14E660E-BA04-4DB7-B4D7-618DEC1071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5" authorId="82" shapeId="0" xr:uid="{B7E2276A-349A-40D1-9BBD-C6B610BC01B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6" authorId="83" shapeId="0" xr:uid="{116EF97C-BBD4-4A6D-932E-34886759D51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7" authorId="84" shapeId="0" xr:uid="{CB4A4204-A1CA-487D-86B3-EF714F6335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8" authorId="85" shapeId="0" xr:uid="{2AD489AB-0E4A-4ECD-B6D1-1A31406BCE8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9" authorId="86" shapeId="0" xr:uid="{7BEC091F-08E2-49F9-9404-F4DDB8F172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1" authorId="87" shapeId="0" xr:uid="{5546E421-E49B-4F19-AFCA-66DCC7AB7E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1" authorId="88" shapeId="0" xr:uid="{A4290560-C774-43DD-9720-DFF475AE76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1" authorId="89" shapeId="0" xr:uid="{7CD9CF66-AF64-4E43-AD58-B5573243EC09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2" authorId="90" shapeId="0" xr:uid="{16ABE09E-9BD3-47E8-A03B-50BEB8E98BB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2" authorId="91" shapeId="0" xr:uid="{AEA0CB3E-89B6-445D-86E4-6E2F191250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2" authorId="89" shapeId="0" xr:uid="{92B50581-280C-4363-9C3E-31E75AB7B617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3" authorId="92" shapeId="0" xr:uid="{FC62A297-CCFA-48C3-A224-14E039F42F2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83" authorId="89" shapeId="0" xr:uid="{F627B1FD-EBDB-4502-B6D9-9FEBB2260B08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EIA/RIMA e demais etapas até obtenção da LI
</t>
        </r>
      </text>
    </comment>
    <comment ref="D84" authorId="93" shapeId="0" xr:uid="{F9FDA94C-9529-4570-9574-8F1B24481F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5" authorId="94" shapeId="0" xr:uid="{B4ACC7C8-2C51-4828-82FA-AFC767FAD13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6" authorId="95" shapeId="0" xr:uid="{B4EC86F4-C572-478F-881E-4A447543BE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7" authorId="96" shapeId="0" xr:uid="{1F67B251-292C-4AF0-BA0E-6ECA043857E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8" authorId="97" shapeId="0" xr:uid="{BCFA8C5C-19B8-40DD-998A-4E5998D427E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8" authorId="98" shapeId="0" xr:uid="{E04933AE-42BB-4F19-B5B4-C90BDB567C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8" authorId="89" shapeId="0" xr:uid="{602E3854-BD6B-453B-A9DC-9B14C5AF3CED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9" authorId="99" shapeId="0" xr:uid="{A0F3CB49-14D6-4E5E-A810-F130E9F7862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0" authorId="100" shapeId="0" xr:uid="{CCE3227C-7001-4B71-B86E-14E9DB1526C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1" authorId="101" shapeId="0" xr:uid="{26CEE707-5550-44C2-9196-FBF95266DF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1" authorId="89" shapeId="0" xr:uid="{7F068F50-3D4F-4E39-890B-F718E96D87C2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elaboração/ revisão do PBA e inventário florestal.</t>
        </r>
      </text>
    </comment>
    <comment ref="D92" authorId="102" shapeId="0" xr:uid="{1F963502-6FF6-4583-9161-EB9FCBF3887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92" authorId="103" shapeId="0" xr:uid="{1CFA817A-69EE-4939-8DBA-4932E9DB8D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92" authorId="89" shapeId="0" xr:uid="{659643B1-09E6-4DCD-B40F-91B6F9085D1B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 do PBA e Inventário para obtenção de ASV e LI</t>
        </r>
      </text>
    </comment>
    <comment ref="D93" authorId="104" shapeId="0" xr:uid="{793D800D-E064-453A-9A6E-2100B6CC80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4" authorId="105" shapeId="0" xr:uid="{C3DB4C73-CA18-44FF-8811-58DE1C9360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5" authorId="106" shapeId="0" xr:uid="{7D5BCEF9-F3E1-42E5-96BC-7B2AAB6310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6" authorId="107" shapeId="0" xr:uid="{5CF79CA4-38F3-4E02-95CB-7DFEBB5BB6A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5" authorId="108" shapeId="0" xr:uid="{876141EB-DD78-49F8-8AE7-7A1137654DE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6" authorId="109" shapeId="0" xr:uid="{D01F880C-5D9A-4430-95BA-5C66384DBE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7" authorId="110" shapeId="0" xr:uid="{C4A378E9-AE7B-4834-B79A-BA069618E3F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8" authorId="111" shapeId="0" xr:uid="{916FD1BF-BBBA-4C70-8FE9-116CCC6F2E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3" authorId="112" shapeId="0" xr:uid="{B54EAEA9-8F75-4640-8C7B-A36941E7B6B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3" authorId="113" shapeId="0" xr:uid="{709D8F89-1624-422B-AE69-5F7EB4ADCEB4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4" authorId="114" shapeId="0" xr:uid="{C7577670-70DC-47FE-99C3-D36CCDAC38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4" authorId="113" shapeId="0" xr:uid="{66E9E669-9E93-4353-A750-F22F3B52A9BF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5" authorId="115" shapeId="0" xr:uid="{69F4223E-1916-4E80-9C0C-3CD98CE5557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5" authorId="113" shapeId="0" xr:uid="{8DB3D4CD-1631-4446-B960-7984704AB8CA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6" authorId="116" shapeId="0" xr:uid="{131F4B9E-D6EC-477C-BB0C-290A305BB7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6" authorId="113" shapeId="0" xr:uid="{C738E3ED-46CC-4515-A011-E037FDEE6D12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7" authorId="117" shapeId="0" xr:uid="{7314F8A1-1609-46E9-8D20-5E8021AC997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7" authorId="113" shapeId="0" xr:uid="{94D60717-BD68-47CB-A9C9-14093279F5F1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8" authorId="118" shapeId="0" xr:uid="{9905D85F-ED4F-4BE3-ACEA-B70E61DD175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8" authorId="113" shapeId="0" xr:uid="{93D049CF-AC25-429A-9098-E753F6CBA030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9" authorId="119" shapeId="0" xr:uid="{3340636E-6D55-43C2-B050-AE0213F73B0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9" authorId="113" shapeId="0" xr:uid="{1FE6A26D-E853-4321-8ACE-6572BDE03EFB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0" authorId="120" shapeId="0" xr:uid="{56E2C5E1-F221-44AF-B8C6-84CF108C3C5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0" authorId="113" shapeId="0" xr:uid="{5C2F313F-8C5C-4ABA-AFEE-D28BE3DAE003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1" authorId="121" shapeId="0" xr:uid="{7AABF697-FE98-4E4F-9B1F-F741DD9172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1" authorId="113" shapeId="0" xr:uid="{3D161A4A-F71C-4444-89BA-E957ACBAD075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2" authorId="122" shapeId="0" xr:uid="{8A22BAE4-4FF2-408B-910F-DAC4D0412B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2" authorId="113" shapeId="0" xr:uid="{8D5F1E37-B181-4FB3-A1E6-3C16448C51F6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9" authorId="123" shapeId="0" xr:uid="{47ADDEE7-B68D-4322-8B8D-AD99B42425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sharedStrings.xml><?xml version="1.0" encoding="utf-8"?>
<sst xmlns="http://schemas.openxmlformats.org/spreadsheetml/2006/main" count="1548" uniqueCount="407">
  <si>
    <t>DADOS CONTRATUAIS</t>
  </si>
  <si>
    <t>UF</t>
  </si>
  <si>
    <t>BR</t>
  </si>
  <si>
    <t>PAVIMENTAÇÃO</t>
  </si>
  <si>
    <t>MG</t>
  </si>
  <si>
    <t>MT</t>
  </si>
  <si>
    <t>PA</t>
  </si>
  <si>
    <t>RJ</t>
  </si>
  <si>
    <t>SC</t>
  </si>
  <si>
    <t>RS</t>
  </si>
  <si>
    <t>SP</t>
  </si>
  <si>
    <t>TO</t>
  </si>
  <si>
    <t>DUPLICAÇÃO</t>
  </si>
  <si>
    <t>GO</t>
  </si>
  <si>
    <t>SETOR</t>
  </si>
  <si>
    <t>Aeroportuário</t>
  </si>
  <si>
    <t>Ferroviário</t>
  </si>
  <si>
    <t>Hidrovia</t>
  </si>
  <si>
    <t>Portos e Terminais Portuários</t>
  </si>
  <si>
    <t>Rodoviário</t>
  </si>
  <si>
    <t>CCR</t>
  </si>
  <si>
    <t>ECORODOVIAS</t>
  </si>
  <si>
    <t>CONASA, ZETA, ROCHA CAVALCANTE E M4</t>
  </si>
  <si>
    <t>Acórdão do TCU</t>
  </si>
  <si>
    <t>Em processo de Relicitação</t>
  </si>
  <si>
    <t>Pedido Reequilibrio Econômico-Financeiro - REF</t>
  </si>
  <si>
    <t>Pedido Revisão de Projeto em Fase de Obra - RPFO</t>
  </si>
  <si>
    <t>Alteração de Cronograma físico financeiro</t>
  </si>
  <si>
    <t>Firmado TAC</t>
  </si>
  <si>
    <t>EMPREENDIMENTO</t>
  </si>
  <si>
    <t>EXECUTOR             (Grupo Controlador)</t>
  </si>
  <si>
    <t>ANO DA CONCESSÃO</t>
  </si>
  <si>
    <t>CONTORNO</t>
  </si>
  <si>
    <t>FAIXA ADICIONAL</t>
  </si>
  <si>
    <t>OAE</t>
  </si>
  <si>
    <t>TERCEIRA FAIXA</t>
  </si>
  <si>
    <t>OBSERVAÇÕES</t>
  </si>
  <si>
    <t>FÍSICO (km)</t>
  </si>
  <si>
    <t>FINANCEIRO (R$)</t>
  </si>
  <si>
    <t>km (f)</t>
  </si>
  <si>
    <t>km (i)</t>
  </si>
  <si>
    <t>Ext. (km)</t>
  </si>
  <si>
    <t>PROJETO</t>
  </si>
  <si>
    <t>Projeto Executivo DEFICIENTE</t>
  </si>
  <si>
    <t>DESATUALIZAÇÃO do Projeto executivo em função do tempo decorrido</t>
  </si>
  <si>
    <t>Executor NÃO apresentou Projeto Executivo</t>
  </si>
  <si>
    <t>Em ANÁLISE Projeto Executivo pelo proponente</t>
  </si>
  <si>
    <t>Projeto Executivo NÃO aprovado pelo Proponente</t>
  </si>
  <si>
    <t>Projeto Executivo em REVISÃO pelo Executor</t>
  </si>
  <si>
    <t>Projeto Executivo APROVADO pelo Proponente</t>
  </si>
  <si>
    <t>Fato relevante depois da elaboração do projeto executivo decorrente de CASO FORTUITO ou FORÇA MAIOR</t>
  </si>
  <si>
    <t>AMBIENTAL</t>
  </si>
  <si>
    <t>OUTROS</t>
  </si>
  <si>
    <t>Ausência de licenças/autorizações ambientais para o empreendimento</t>
  </si>
  <si>
    <t>Ausência de licenças/autorizações ambientais para as áreas de uso</t>
  </si>
  <si>
    <t>Descumprimento de condicionantes ambientais</t>
  </si>
  <si>
    <t>Programas ambientais sem execução</t>
  </si>
  <si>
    <t>Descumprimento de exigências dos órgãos ambientais e intervenientes</t>
  </si>
  <si>
    <t>Descumprimento de exigências de órgãos de controle</t>
  </si>
  <si>
    <t>Medidas de proteção e recuperação ambiental previstas no projeto de engenharia não executadas</t>
  </si>
  <si>
    <t>RNC não solucionados</t>
  </si>
  <si>
    <t>DESAPROPRIAÇÃO</t>
  </si>
  <si>
    <t>Declaração de Utilidade Pública vencidas ou próximas de vencer</t>
  </si>
  <si>
    <t>Judicialização dos processos de desapropriação</t>
  </si>
  <si>
    <t>Morosidade por parte dos órgãos responsáveis pela resolução dos entraves</t>
  </si>
  <si>
    <t>Cadastros desatualizados</t>
  </si>
  <si>
    <t>Falta de Estudos e levantamentos prévios de áreas a serem desapropriadas</t>
  </si>
  <si>
    <t>CONCESSIONÁRIAS</t>
  </si>
  <si>
    <t>Interferência com Rede Elétrica</t>
  </si>
  <si>
    <t>Interferência com Redes de Esgoto</t>
  </si>
  <si>
    <t>Interferência com Redes de Gás</t>
  </si>
  <si>
    <t>Interferência com Linhas Férreas</t>
  </si>
  <si>
    <t>Interferências não previstas em Projetos Desatualizados</t>
  </si>
  <si>
    <t>Judicialização dos processos</t>
  </si>
  <si>
    <t>OBRAS</t>
  </si>
  <si>
    <t>ADMINISTRATIVO</t>
  </si>
  <si>
    <t>Instabilidade de taludes já executados</t>
  </si>
  <si>
    <t>Patologias surgidas no revestimento após execução.</t>
  </si>
  <si>
    <t>Atraso na execução da obra, face o cronograma definido</t>
  </si>
  <si>
    <t>Execução abaixo da meta estipúlada no ano</t>
  </si>
  <si>
    <t>Ausência de ASV</t>
  </si>
  <si>
    <t>Interferência com comunidades Quilombolas</t>
  </si>
  <si>
    <t>Em Processo de Audiência de Conciliação</t>
  </si>
  <si>
    <t>Não existem pendências administrativas</t>
  </si>
  <si>
    <t>Aplicado Fator D</t>
  </si>
  <si>
    <t>SITUAÇÃO GERAL</t>
  </si>
  <si>
    <t>Risco Principal</t>
  </si>
  <si>
    <t>VIA BRASIL</t>
  </si>
  <si>
    <t>VIA COSTEIRA</t>
  </si>
  <si>
    <t>Não Existe Pendência de Desapropriação</t>
  </si>
  <si>
    <t>Não existe pendência ambiental</t>
  </si>
  <si>
    <t>Não existe pendência de obra</t>
  </si>
  <si>
    <t>Descrição</t>
  </si>
  <si>
    <t>Ainda não foram iniciados os cadastros</t>
  </si>
  <si>
    <t>CRONOGRAMA PER</t>
  </si>
  <si>
    <t>DATA DE INÍCIO DA CONCESSÃO</t>
  </si>
  <si>
    <t>LOCALIZAÇÃO</t>
  </si>
  <si>
    <t>INTERVENÇÃO AFETADA</t>
  </si>
  <si>
    <t>NÍVEL DE ALERTA</t>
  </si>
  <si>
    <t>LICENÇAS</t>
  </si>
  <si>
    <t>LP</t>
  </si>
  <si>
    <t>LI</t>
  </si>
  <si>
    <t>LO</t>
  </si>
  <si>
    <t>Pendente</t>
  </si>
  <si>
    <t>Obtida</t>
  </si>
  <si>
    <t xml:space="preserve">Dispensado </t>
  </si>
  <si>
    <t>Em analise</t>
  </si>
  <si>
    <t>DATA DE ÍNICIO</t>
  </si>
  <si>
    <t>PROCESSO</t>
  </si>
  <si>
    <t>SINAFLOR</t>
  </si>
  <si>
    <t>SISGLAF</t>
  </si>
  <si>
    <t>SEI</t>
  </si>
  <si>
    <t>CRITICIDADE</t>
  </si>
  <si>
    <t>INTERFERÊNCIAS</t>
  </si>
  <si>
    <t>INTERVENÇÃO</t>
  </si>
  <si>
    <t>SITUAÇÃO LICENÇAS</t>
  </si>
  <si>
    <t>MONITORAMENTO DOS RISCOS</t>
  </si>
  <si>
    <t>Nº Concessões:</t>
  </si>
  <si>
    <t>VIA SUL</t>
  </si>
  <si>
    <t>CERRADO</t>
  </si>
  <si>
    <t>ARAGUAIA</t>
  </si>
  <si>
    <t>RIO/MINAS</t>
  </si>
  <si>
    <t>RIO/SP</t>
  </si>
  <si>
    <t>CONCER</t>
  </si>
  <si>
    <t>TRIUNFO</t>
  </si>
  <si>
    <t>040</t>
  </si>
  <si>
    <t>SUL</t>
  </si>
  <si>
    <t>ECO SUL</t>
  </si>
  <si>
    <t>RODOVIA DO AÇO</t>
  </si>
  <si>
    <t>K-INFRA</t>
  </si>
  <si>
    <t>FERNÃO DIAS</t>
  </si>
  <si>
    <t>ARTERIS</t>
  </si>
  <si>
    <t>LITORAL</t>
  </si>
  <si>
    <t>PR</t>
  </si>
  <si>
    <t>PLANALTO</t>
  </si>
  <si>
    <t>REGIS</t>
  </si>
  <si>
    <t>TRANSBRASILIANA</t>
  </si>
  <si>
    <t>FLUMINENSE</t>
  </si>
  <si>
    <t>VIA BAHIA</t>
  </si>
  <si>
    <t>ROADIS</t>
  </si>
  <si>
    <t>BA</t>
  </si>
  <si>
    <t>ECO 050</t>
  </si>
  <si>
    <t>050</t>
  </si>
  <si>
    <t>ECO 101</t>
  </si>
  <si>
    <t>ES</t>
  </si>
  <si>
    <t>VIA 040</t>
  </si>
  <si>
    <t>INVEPAR</t>
  </si>
  <si>
    <t>DF</t>
  </si>
  <si>
    <t>MSVIAS</t>
  </si>
  <si>
    <t>MS</t>
  </si>
  <si>
    <t>CRO</t>
  </si>
  <si>
    <t>ODEBRECHT</t>
  </si>
  <si>
    <t>CONCEBRA</t>
  </si>
  <si>
    <t>060</t>
  </si>
  <si>
    <t>ECO PONTE</t>
  </si>
  <si>
    <t>01/03//1996</t>
  </si>
  <si>
    <t>24/07//1998</t>
  </si>
  <si>
    <t>28/03//2008</t>
  </si>
  <si>
    <t>01/06//2015</t>
  </si>
  <si>
    <t>ANO (execução)</t>
  </si>
  <si>
    <t>PER</t>
  </si>
  <si>
    <t>Em observações</t>
  </si>
  <si>
    <t>Via Marginal - São Simão</t>
  </si>
  <si>
    <t>30/06/2023 (previsto)</t>
  </si>
  <si>
    <t>02001.034220/2019-71</t>
  </si>
  <si>
    <t>ASV com bloqueio devido solicitação de remoção de população</t>
  </si>
  <si>
    <t>Obras de Duplicação - TH15</t>
  </si>
  <si>
    <t>02001.006233/2015-26</t>
  </si>
  <si>
    <t>Anteprojetos e excutivo do sistema viário aprovados pela ANTT. Projeto Executivo Obra de arte em elaboração.</t>
  </si>
  <si>
    <t>Obras de Duplicação e Implantação de Dispositivos</t>
  </si>
  <si>
    <t>001812.0043319/2023</t>
  </si>
  <si>
    <t>02001.000329/2007-71</t>
  </si>
  <si>
    <t>001812.0043319/2024</t>
  </si>
  <si>
    <t>02001.000329/2007-72</t>
  </si>
  <si>
    <t>001812.0043319/2025</t>
  </si>
  <si>
    <t>02001.000329/2007-73</t>
  </si>
  <si>
    <t>001812.0043319/2026</t>
  </si>
  <si>
    <t>02001.000329/2007-74</t>
  </si>
  <si>
    <t>001812.0043319/2027</t>
  </si>
  <si>
    <t>02001.000329/2007-75</t>
  </si>
  <si>
    <t>001812.0043319/2028</t>
  </si>
  <si>
    <t>02001.000329/2007-76</t>
  </si>
  <si>
    <t>001812.0043319/2029</t>
  </si>
  <si>
    <t>02001.000329/2007-77</t>
  </si>
  <si>
    <t>001812.0043319/2030</t>
  </si>
  <si>
    <t>02001.000329/2007-78</t>
  </si>
  <si>
    <t>001812.0043319/2031</t>
  </si>
  <si>
    <t>02001.000329/2007-79</t>
  </si>
  <si>
    <t>001812.0043319/2032</t>
  </si>
  <si>
    <t>02001.000329/2007-80</t>
  </si>
  <si>
    <t>001812.0043319/2033</t>
  </si>
  <si>
    <t>02001.000329/2007-81</t>
  </si>
  <si>
    <t>001812.0043319/2034</t>
  </si>
  <si>
    <t>02001.000329/2007-82</t>
  </si>
  <si>
    <t>001812.0043319/2035</t>
  </si>
  <si>
    <t>02001.000329/2007-83</t>
  </si>
  <si>
    <t>001812.0043319/2036</t>
  </si>
  <si>
    <t>02001.000329/2007-84</t>
  </si>
  <si>
    <t>001812.0043319/2037</t>
  </si>
  <si>
    <t>02001.000329/2007-85</t>
  </si>
  <si>
    <t>001812.0043319/2038</t>
  </si>
  <si>
    <t>02001.000329/2007-86</t>
  </si>
  <si>
    <t>001812.0043319/2039</t>
  </si>
  <si>
    <t>02001.000329/2007-87</t>
  </si>
  <si>
    <t>001812.0043319/2040</t>
  </si>
  <si>
    <t>02001.000329/2007-88</t>
  </si>
  <si>
    <t>001812.0043319/2041</t>
  </si>
  <si>
    <t>02001.000329/2007-89</t>
  </si>
  <si>
    <t>001812.0043319/2042</t>
  </si>
  <si>
    <t>02001.000329/2007-90</t>
  </si>
  <si>
    <t>001812.0043319/2043</t>
  </si>
  <si>
    <t>02001.000329/2007-91</t>
  </si>
  <si>
    <t>001812.0043319/2044</t>
  </si>
  <si>
    <t>02001.000329/2007-92</t>
  </si>
  <si>
    <t>001812.0043319/2045</t>
  </si>
  <si>
    <t>02001.000329/2007-93</t>
  </si>
  <si>
    <t>001812.0043319/2046</t>
  </si>
  <si>
    <t>02001.000329/2007-94</t>
  </si>
  <si>
    <t>001812.0043319/2047</t>
  </si>
  <si>
    <t>02001.000329/2007-95</t>
  </si>
  <si>
    <t>001812.0043319/2048</t>
  </si>
  <si>
    <t>02001.000329/2007-96</t>
  </si>
  <si>
    <t>001812.0043319/2049</t>
  </si>
  <si>
    <t>02001.000329/2007-97</t>
  </si>
  <si>
    <t>001812.0043319/2050</t>
  </si>
  <si>
    <t>02001.000329/2007-98</t>
  </si>
  <si>
    <t>001812.0043319/2051</t>
  </si>
  <si>
    <t>02001.000329/2007-99</t>
  </si>
  <si>
    <t>001812.0043319/2052</t>
  </si>
  <si>
    <t>02001.000329/2007-100</t>
  </si>
  <si>
    <t>001812.0043319/2053</t>
  </si>
  <si>
    <t>02001.000329/2007-101</t>
  </si>
  <si>
    <t>001812.0043319/2054</t>
  </si>
  <si>
    <t>02001.000329/2007-102</t>
  </si>
  <si>
    <t>001812.0043319/2055</t>
  </si>
  <si>
    <t>02001.000329/2007-103</t>
  </si>
  <si>
    <t>001812.0043319/2056</t>
  </si>
  <si>
    <t>02001.000329/2007-104</t>
  </si>
  <si>
    <t>001812.0043319/2057</t>
  </si>
  <si>
    <t>02001.000329/2007-105</t>
  </si>
  <si>
    <t>001812.0043319/2058</t>
  </si>
  <si>
    <t>02001.000329/2007-106</t>
  </si>
  <si>
    <t>001812.0043319/2059</t>
  </si>
  <si>
    <t>02001.000329/2007-107</t>
  </si>
  <si>
    <t>Obras em andamento</t>
  </si>
  <si>
    <t>Projeto em desenvolvimento</t>
  </si>
  <si>
    <t>116 (Dutra)</t>
  </si>
  <si>
    <t>116 (Santos Dumont</t>
  </si>
  <si>
    <t>Necessário ASV específica para as obras e transferência de titularidade da LO da Rio-SP para a EcoRioMinas</t>
  </si>
  <si>
    <t>Necessário ASV para terceiras faixas, além de Autorização Ambiental do ICMBio para as faixas adicionais no interior do PARNASO.</t>
  </si>
  <si>
    <t>Duplicação, demanda rito ordinário do licenciamento</t>
  </si>
  <si>
    <t>Trecho com Autorização de Operação, será necessário requerimento de ASV para obras de melhoramento</t>
  </si>
  <si>
    <t>Obras de duplicação da BR-493 (Magé - Manilha)</t>
  </si>
  <si>
    <t>Obras de duplicação da BR-116/MG (gov. Valadares x Além Paraíba)</t>
  </si>
  <si>
    <t>3.2.1</t>
  </si>
  <si>
    <t>Implantação de Faixas Adicionais e Vias Marginais</t>
  </si>
  <si>
    <t>Implantação de Faixas Adicionais</t>
  </si>
  <si>
    <t>Duplicação</t>
  </si>
  <si>
    <t>Vias Marginais</t>
  </si>
  <si>
    <t>02001.031048/2022-07</t>
  </si>
  <si>
    <t>02001.004032/2014-11</t>
  </si>
  <si>
    <t>02001.001232/2023-03</t>
  </si>
  <si>
    <t>02001.021952/2022-04</t>
  </si>
  <si>
    <t>E-07/507106/2009</t>
  </si>
  <si>
    <t>02001.031045/2022-65</t>
  </si>
  <si>
    <t>Inventário florestal em elaboração para requerimento de ASV e refinamento dos projetos para diligências junto ao IBAMA e ICMBio, respectivamente.</t>
  </si>
  <si>
    <t>Houve atraso para emissão do TR pelo IBAMA para o EIA/RIMA necessário ao requerimento de LP para as obras de duplicação. No momento os estudos se encontram em fase de contratação.</t>
  </si>
  <si>
    <t>Será necessário requerer ASV específica para as obras de melhoramento como um todo. No momento há empresa contratada para elaboração dos inventários</t>
  </si>
  <si>
    <t>Rodovia pavimentada, pista simples</t>
  </si>
  <si>
    <t>Rodovia pavimentada, duplicada</t>
  </si>
  <si>
    <t>Rodovia pavimentada, maior parte pista simples com segmentos duplicados</t>
  </si>
  <si>
    <t>10º</t>
  </si>
  <si>
    <t>6º</t>
  </si>
  <si>
    <t>23º</t>
  </si>
  <si>
    <t>Obras não iniciadas no âmbito da Licença de Instalação (duplicação), somente obras autorizadas pela Licença de Operação (melhoria). A eco101 assinou o Termo Aditivo de Relicitação em 30/08/2023, aditivo em sobrestado por até 180 dias, contudo caso passe a vigorar, não há obrigação de realizar obra de duplicação neste trecho.</t>
  </si>
  <si>
    <t>Obras não iniciadas no âmbito da Licença de Instalação (duplicação),somente obras autorizadas pela Licença de Operação (melhoria). A eco101 entrou com pedido de relicitação em 30/08/2023, aditivo em sobrestado por até 180 dias, contudo caso passe a vigorar, não há obrigação de realizar obra de duplicação neste trecho.</t>
  </si>
  <si>
    <t>Obras não iniciadas no âmbito da Licença de Instalação (duplicação),somente obras autorizadas pela Licença de Operação (melhoria). A eco101 entrou com pedido de relicitação em 30/08/2023, aditivo em sobrestado por até 180 dias</t>
  </si>
  <si>
    <t xml:space="preserve">10106290 (Operação)
</t>
  </si>
  <si>
    <t>NA</t>
  </si>
  <si>
    <t xml:space="preserve">02001.006932/2010-61 (Operação)	 
</t>
  </si>
  <si>
    <t>10106290 (Operação)
10118796 (Trecho Norte)</t>
  </si>
  <si>
    <t>02001.006932/2010-61 (Operação)	 
02001.003438/2014-79 (Trecho Norte)</t>
  </si>
  <si>
    <t>10106290 (Operação)
10106173 (Trecho Sul)</t>
  </si>
  <si>
    <t xml:space="preserve">	02001.006932/2010-61 (Operação)
02001.001715/2011-66 
(Trecho Sul)</t>
  </si>
  <si>
    <t>MOVEINFRA</t>
  </si>
  <si>
    <t>BR-386_Dispositivo km 392+700</t>
  </si>
  <si>
    <t>Dados a serem complementados pela MOVEINFRA</t>
  </si>
  <si>
    <t>BR-386_Dispositivo_km 427+400</t>
  </si>
  <si>
    <t>BR-386_Passarela_km 412+120</t>
  </si>
  <si>
    <t>BR-386_Passarela_km 416+300</t>
  </si>
  <si>
    <t xml:space="preserve">BR-386_Duplicação km 245+300 ao km 270+900 </t>
  </si>
  <si>
    <t>BR-386_Retaludamento segmento E Duplicação</t>
  </si>
  <si>
    <t xml:space="preserve">BR-386_Duplicação km 213 ao km 243+600 </t>
  </si>
  <si>
    <t>BR-290_Passarela km 69+350</t>
  </si>
  <si>
    <t>BR-290_Passarela km 71+000</t>
  </si>
  <si>
    <t>BR-101_Passarela_km 23+950</t>
  </si>
  <si>
    <t>BR-101_Retorno_km 85+120</t>
  </si>
  <si>
    <t>BR-101_Retorno em nível_km 9+570</t>
  </si>
  <si>
    <t>BR-101_Retorno em nível_km 22+100</t>
  </si>
  <si>
    <t>BR-101_Marginais_km 278+800 ao km 282+000</t>
  </si>
  <si>
    <t>BR-101_Marginais_km 282+050 ao km 282+300 (Complementar)</t>
  </si>
  <si>
    <t>BR-101_Marginais_km 286+050 ao km 286+600</t>
  </si>
  <si>
    <t>BR-101_Marginais_PPV_km279+800 e km 278+800 ao km 282+000</t>
  </si>
  <si>
    <t>BR-101_Marginais_km 273+000 ao km 278+000</t>
  </si>
  <si>
    <t>BR-101_UFV_km 299+000</t>
  </si>
  <si>
    <t>BR-101_Marginais_km 278,800 ao km 282,000</t>
  </si>
  <si>
    <t xml:space="preserve">BR-101_Marginais_km 273+450 ao km 276+050 </t>
  </si>
  <si>
    <t>BR-101_Marginais_ km 276+700 ao km 278+290</t>
  </si>
  <si>
    <t>BR-101_Duplicação</t>
  </si>
  <si>
    <t>BR-101_PPD Km 410</t>
  </si>
  <si>
    <t>BR-101_Fibra ótica BR-101</t>
  </si>
  <si>
    <t>02001.006798-2023-13</t>
  </si>
  <si>
    <t>BR-116_LO BR-116</t>
  </si>
  <si>
    <t>02001.007161/2014-53</t>
  </si>
  <si>
    <r>
      <t xml:space="preserve">Inventário florestal em elaboração para requerimento de ASV e Licença de Operação pendente de transferência de titularidade da Concessionária Rio-SP para a EcoRioMinas.09/11/2022 – </t>
    </r>
    <r>
      <rPr>
        <sz val="11"/>
        <color theme="7" tint="-0.249977111117893"/>
        <rFont val="Calibri"/>
        <family val="2"/>
      </rPr>
      <t>Elaboração da FCA
28/02/2023 - Solicitado a Transferência junto ao IBAMA;
09/08/2023 - Ofício IBAMA pedindo correção no SISGLAF no módulo referente à Emissão de Licença de Operação</t>
    </r>
  </si>
  <si>
    <r>
      <t>Trecho com LP de titularidade da EPL e em fase de transferência de titularidade para a EcoRioMinas. Após transferência serão protocolados PBA e Inventário Florístico para requerimento de LI e ASV. 30/03/2023 -</t>
    </r>
    <r>
      <rPr>
        <sz val="11"/>
        <color theme="7" tint="-0.249977111117893"/>
        <rFont val="Calibri"/>
        <family val="2"/>
      </rPr>
      <t xml:space="preserve"> Despacho, Aguardando por parte do IBAMA</t>
    </r>
  </si>
  <si>
    <t>Autorização de Supressão Vegetal - ASV de Malha - DILIC</t>
  </si>
  <si>
    <t>02/03/2023 – Protocolo IBAMA solicitação ASV. Dados a serem complementados pela MOVEINFRA</t>
  </si>
  <si>
    <t>Autorização de Supressão Vegetal - ASV de árvores de Risco - DILIC</t>
  </si>
  <si>
    <t>24/08/2023 - Respondido o SINAFLOR. Dados a serem complementados pela MOVEINFRA</t>
  </si>
  <si>
    <r>
      <t xml:space="preserve">Trecho com LI de titularidade do DNIT e em processo de transferência para a EcoRioMinas. A LI inclui adequaçoes de OAEs não atendidas pelo DNIT. </t>
    </r>
    <r>
      <rPr>
        <sz val="11"/>
        <color theme="7" tint="-0.249977111117893"/>
        <rFont val="Calibri"/>
        <family val="2"/>
      </rPr>
      <t>Em 27/06/2023 – Protocolo INEA – Resposta ao Ofício GELANINOT/01128961</t>
    </r>
  </si>
  <si>
    <t>Regularização da LO nº 1516/2019, incluindo as novas Obras (Mergulhão Niterói, Linha Vermelha e Portuária)</t>
  </si>
  <si>
    <t>02001.007167/2014-21</t>
  </si>
  <si>
    <t>17/03/2023 - A Ecoponte reitera solicitação do pedido de Retificação da Licença de Operação 1.516/2019, através da correspondência EPON - CSU 0304/23. Dados a serem complementados pela MOVEINFRA</t>
  </si>
  <si>
    <t>Dispositivo (NSR)</t>
  </si>
  <si>
    <t>Dados a serem complementados pela ABCR</t>
  </si>
  <si>
    <t>02001.000466/2024-14</t>
  </si>
  <si>
    <t>PPD-MG</t>
  </si>
  <si>
    <t>PPD - RJ</t>
  </si>
  <si>
    <t>3 PPFs - MG</t>
  </si>
  <si>
    <t>2 PPFs - RJ</t>
  </si>
  <si>
    <t>02001.019139/2022-66</t>
  </si>
  <si>
    <t>Melhoramentos da BR 116/RJ (Dutra) –Terceiras Faixas, Vias Marginais, interseções e etc.</t>
  </si>
  <si>
    <t>Implantação de rede de fibra óptica</t>
  </si>
  <si>
    <t>02001.012405/2021-49</t>
  </si>
  <si>
    <t>ABCR</t>
  </si>
  <si>
    <t>ANÁLISE PPI</t>
  </si>
  <si>
    <t>COMENTÁRIOS GERAIS</t>
  </si>
  <si>
    <t>Emitida em 26/10/2023</t>
  </si>
  <si>
    <t>Data do Atendimento</t>
  </si>
  <si>
    <t>Pendências da Planilha genérica da Moveinfra</t>
  </si>
  <si>
    <t>Pendências da Planilha genérica em PDF pela ABCR</t>
  </si>
  <si>
    <t>LEGENDA:</t>
  </si>
  <si>
    <t>Nº PROCESSO</t>
  </si>
  <si>
    <t>Emitida em 12/09/2023</t>
  </si>
  <si>
    <t>Emitida em 05/12/2023</t>
  </si>
  <si>
    <t>Emitida em 05/09/2023</t>
  </si>
  <si>
    <t>001812.0030653/2023 - 030.998</t>
  </si>
  <si>
    <t>Emitida LI 1478/2023 em 02/10/2023</t>
  </si>
  <si>
    <t>Emitida em 15/10/2023</t>
  </si>
  <si>
    <t>02001.038752/2023-63</t>
  </si>
  <si>
    <t>Sem informação</t>
  </si>
  <si>
    <t>ASV bloqueada devido a necessidade de remoção de população, indicando licenciamento ordinário. Em relação ao contrato de concessão, as desocupações e desapropriações fazem parte do escopo contratual da Concessionária, sendo que esta atua no sentido de reintegrar a posse da faixa de domínio. Por se tratar de uma ocupação irregular da faixa de domínio federal, a Concessionária não possui a obrigatoriedade de realocação de população, porém o órgão ambiental entende que é necessário um licenciamento ordinário, mesmo se tratando de obras de baixo impacto ambiental por vezes.</t>
  </si>
  <si>
    <t>001812.0034419/2023 - 034.733</t>
  </si>
  <si>
    <t>Solicitada emissão de LI em 25/04/2023 no SEI 15577199 - Possível sobreposição com o processo 02001.034220/2019-71.</t>
  </si>
  <si>
    <t>Emitida em 22/01/2024</t>
  </si>
  <si>
    <t>Esta solicitação de emissão de ASV foi realizada conforme consta na Informação Técnica nº 04/2024-COTRA/CGLIN/DILIC (SEI 18389711). Não foi emitida ASV específica no registro nº 10118816, sendo que a retificação ocorreu no Sinaflor 2 (Sinaflor+) no registro nº 10100402. Verificar data da retificação. Sem aceso ao processo SEI 02001.003433/97-57 em 27/02/2024.</t>
  </si>
  <si>
    <t>Emitida em 11/09/2023</t>
  </si>
  <si>
    <t>Supressão dos 4M do bordo das rodovias - BR-080, BR-153/GO/TO e BR-414/GO</t>
  </si>
  <si>
    <t>Autorização emitida em 12/12/2023</t>
  </si>
  <si>
    <t>TR Ibama expedido em 15/08/2023 - SEI 16650092</t>
  </si>
  <si>
    <t>Em análise pela Rosângela desde 11/09/2023</t>
  </si>
  <si>
    <t>Aguardando distribuição desde dez/2023</t>
  </si>
  <si>
    <t>Solicitação de renovação da LO 1384/2017 solicitada em 06/01/2023. em análise</t>
  </si>
  <si>
    <t>Emitida em 29/11/2023</t>
  </si>
  <si>
    <t>Em análise técnica pela Vanessa desde 22/08/2023, mas consta a informação de que tem pendência técnica</t>
  </si>
  <si>
    <t>Obras não iniciadas no âmbito da Licença de Instalação (duplicação), somente obras autorizadas pela Licença de Operação (melhoria). A eco101 assinou o Termo Aditivo de Relicitação em 30/08/2023, aditivo em sobrestado por até 180 dias, contudo caso passe a vigorar, nã'o há obrigação de realizar obra de duplicação neste trecho.</t>
  </si>
  <si>
    <t>Não identificada a pendência</t>
  </si>
  <si>
    <t>Emitida em 29/02/2024</t>
  </si>
  <si>
    <t>id</t>
  </si>
  <si>
    <t>NÍVEL DE ATENDIMENTO</t>
  </si>
  <si>
    <t>Distribuído para análise. Empresa solicitou retificação logo após emissão da ASV original</t>
  </si>
  <si>
    <t>001812.0043181/2023 - 043.485 / 056.446</t>
  </si>
  <si>
    <t>Processo tramitado via SISGLAF 056.446, LI retificada em 21/12/2023</t>
  </si>
  <si>
    <t>Recibo de ASV devolvido ao interessado. Protocolado inventário florestal complementar</t>
  </si>
  <si>
    <t>Provável registro duplicado</t>
  </si>
  <si>
    <t>Demanda não identificada</t>
  </si>
  <si>
    <t>Emitida em 05/04/2024</t>
  </si>
  <si>
    <t>Análise concluída, aguardando emissão da ASV desde 08/04/2024</t>
  </si>
  <si>
    <t>Despacho nº 18988021/2024-Dilac/Calaf/Dilic encaminha análise técnica positiva. Aguarda autorização em 03/05/2024</t>
  </si>
  <si>
    <t>Não identificado a solicitação de renovação da ASV no SEI, possibilidade de que tenha sido protocolado somente no Sinaflor, porém não localizei o número</t>
  </si>
  <si>
    <t>Emitida via SEI 19024214, em 24/04/2024</t>
  </si>
  <si>
    <t>Pendências identificadas respondidas em 03/05/2024</t>
  </si>
  <si>
    <t>Em análise técnica desde 12/03/2024</t>
  </si>
  <si>
    <t>Demanda não delimitada</t>
  </si>
  <si>
    <t>Autorização emitida em 24/04/2024</t>
  </si>
  <si>
    <t>LP 691/2024 emitida em 23/02/2024</t>
  </si>
  <si>
    <t>EIA protocolado em 29/01/2024. EIA devolvido em 06/05/2024 por não atender o TR</t>
  </si>
  <si>
    <t>Retificada em 19/03/2024</t>
  </si>
  <si>
    <t>CUSTOS GERENCIAIS</t>
  </si>
  <si>
    <t>Custo</t>
  </si>
  <si>
    <t>Vias Marginais/km</t>
  </si>
  <si>
    <t>Nova Pista em Serra</t>
  </si>
  <si>
    <t>Duplicação/km</t>
  </si>
  <si>
    <t>Interconexão Tipo Diamante</t>
  </si>
  <si>
    <t>Interconexão Tipo Trombeta</t>
  </si>
  <si>
    <t>Passagem inferiores</t>
  </si>
  <si>
    <t>Interconexão Tipo Trevo Completo</t>
  </si>
  <si>
    <t>Interconexão Tipo Diamante Invertido</t>
  </si>
  <si>
    <t>Ponte</t>
  </si>
  <si>
    <t>Túneis</t>
  </si>
  <si>
    <t>Construção/km</t>
  </si>
  <si>
    <t>faixa adicional/km</t>
  </si>
  <si>
    <t>terceira faixa/km</t>
  </si>
  <si>
    <t>FERROVIAS</t>
  </si>
  <si>
    <t>Pátio</t>
  </si>
  <si>
    <t>Terminais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</si>
</sst>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\+##0"/>
    <numFmt numFmtId="165" formatCode="[$-F400]h:mm:ss\ AM/PM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0"/>
      <name val="Calibri"/>
      <family val="2"/>
    </font>
    <font>
      <sz val="12"/>
      <color rgb="FF000000"/>
      <name val="Arial Black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Calibri"/>
      <family val="2"/>
    </font>
    <font>
      <b/>
      <sz val="20"/>
      <color rgb="FFFFFFFF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7" tint="-0.249977111117893"/>
      <name val="Calibri"/>
      <family val="2"/>
    </font>
    <font>
      <b/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9" tint="-0.499984740745262"/>
        <bgColor rgb="FFEAD1D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1"/>
        <bgColor rgb="FF3C78D8"/>
      </patternFill>
    </fill>
    <fill>
      <patternFill patternType="solid">
        <fgColor theme="8" tint="-0.249977111117893"/>
        <bgColor rgb="FFEAD1DC"/>
      </patternFill>
    </fill>
    <fill>
      <patternFill patternType="solid">
        <fgColor theme="8" tint="-0.249977111117893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rgb="FF3C78D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9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1" fillId="0" borderId="17" xfId="0" applyFont="1" applyBorder="1"/>
    <xf numFmtId="0" fontId="10" fillId="4" borderId="17" xfId="0" applyFont="1" applyFill="1" applyBorder="1"/>
    <xf numFmtId="0" fontId="0" fillId="8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17" xfId="0" applyBorder="1"/>
    <xf numFmtId="0" fontId="5" fillId="9" borderId="6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10" fillId="4" borderId="20" xfId="0" applyFont="1" applyFill="1" applyBorder="1" applyAlignment="1">
      <alignment vertical="center"/>
    </xf>
    <xf numFmtId="0" fontId="0" fillId="7" borderId="20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1" fillId="0" borderId="20" xfId="0" applyFont="1" applyBorder="1" applyAlignment="1">
      <alignment vertical="center"/>
    </xf>
    <xf numFmtId="0" fontId="11" fillId="7" borderId="20" xfId="0" applyFont="1" applyFill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0" fillId="4" borderId="18" xfId="0" applyFont="1" applyFill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0" xfId="0" applyFont="1"/>
    <xf numFmtId="0" fontId="8" fillId="0" borderId="20" xfId="0" applyFont="1" applyBorder="1" applyAlignment="1">
      <alignment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/>
    </xf>
    <xf numFmtId="0" fontId="16" fillId="0" borderId="22" xfId="0" applyFont="1" applyBorder="1" applyAlignment="1">
      <alignment vertical="center" wrapText="1"/>
    </xf>
    <xf numFmtId="0" fontId="16" fillId="0" borderId="22" xfId="0" applyFont="1" applyBorder="1" applyAlignment="1">
      <alignment vertical="center"/>
    </xf>
    <xf numFmtId="0" fontId="12" fillId="6" borderId="14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4" borderId="18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4" borderId="20" xfId="0" applyFill="1" applyBorder="1"/>
    <xf numFmtId="0" fontId="0" fillId="4" borderId="23" xfId="0" applyFill="1" applyBorder="1"/>
    <xf numFmtId="0" fontId="0" fillId="4" borderId="24" xfId="0" applyFill="1" applyBorder="1"/>
    <xf numFmtId="0" fontId="6" fillId="0" borderId="1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16" fillId="0" borderId="17" xfId="0" applyFont="1" applyBorder="1" applyAlignment="1">
      <alignment vertical="center"/>
    </xf>
    <xf numFmtId="14" fontId="6" fillId="0" borderId="6" xfId="0" applyNumberFormat="1" applyFont="1" applyBorder="1" applyAlignment="1">
      <alignment horizontal="left" vertical="center" wrapText="1"/>
    </xf>
    <xf numFmtId="0" fontId="8" fillId="0" borderId="23" xfId="0" applyFont="1" applyBorder="1"/>
    <xf numFmtId="0" fontId="2" fillId="11" borderId="16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5" borderId="1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17" fillId="5" borderId="14" xfId="0" applyFont="1" applyFill="1" applyBorder="1" applyAlignment="1">
      <alignment vertical="center" wrapText="1"/>
    </xf>
    <xf numFmtId="0" fontId="18" fillId="5" borderId="0" xfId="0" applyFont="1" applyFill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vertical="center" wrapText="1"/>
    </xf>
    <xf numFmtId="2" fontId="6" fillId="0" borderId="6" xfId="0" applyNumberFormat="1" applyFont="1" applyBorder="1" applyAlignment="1">
      <alignment horizontal="left" vertical="center" wrapText="1"/>
    </xf>
    <xf numFmtId="44" fontId="6" fillId="0" borderId="6" xfId="2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left" vertical="center" wrapText="1"/>
    </xf>
    <xf numFmtId="164" fontId="0" fillId="0" borderId="17" xfId="0" applyNumberForma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4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/>
    <xf numFmtId="0" fontId="8" fillId="0" borderId="6" xfId="0" applyFont="1" applyBorder="1"/>
    <xf numFmtId="0" fontId="6" fillId="0" borderId="3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44" fontId="6" fillId="0" borderId="6" xfId="2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44" fontId="6" fillId="0" borderId="11" xfId="2" applyFont="1" applyBorder="1" applyAlignment="1">
      <alignment horizontal="center" vertical="center" wrapText="1"/>
    </xf>
    <xf numFmtId="0" fontId="0" fillId="15" borderId="0" xfId="0" applyFill="1"/>
    <xf numFmtId="0" fontId="6" fillId="15" borderId="6" xfId="0" applyFont="1" applyFill="1" applyBorder="1" applyAlignment="1">
      <alignment horizontal="left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left" vertical="center" wrapText="1"/>
    </xf>
    <xf numFmtId="44" fontId="8" fillId="0" borderId="0" xfId="2" applyFont="1" applyAlignment="1">
      <alignment horizontal="center"/>
    </xf>
    <xf numFmtId="0" fontId="7" fillId="15" borderId="6" xfId="0" quotePrefix="1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left" vertical="center" wrapText="1"/>
    </xf>
    <xf numFmtId="0" fontId="0" fillId="16" borderId="0" xfId="0" applyFill="1"/>
    <xf numFmtId="0" fontId="2" fillId="17" borderId="1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9" borderId="16" xfId="0" applyFont="1" applyFill="1" applyBorder="1" applyAlignment="1">
      <alignment horizontal="left" vertical="center" wrapText="1"/>
    </xf>
    <xf numFmtId="0" fontId="6" fillId="14" borderId="3" xfId="0" applyFont="1" applyFill="1" applyBorder="1" applyAlignment="1">
      <alignment horizontal="left" vertical="center" wrapText="1"/>
    </xf>
    <xf numFmtId="0" fontId="6" fillId="14" borderId="6" xfId="0" applyFont="1" applyFill="1" applyBorder="1" applyAlignment="1">
      <alignment horizontal="left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7" borderId="2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44" fontId="6" fillId="0" borderId="16" xfId="2" applyFont="1" applyBorder="1" applyAlignment="1">
      <alignment vertical="center" wrapText="1"/>
    </xf>
    <xf numFmtId="44" fontId="0" fillId="14" borderId="17" xfId="2" applyFont="1" applyFill="1" applyBorder="1" applyAlignment="1">
      <alignment horizontal="left" vertical="center"/>
    </xf>
    <xf numFmtId="0" fontId="6" fillId="0" borderId="0" xfId="0" applyFont="1" applyAlignment="1">
      <alignment horizontal="justify" vertical="center" wrapText="1"/>
    </xf>
    <xf numFmtId="0" fontId="8" fillId="0" borderId="0" xfId="0" applyFont="1" applyAlignment="1">
      <alignment vertical="center" wrapText="1"/>
    </xf>
    <xf numFmtId="0" fontId="25" fillId="18" borderId="17" xfId="0" applyFont="1" applyFill="1" applyBorder="1" applyAlignment="1">
      <alignment horizontal="center" vertical="center"/>
    </xf>
    <xf numFmtId="44" fontId="0" fillId="0" borderId="17" xfId="3" applyFont="1" applyBorder="1"/>
    <xf numFmtId="0" fontId="4" fillId="0" borderId="17" xfId="0" applyFont="1" applyBorder="1"/>
    <xf numFmtId="0" fontId="8" fillId="19" borderId="17" xfId="0" applyFont="1" applyFill="1" applyBorder="1"/>
    <xf numFmtId="44" fontId="0" fillId="19" borderId="17" xfId="3" applyFont="1" applyFill="1" applyBorder="1"/>
    <xf numFmtId="0" fontId="0" fillId="19" borderId="17" xfId="0" applyFill="1" applyBorder="1"/>
    <xf numFmtId="44" fontId="6" fillId="0" borderId="6" xfId="0" applyNumberFormat="1" applyFont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7" borderId="2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2" fillId="12" borderId="27" xfId="0" applyFont="1" applyFill="1" applyBorder="1" applyAlignment="1">
      <alignment horizontal="center" vertical="center" wrapText="1"/>
    </xf>
    <xf numFmtId="0" fontId="12" fillId="12" borderId="28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2" fillId="17" borderId="16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4" borderId="31" xfId="0" applyFont="1" applyFill="1" applyBorder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4">
    <cellStyle name="Moeda" xfId="2" builtinId="4"/>
    <cellStyle name="Moeda 2" xfId="3" xr:uid="{BB1A70E3-DB8F-4F47-9684-482136BC4830}"/>
    <cellStyle name="Normal" xfId="0" builtinId="0"/>
    <cellStyle name="Normal 2" xfId="1" xr:uid="{6DF32AF2-36B0-4361-9845-B22927EEF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381001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  <xdr:twoCellAnchor editAs="oneCell">
    <xdr:from>
      <xdr:col>28</xdr:col>
      <xdr:colOff>119250</xdr:colOff>
      <xdr:row>2</xdr:row>
      <xdr:rowOff>59295</xdr:rowOff>
    </xdr:from>
    <xdr:to>
      <xdr:col>28</xdr:col>
      <xdr:colOff>1276350</xdr:colOff>
      <xdr:row>2</xdr:row>
      <xdr:rowOff>466725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FC06F2-A122-4558-9DC8-6D7CE045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8900" y="887970"/>
          <a:ext cx="1157100" cy="407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Relationship Id="rId1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FERROVIAS/Planilha%20Monitoramento_PPI_2023_29_02_24_PPI_FERROVIAS.xlsx" TargetMode="External"/><Relationship Id="rId1" Type="http://schemas.openxmlformats.org/officeDocument/2006/relationships/externalLinkPath" Target="https://planaltopr-my.sharepoint.com/personal/alisson_nascimento_presidencia_gov_br/Documents/2024/PLANILHA%20M&#195;E/FERROVIAS/Planilha%20Monitoramento_PPI_2023_29_02_24_PPI_FERROV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PER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RESUMO - Não Preencher"/>
      <sheetName val="OUTROS"/>
      <sheetName val="INSTRUC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Executor NÃO apresentou Projeto Executivo</v>
          </cell>
          <cell r="B5" t="str">
            <v>Ausência de licenças/autorizações ambientais para o empreendimento</v>
          </cell>
        </row>
        <row r="6">
          <cell r="B6" t="str">
            <v>Ausência de licenças/autorizações ambientais para as áreas de uso</v>
          </cell>
        </row>
        <row r="7">
          <cell r="B7" t="str">
            <v>Descumprimento de condicionantes ambientais</v>
          </cell>
        </row>
        <row r="8">
          <cell r="B8" t="str">
            <v>Programas ambientais sem execução</v>
          </cell>
        </row>
        <row r="9">
          <cell r="B9" t="str">
            <v>Descumprimento de exigências dos órgãos ambientais e intervenientes</v>
          </cell>
        </row>
        <row r="10">
          <cell r="B10" t="str">
            <v>Descumprimento de exigências de órgãos de controle</v>
          </cell>
        </row>
        <row r="11">
          <cell r="B11" t="str">
            <v>Medidas de proteção e recuperação ambiental previstas no projeto de engenharia não executadas</v>
          </cell>
        </row>
        <row r="12">
          <cell r="B12" t="str">
            <v>RNC não solucionados</v>
          </cell>
        </row>
        <row r="13">
          <cell r="B13" t="str">
            <v>Ausência de ASV</v>
          </cell>
        </row>
        <row r="14">
          <cell r="B14" t="str">
            <v>Interferência com comunidades Quilombolas</v>
          </cell>
        </row>
        <row r="15">
          <cell r="B15" t="str">
            <v>Não existe pendência ambiental</v>
          </cell>
        </row>
        <row r="16">
          <cell r="B16" t="str">
            <v>OUTROS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CADERNO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CLASSIFICAÇÃO"/>
      <sheetName val="INSTRUC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D5" t="str">
            <v>Interferência com Rede Elétrica</v>
          </cell>
        </row>
        <row r="6">
          <cell r="D6" t="str">
            <v>Interferência com Redes de Esgoto</v>
          </cell>
        </row>
        <row r="7">
          <cell r="D7" t="str">
            <v>Interferência com Redes de Gás</v>
          </cell>
        </row>
        <row r="8">
          <cell r="D8" t="str">
            <v>Interferência com Linhas Férreas</v>
          </cell>
        </row>
        <row r="9">
          <cell r="D9" t="str">
            <v>Interferências não previstas em Projetos Desatualizados</v>
          </cell>
        </row>
        <row r="10">
          <cell r="D10" t="str">
            <v>Judicialização dos processos</v>
          </cell>
        </row>
        <row r="11">
          <cell r="D11" t="str">
            <v>Morosidade por parte dos órgãos responsáveis pela resolução dos entraves</v>
          </cell>
        </row>
        <row r="12">
          <cell r="D12" t="str">
            <v>OUTROS</v>
          </cell>
        </row>
      </sheetData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sson Jobim Pereira Nascimento" id="{1A8C0C53-730F-4061-85CB-7F5BA3CD4D88}" userId="S::alisson.nascimento@presidencia.gov.br::695bbba7-af20-4ec5-b3d3-8d3621e1ed6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238C7029-3343-4092-AF84-0457E67AFE2D}">
    <text xml:space="preserve">O número 1 neste campo quer dizer que tem linha preenchida inicando serviço. Quano 1 tem preenchido, quando zero não tem nada.
</text>
  </threadedComment>
  <threadedComment ref="K8" dT="2023-10-03T18:27:53.55" personId="{1A8C0C53-730F-4061-85CB-7F5BA3CD4D88}" id="{82EFD905-209F-484C-8C7C-721CD73D781F}">
    <text>Descrição suscinta ou nome do lugar e/ou intervenção. Ex: Ponte Santa Filomena</text>
  </threadedComment>
  <threadedComment ref="O8" dT="2023-10-03T18:26:55.40" personId="{1A8C0C53-730F-4061-85CB-7F5BA3CD4D88}" id="{32E3D6E4-78DC-4C5B-A3DC-0F6BE6D03692}">
    <text>Estimativa Financeira da intervenção</text>
  </threadedComment>
  <threadedComment ref="P8" dT="2023-10-03T18:26:14.19" personId="{1A8C0C53-730F-4061-85CB-7F5BA3CD4D88}" id="{439BF98D-70B0-41AC-A06F-88E4116BBEB1}">
    <text>Ano de execução da intervenção na programação do PER</text>
  </threadedComment>
  <threadedComment ref="T8" dT="2023-10-03T18:28:43.75" personId="{1A8C0C53-730F-4061-85CB-7F5BA3CD4D88}" id="{AFABC60B-A304-4A3A-92E7-635F4057929C}">
    <text>Previsão de início da intervenção</text>
  </threadedComment>
  <threadedComment ref="Z8" dT="2023-10-03T18:29:21.77" personId="{1A8C0C53-730F-4061-85CB-7F5BA3CD4D88}" id="{C2422020-DB28-4821-8D40-A539F43B4A9F}">
    <text>Data do protocolo e situação da demanda</text>
  </threadedComment>
  <threadedComment ref="AA8" dT="2023-10-03T18:29:21.77" personId="{1A8C0C53-730F-4061-85CB-7F5BA3CD4D88}" id="{942798CD-270E-443D-A8A4-43D9D3A879FD}">
    <text>Data do protocolo e situação da demanda</text>
  </threadedComment>
  <threadedComment ref="D9" dT="2023-07-20T17:36:38.00" personId="{1A8C0C53-730F-4061-85CB-7F5BA3CD4D88}" id="{39D7C887-0457-4B60-BF64-01A71B9F1FA9}">
    <text xml:space="preserve">O número 1 neste campo quer dizer que tem linha preenchida inicando serviço. Quano 1 tem preenchido, quando zero não tem nada.
</text>
  </threadedComment>
  <threadedComment ref="O9" dT="2023-10-03T18:26:55.40" personId="{1A8C0C53-730F-4061-85CB-7F5BA3CD4D88}" id="{0C72B1E6-A06C-41BC-A349-C0F68B352F73}">
    <text>Estimativa Financeira da intervenção</text>
  </threadedComment>
  <threadedComment ref="D10" dT="2023-07-20T17:36:38.00" personId="{1A8C0C53-730F-4061-85CB-7F5BA3CD4D88}" id="{A0A1C577-BFE0-41D4-93C2-9549CD0D256B}">
    <text xml:space="preserve">O número 1 neste campo quer dizer que tem linha preenchida inicando serviço. Quano 1 tem preenchido, quando zero não tem nada.
</text>
  </threadedComment>
  <threadedComment ref="O10" dT="2023-10-03T18:26:55.40" personId="{1A8C0C53-730F-4061-85CB-7F5BA3CD4D88}" id="{1AF6C755-C892-4025-B072-5479C7789038}">
    <text>Estimativa Financeira da intervenção</text>
  </threadedComment>
  <threadedComment ref="D11" dT="2023-07-20T17:36:38.00" personId="{1A8C0C53-730F-4061-85CB-7F5BA3CD4D88}" id="{A412790A-CB0B-4E1A-9CAF-0BD8E482CC5D}">
    <text xml:space="preserve">O número 1 neste campo quer dizer que tem linha preenchida inicando serviço. Quano 1 tem preenchido, quando zero não tem nada.
</text>
  </threadedComment>
  <threadedComment ref="O11" dT="2023-10-03T18:26:55.40" personId="{1A8C0C53-730F-4061-85CB-7F5BA3CD4D88}" id="{756D21EE-AAC0-4C4E-A985-F5E5D577B5E2}">
    <text>Estimativa Financeira da intervenção</text>
  </threadedComment>
  <threadedComment ref="D12" dT="2023-07-20T17:36:38.00" personId="{1A8C0C53-730F-4061-85CB-7F5BA3CD4D88}" id="{D0E08F93-1462-443D-9754-2714A8C74B24}">
    <text xml:space="preserve">O número 1 neste campo quer dizer que tem linha preenchida inicando serviço. Quano 1 tem preenchido, quando zero não tem nada.
</text>
  </threadedComment>
  <threadedComment ref="O12" dT="2023-10-03T18:26:55.40" personId="{1A8C0C53-730F-4061-85CB-7F5BA3CD4D88}" id="{593D7E88-B40D-4754-AD51-7FDED0EA6EDE}">
    <text>Estimativa Financeira da intervenção</text>
  </threadedComment>
  <threadedComment ref="D13" dT="2023-07-20T17:36:38.00" personId="{1A8C0C53-730F-4061-85CB-7F5BA3CD4D88}" id="{4AD612BF-F671-4D42-8711-75A525E1D665}">
    <text xml:space="preserve">O número 1 neste campo quer dizer que tem linha preenchida inicando serviço. Quano 1 tem preenchido, quando zero não tem nada.
</text>
  </threadedComment>
  <threadedComment ref="O13" dT="2023-10-03T18:26:55.40" personId="{1A8C0C53-730F-4061-85CB-7F5BA3CD4D88}" id="{4366995F-B717-4815-9F35-A3F58AA9C37B}">
    <text>Estimativa Financeira da intervenção</text>
  </threadedComment>
  <threadedComment ref="D14" dT="2023-07-20T17:36:38.00" personId="{1A8C0C53-730F-4061-85CB-7F5BA3CD4D88}" id="{B201BC81-1267-4647-ABA7-B3F17D6DFB05}">
    <text xml:space="preserve">O número 1 neste campo quer dizer que tem linha preenchida inicando serviço. Quano 1 tem preenchido, quando zero não tem nada.
</text>
  </threadedComment>
  <threadedComment ref="O14" dT="2023-10-03T18:26:55.40" personId="{1A8C0C53-730F-4061-85CB-7F5BA3CD4D88}" id="{13C77C78-0240-4060-83BA-7B4F3CB48DFF}">
    <text>Estimativa Financeira da intervenção</text>
  </threadedComment>
  <threadedComment ref="D15" dT="2023-07-20T17:36:38.00" personId="{1A8C0C53-730F-4061-85CB-7F5BA3CD4D88}" id="{E6F5FCF2-F886-47B5-84DF-A669F7E1F56B}">
    <text xml:space="preserve">O número 1 neste campo quer dizer que tem linha preenchida inicando serviço. Quano 1 tem preenchido, quando zero não tem nada.
</text>
  </threadedComment>
  <threadedComment ref="O15" dT="2023-10-03T18:26:55.40" personId="{1A8C0C53-730F-4061-85CB-7F5BA3CD4D88}" id="{C58030C1-DAFD-4BBE-8AE0-048EF0247A8A}">
    <text>Estimativa Financeira da intervenção</text>
  </threadedComment>
  <threadedComment ref="D16" dT="2023-07-20T17:36:38.00" personId="{1A8C0C53-730F-4061-85CB-7F5BA3CD4D88}" id="{369DEB48-579A-4169-A033-00B4E4933DDE}">
    <text xml:space="preserve">O número 1 neste campo quer dizer que tem linha preenchida inicando serviço. Quano 1 tem preenchido, quando zero não tem nada.
</text>
  </threadedComment>
  <threadedComment ref="O16" dT="2023-10-03T18:26:55.40" personId="{1A8C0C53-730F-4061-85CB-7F5BA3CD4D88}" id="{358E7E17-B7E6-4F10-80DB-B86D08C496BF}">
    <text>Estimativa Financeira da intervenção</text>
  </threadedComment>
  <threadedComment ref="D17" dT="2023-07-20T17:36:38.00" personId="{1A8C0C53-730F-4061-85CB-7F5BA3CD4D88}" id="{8EE41F3E-61CC-4668-896F-B7AEEC39DA56}">
    <text xml:space="preserve">O número 1 neste campo quer dizer que tem linha preenchida inicando serviço. Quano 1 tem preenchido, quando zero não tem nada.
</text>
  </threadedComment>
  <threadedComment ref="O17" dT="2023-10-03T18:26:55.40" personId="{1A8C0C53-730F-4061-85CB-7F5BA3CD4D88}" id="{EDC23B35-4B81-4376-845C-0DA3CD28C5FF}">
    <text>Estimativa Financeira da intervenção</text>
  </threadedComment>
  <threadedComment ref="D18" dT="2023-07-20T17:36:38.00" personId="{1A8C0C53-730F-4061-85CB-7F5BA3CD4D88}" id="{ED1C72B7-B47C-4D61-8604-62DDBC10DF9B}">
    <text xml:space="preserve">O número 1 neste campo quer dizer que tem linha preenchida inicando serviço. Quano 1 tem preenchido, quando zero não tem nada.
</text>
  </threadedComment>
  <threadedComment ref="D19" dT="2023-07-20T17:36:38.00" personId="{1A8C0C53-730F-4061-85CB-7F5BA3CD4D88}" id="{0AD83EE5-3A17-444C-A503-B387263463CA}">
    <text xml:space="preserve">O número 1 neste campo quer dizer que tem linha preenchida inicando serviço. Quano 1 tem preenchido, quando zero não tem nada.
</text>
  </threadedComment>
  <threadedComment ref="D20" dT="2023-07-20T17:36:38.00" personId="{1A8C0C53-730F-4061-85CB-7F5BA3CD4D88}" id="{7504B637-FFB5-41D0-87B9-ADCC40A0C97D}">
    <text xml:space="preserve">O número 1 neste campo quer dizer que tem linha preenchida inicando serviço. Quano 1 tem preenchido, quando zero não tem nada.
</text>
  </threadedComment>
  <threadedComment ref="D21" dT="2023-07-20T17:36:38.00" personId="{1A8C0C53-730F-4061-85CB-7F5BA3CD4D88}" id="{B32EF3EA-AC9D-43A7-AAAF-008C207F004E}">
    <text xml:space="preserve">O número 1 neste campo quer dizer que tem linha preenchida inicando serviço. Quano 1 tem preenchido, quando zero não tem nada.
</text>
  </threadedComment>
  <threadedComment ref="D22" dT="2023-07-20T17:36:38.00" personId="{1A8C0C53-730F-4061-85CB-7F5BA3CD4D88}" id="{2C2791A0-C4AF-4A50-86E1-BA20607FBEF4}">
    <text xml:space="preserve">O número 1 neste campo quer dizer que tem linha preenchida inicando serviço. Quano 1 tem preenchido, quando zero não tem nada.
</text>
  </threadedComment>
  <threadedComment ref="O22" dT="2023-10-03T18:26:55.40" personId="{1A8C0C53-730F-4061-85CB-7F5BA3CD4D88}" id="{A2519DF5-ACB5-43DD-A7CF-446BE0718D02}">
    <text>Estimativa Financeira da intervenção</text>
  </threadedComment>
  <threadedComment ref="D23" dT="2023-07-20T17:36:38.00" personId="{1A8C0C53-730F-4061-85CB-7F5BA3CD4D88}" id="{137BF643-650A-4256-A672-C89762AC9164}">
    <text xml:space="preserve">O número 1 neste campo quer dizer que tem linha preenchida inicando serviço. Quano 1 tem preenchido, quando zero não tem nada.
</text>
  </threadedComment>
  <threadedComment ref="O23" dT="2023-10-03T18:26:55.40" personId="{1A8C0C53-730F-4061-85CB-7F5BA3CD4D88}" id="{4F4E6B61-79F3-4334-B4F4-BC17B20FEE07}">
    <text>Estimativa Financeira da intervenção</text>
  </threadedComment>
  <threadedComment ref="D24" dT="2023-07-20T17:36:38.00" personId="{1A8C0C53-730F-4061-85CB-7F5BA3CD4D88}" id="{48C1073E-67C4-465D-87B4-ACD11D4983CD}">
    <text xml:space="preserve">O número 1 neste campo quer dizer que tem linha preenchida inicando serviço. Quano 1 tem preenchido, quando zero não tem nada.
</text>
  </threadedComment>
  <threadedComment ref="O24" dT="2023-10-03T18:26:55.40" personId="{1A8C0C53-730F-4061-85CB-7F5BA3CD4D88}" id="{332BD80D-A584-4FF9-9E2A-5CE934E3018F}">
    <text>Estimativa Financeira da intervenção</text>
  </threadedComment>
  <threadedComment ref="D25" dT="2023-07-20T17:36:38.00" personId="{1A8C0C53-730F-4061-85CB-7F5BA3CD4D88}" id="{B5F1B6BD-0AA2-49B7-97E2-5F57EC9E5011}">
    <text xml:space="preserve">O número 1 neste campo quer dizer que tem linha preenchida inicando serviço. Quano 1 tem preenchido, quando zero não tem nada.
</text>
  </threadedComment>
  <threadedComment ref="D27" dT="2023-07-20T17:36:38.00" personId="{1A8C0C53-730F-4061-85CB-7F5BA3CD4D88}" id="{29383D16-1499-4FE3-BA3D-F99F75DEE949}">
    <text xml:space="preserve">O número 1 neste campo quer dizer que tem linha preenchida inicando serviço. Quano 1 tem preenchido, quando zero não tem nada.
</text>
  </threadedComment>
  <threadedComment ref="D28" dT="2023-07-20T17:36:38.00" personId="{1A8C0C53-730F-4061-85CB-7F5BA3CD4D88}" id="{A1AD131C-77A8-4F06-ADC2-D72D6232E402}">
    <text xml:space="preserve">O número 1 neste campo quer dizer que tem linha preenchida inicando serviço. Quano 1 tem preenchido, quando zero não tem nada.
</text>
  </threadedComment>
  <threadedComment ref="D30" dT="2023-07-20T17:36:38.00" personId="{1A8C0C53-730F-4061-85CB-7F5BA3CD4D88}" id="{CBCD9523-8A6E-4A5B-817A-43A9E65534DD}">
    <text xml:space="preserve">O número 1 neste campo quer dizer que tem linha preenchida inicando serviço. Quano 1 tem preenchido, quando zero não tem nada.
</text>
  </threadedComment>
  <threadedComment ref="D31" dT="2023-07-20T17:36:38.00" personId="{1A8C0C53-730F-4061-85CB-7F5BA3CD4D88}" id="{BDAA6032-61D2-4F16-9DC4-BB29828E9F25}">
    <text xml:space="preserve">O número 1 neste campo quer dizer que tem linha preenchida inicando serviço. Quano 1 tem preenchido, quando zero não tem nada.
</text>
  </threadedComment>
  <threadedComment ref="D32" dT="2023-07-20T17:36:38.00" personId="{1A8C0C53-730F-4061-85CB-7F5BA3CD4D88}" id="{202B48A5-E0E1-4375-8BB6-FE8BE2A08FC9}">
    <text xml:space="preserve">O número 1 neste campo quer dizer que tem linha preenchida inicando serviço. Quano 1 tem preenchido, quando zero não tem nada.
</text>
  </threadedComment>
  <threadedComment ref="D33" dT="2023-07-20T17:36:38.00" personId="{1A8C0C53-730F-4061-85CB-7F5BA3CD4D88}" id="{0B47DB1E-F31B-4168-A4FB-1CFC061BF31C}">
    <text xml:space="preserve">O número 1 neste campo quer dizer que tem linha preenchida inicando serviço. Quano 1 tem preenchido, quando zero não tem nada.
</text>
  </threadedComment>
  <threadedComment ref="D34" dT="2023-07-20T17:36:38.00" personId="{1A8C0C53-730F-4061-85CB-7F5BA3CD4D88}" id="{1B5D4BD5-7A44-4F39-9BB5-F35E8FE7E953}">
    <text xml:space="preserve">O número 1 neste campo quer dizer que tem linha preenchida inicando serviço. Quano 1 tem preenchido, quando zero não tem nada.
</text>
  </threadedComment>
  <threadedComment ref="D35" dT="2023-07-20T17:36:38.00" personId="{1A8C0C53-730F-4061-85CB-7F5BA3CD4D88}" id="{E5755788-1A16-48AD-813E-62C348845550}">
    <text xml:space="preserve">O número 1 neste campo quer dizer que tem linha preenchida inicando serviço. Quano 1 tem preenchido, quando zero não tem nada.
</text>
  </threadedComment>
  <threadedComment ref="D36" dT="2023-07-20T17:36:38.00" personId="{1A8C0C53-730F-4061-85CB-7F5BA3CD4D88}" id="{D626DC11-F9D0-4B7F-ABDA-A9AAF2BD6155}">
    <text xml:space="preserve">O número 1 neste campo quer dizer que tem linha preenchida inicando serviço. Quano 1 tem preenchido, quando zero não tem nada.
</text>
  </threadedComment>
  <threadedComment ref="D37" dT="2023-07-20T17:36:38.00" personId="{1A8C0C53-730F-4061-85CB-7F5BA3CD4D88}" id="{48204303-85BC-4C25-AF00-420389CB54AD}">
    <text xml:space="preserve">O número 1 neste campo quer dizer que tem linha preenchida inicando serviço. Quano 1 tem preenchido, quando zero não tem nada.
</text>
  </threadedComment>
  <threadedComment ref="D38" dT="2023-07-20T17:36:38.00" personId="{1A8C0C53-730F-4061-85CB-7F5BA3CD4D88}" id="{8ABC12BB-7926-4045-8B95-E8425B1B044E}">
    <text xml:space="preserve">O número 1 neste campo quer dizer que tem linha preenchida inicando serviço. Quano 1 tem preenchido, quando zero não tem nada.
</text>
  </threadedComment>
  <threadedComment ref="D39" dT="2023-07-20T17:36:38.00" personId="{1A8C0C53-730F-4061-85CB-7F5BA3CD4D88}" id="{9DF15C78-2EF6-470A-B5E4-57BA7F0ACC53}">
    <text xml:space="preserve">O número 1 neste campo quer dizer que tem linha preenchida inicando serviço. Quano 1 tem preenchido, quando zero não tem nada.
</text>
  </threadedComment>
  <threadedComment ref="D41" dT="2023-07-20T17:36:38.00" personId="{1A8C0C53-730F-4061-85CB-7F5BA3CD4D88}" id="{A133D60D-3096-43F1-8888-AA81A5B0F5DC}">
    <text xml:space="preserve">O número 1 neste campo quer dizer que tem linha preenchida inicando serviço. Quano 1 tem preenchido, quando zero não tem nada.
</text>
  </threadedComment>
  <threadedComment ref="D42" dT="2023-07-20T17:36:38.00" personId="{1A8C0C53-730F-4061-85CB-7F5BA3CD4D88}" id="{B123F2A7-EC84-4C91-B81C-0A6F9B987A12}">
    <text xml:space="preserve">O número 1 neste campo quer dizer que tem linha preenchida inicando serviço. Quano 1 tem preenchido, quando zero não tem nada.
</text>
  </threadedComment>
  <threadedComment ref="D43" dT="2023-07-20T17:36:38.00" personId="{1A8C0C53-730F-4061-85CB-7F5BA3CD4D88}" id="{3CD65D3E-65B6-4350-97FB-413BE681D941}">
    <text xml:space="preserve">O número 1 neste campo quer dizer que tem linha preenchida inicando serviço. Quano 1 tem preenchido, quando zero não tem nada.
</text>
  </threadedComment>
  <threadedComment ref="D44" dT="2023-07-20T17:36:38.00" personId="{1A8C0C53-730F-4061-85CB-7F5BA3CD4D88}" id="{D6CC5E2D-CBC8-48A7-84A5-9133C285A6D7}">
    <text xml:space="preserve">O número 1 neste campo quer dizer que tem linha preenchida inicando serviço. Quano 1 tem preenchido, quando zero não tem nada.
</text>
  </threadedComment>
  <threadedComment ref="D45" dT="2023-07-20T17:36:38.00" personId="{1A8C0C53-730F-4061-85CB-7F5BA3CD4D88}" id="{17EA52BB-2FE9-4C84-871C-C696BEBB4971}">
    <text xml:space="preserve">O número 1 neste campo quer dizer que tem linha preenchida inicando serviço. Quano 1 tem preenchido, quando zero não tem nada.
</text>
  </threadedComment>
  <threadedComment ref="D46" dT="2023-07-20T17:36:38.00" personId="{1A8C0C53-730F-4061-85CB-7F5BA3CD4D88}" id="{E4DCA878-29F9-4244-B2C5-E8C3A3BFF3EC}">
    <text xml:space="preserve">O número 1 neste campo quer dizer que tem linha preenchida inicando serviço. Quano 1 tem preenchido, quando zero não tem nada.
</text>
  </threadedComment>
  <threadedComment ref="D47" dT="2023-07-20T17:36:38.00" personId="{1A8C0C53-730F-4061-85CB-7F5BA3CD4D88}" id="{97C30337-956D-4113-8954-EA26C6908AEC}">
    <text xml:space="preserve">O número 1 neste campo quer dizer que tem linha preenchida inicando serviço. Quano 1 tem preenchido, quando zero não tem nada.
</text>
  </threadedComment>
  <threadedComment ref="D48" dT="2023-07-20T17:36:38.00" personId="{1A8C0C53-730F-4061-85CB-7F5BA3CD4D88}" id="{350E6341-EAA7-4801-B7C0-DA988C2A1053}">
    <text xml:space="preserve">O número 1 neste campo quer dizer que tem linha preenchida inicando serviço. Quano 1 tem preenchido, quando zero não tem nada.
</text>
  </threadedComment>
  <threadedComment ref="D49" dT="2023-07-20T17:36:38.00" personId="{1A8C0C53-730F-4061-85CB-7F5BA3CD4D88}" id="{4DD8BA67-F852-48DF-8AC0-412B54AA8B5A}">
    <text xml:space="preserve">O número 1 neste campo quer dizer que tem linha preenchida inicando serviço. Quano 1 tem preenchido, quando zero não tem nada.
</text>
  </threadedComment>
  <threadedComment ref="D50" dT="2023-07-20T17:36:38.00" personId="{1A8C0C53-730F-4061-85CB-7F5BA3CD4D88}" id="{B3300E55-A331-4F27-B782-98E700D09401}">
    <text xml:space="preserve">O número 1 neste campo quer dizer que tem linha preenchida inicando serviço. Quano 1 tem preenchido, quando zero não tem nada.
</text>
  </threadedComment>
  <threadedComment ref="D51" dT="2023-07-20T17:36:38.00" personId="{1A8C0C53-730F-4061-85CB-7F5BA3CD4D88}" id="{A84E262B-0208-4EB9-95C3-6A621B0172C7}">
    <text xml:space="preserve">O número 1 neste campo quer dizer que tem linha preenchida inicando serviço. Quano 1 tem preenchido, quando zero não tem nada.
</text>
  </threadedComment>
  <threadedComment ref="D52" dT="2023-07-20T17:36:38.00" personId="{1A8C0C53-730F-4061-85CB-7F5BA3CD4D88}" id="{BCCD6B71-5AC6-45B5-965C-83082E368494}">
    <text xml:space="preserve">O número 1 neste campo quer dizer que tem linha preenchida inicando serviço. Quano 1 tem preenchido, quando zero não tem nada.
</text>
  </threadedComment>
  <threadedComment ref="D53" dT="2023-07-20T17:36:38.00" personId="{1A8C0C53-730F-4061-85CB-7F5BA3CD4D88}" id="{0D5E1C08-31E7-4410-A4A2-10E650EDA56E}">
    <text xml:space="preserve">O número 1 neste campo quer dizer que tem linha preenchida inicando serviço. Quano 1 tem preenchido, quando zero não tem nada.
</text>
  </threadedComment>
  <threadedComment ref="D54" dT="2023-07-20T17:36:38.00" personId="{1A8C0C53-730F-4061-85CB-7F5BA3CD4D88}" id="{1718EE2B-8F8E-4547-9B53-F8DDDC3B3552}">
    <text xml:space="preserve">O número 1 neste campo quer dizer que tem linha preenchida inicando serviço. Quano 1 tem preenchido, quando zero não tem nada.
</text>
  </threadedComment>
  <threadedComment ref="D55" dT="2023-07-20T17:36:38.00" personId="{1A8C0C53-730F-4061-85CB-7F5BA3CD4D88}" id="{DF6D4BB8-FBDD-43B6-A4FA-C0E13D9BB12F}">
    <text xml:space="preserve">O número 1 neste campo quer dizer que tem linha preenchida inicando serviço. Quano 1 tem preenchido, quando zero não tem nada.
</text>
  </threadedComment>
  <threadedComment ref="D56" dT="2023-07-20T17:36:38.00" personId="{1A8C0C53-730F-4061-85CB-7F5BA3CD4D88}" id="{5CE6C740-7393-453B-91EB-714187EA6662}">
    <text xml:space="preserve">O número 1 neste campo quer dizer que tem linha preenchida inicando serviço. Quano 1 tem preenchido, quando zero não tem nada.
</text>
  </threadedComment>
  <threadedComment ref="D57" dT="2023-07-20T17:36:38.00" personId="{1A8C0C53-730F-4061-85CB-7F5BA3CD4D88}" id="{41BD6E1C-A63E-4662-9B52-8DBFE87B11AB}">
    <text xml:space="preserve">O número 1 neste campo quer dizer que tem linha preenchida inicando serviço. Quano 1 tem preenchido, quando zero não tem nada.
</text>
  </threadedComment>
  <threadedComment ref="D58" dT="2023-07-20T17:36:38.00" personId="{1A8C0C53-730F-4061-85CB-7F5BA3CD4D88}" id="{258C22EF-A02C-4A79-B198-09CD78BD567B}">
    <text xml:space="preserve">O número 1 neste campo quer dizer que tem linha preenchida inicando serviço. Quano 1 tem preenchido, quando zero não tem nada.
</text>
  </threadedComment>
  <threadedComment ref="D59" dT="2023-07-20T17:36:38.00" personId="{1A8C0C53-730F-4061-85CB-7F5BA3CD4D88}" id="{09B22CBF-02FC-4D80-B465-CD0F24BB6AA5}">
    <text xml:space="preserve">O número 1 neste campo quer dizer que tem linha preenchida inicando serviço. Quano 1 tem preenchido, quando zero não tem nada.
</text>
  </threadedComment>
  <threadedComment ref="D60" dT="2023-07-20T17:36:38.00" personId="{1A8C0C53-730F-4061-85CB-7F5BA3CD4D88}" id="{FE603B07-D930-4009-9E58-A11330192776}">
    <text xml:space="preserve">O número 1 neste campo quer dizer que tem linha preenchida inicando serviço. Quano 1 tem preenchido, quando zero não tem nada.
</text>
  </threadedComment>
  <threadedComment ref="D61" dT="2023-07-20T17:36:38.00" personId="{1A8C0C53-730F-4061-85CB-7F5BA3CD4D88}" id="{55850F5A-37AB-4FB5-A7BF-01890FC4ED74}">
    <text xml:space="preserve">O número 1 neste campo quer dizer que tem linha preenchida inicando serviço. Quano 1 tem preenchido, quando zero não tem nada.
</text>
  </threadedComment>
  <threadedComment ref="D62" dT="2023-07-20T17:36:38.00" personId="{1A8C0C53-730F-4061-85CB-7F5BA3CD4D88}" id="{922AD42D-1C18-452D-9CFB-DD05677E8FF0}">
    <text xml:space="preserve">O número 1 neste campo quer dizer que tem linha preenchida inicando serviço. Quano 1 tem preenchido, quando zero não tem nada.
</text>
  </threadedComment>
  <threadedComment ref="D63" dT="2023-07-20T17:36:38.00" personId="{1A8C0C53-730F-4061-85CB-7F5BA3CD4D88}" id="{134B3E7B-CDCF-4EAE-80C0-28D1280DB56E}">
    <text xml:space="preserve">O número 1 neste campo quer dizer que tem linha preenchida inicando serviço. Quano 1 tem preenchido, quando zero não tem nada.
</text>
  </threadedComment>
  <threadedComment ref="D64" dT="2023-07-20T17:36:38.00" personId="{1A8C0C53-730F-4061-85CB-7F5BA3CD4D88}" id="{A2B6E432-0E47-4289-A6BF-26D185C7E9D6}">
    <text xml:space="preserve">O número 1 neste campo quer dizer que tem linha preenchida inicando serviço. Quano 1 tem preenchido, quando zero não tem nada.
</text>
  </threadedComment>
  <threadedComment ref="D65" dT="2023-07-20T17:36:38.00" personId="{1A8C0C53-730F-4061-85CB-7F5BA3CD4D88}" id="{426EB314-0CA7-4AC4-B0AA-895D39A4939F}">
    <text xml:space="preserve">O número 1 neste campo quer dizer que tem linha preenchida inicando serviço. Quano 1 tem preenchido, quando zero não tem nada.
</text>
  </threadedComment>
  <threadedComment ref="D66" dT="2023-07-20T17:36:38.00" personId="{1A8C0C53-730F-4061-85CB-7F5BA3CD4D88}" id="{13D8022B-D4A7-40A2-8B61-A9F1DF142EB9}">
    <text xml:space="preserve">O número 1 neste campo quer dizer que tem linha preenchida inicando serviço. Quano 1 tem preenchido, quando zero não tem nada.
</text>
  </threadedComment>
  <threadedComment ref="D67" dT="2023-07-20T17:36:38.00" personId="{1A8C0C53-730F-4061-85CB-7F5BA3CD4D88}" id="{F38AEEFF-B298-4C03-9B92-F2BA54B66E96}">
    <text xml:space="preserve">O número 1 neste campo quer dizer que tem linha preenchida inicando serviço. Quano 1 tem preenchido, quando zero não tem nada.
</text>
  </threadedComment>
  <threadedComment ref="D68" dT="2023-07-20T17:36:38.00" personId="{1A8C0C53-730F-4061-85CB-7F5BA3CD4D88}" id="{5B8C8E96-0AA9-46F0-ADB8-C3E8C7BE4363}">
    <text xml:space="preserve">O número 1 neste campo quer dizer que tem linha preenchida inicando serviço. Quano 1 tem preenchido, quando zero não tem nada.
</text>
  </threadedComment>
  <threadedComment ref="D69" dT="2023-07-20T17:36:38.00" personId="{1A8C0C53-730F-4061-85CB-7F5BA3CD4D88}" id="{A51F210C-EE85-4236-B996-1EDC2D411CAC}">
    <text xml:space="preserve">O número 1 neste campo quer dizer que tem linha preenchida inicando serviço. Quano 1 tem preenchido, quando zero não tem nada.
</text>
  </threadedComment>
  <threadedComment ref="D70" dT="2023-07-20T17:36:38.00" personId="{1A8C0C53-730F-4061-85CB-7F5BA3CD4D88}" id="{80CEA405-4232-4E65-99CB-50BFC7D4B542}">
    <text xml:space="preserve">O número 1 neste campo quer dizer que tem linha preenchida inicando serviço. Quano 1 tem preenchido, quando zero não tem nada.
</text>
  </threadedComment>
  <threadedComment ref="D71" dT="2023-07-20T17:36:38.00" personId="{1A8C0C53-730F-4061-85CB-7F5BA3CD4D88}" id="{C723B5E2-8DE7-4CB9-A7BD-9F39520C6072}">
    <text xml:space="preserve">O número 1 neste campo quer dizer que tem linha preenchida inicando serviço. Quano 1 tem preenchido, quando zero não tem nada.
</text>
  </threadedComment>
  <threadedComment ref="D72" dT="2023-07-20T17:36:38.00" personId="{1A8C0C53-730F-4061-85CB-7F5BA3CD4D88}" id="{3270D081-C9BC-4E18-BA4B-F490ABA9BD87}">
    <text xml:space="preserve">O número 1 neste campo quer dizer que tem linha preenchida inicando serviço. Quano 1 tem preenchido, quando zero não tem nada.
</text>
  </threadedComment>
  <threadedComment ref="D73" dT="2023-07-20T17:36:38.00" personId="{1A8C0C53-730F-4061-85CB-7F5BA3CD4D88}" id="{A1128BC7-54A3-4D97-8081-08477646BF17}">
    <text xml:space="preserve">O número 1 neste campo quer dizer que tem linha preenchida inicando serviço. Quano 1 tem preenchido, quando zero não tem nada.
</text>
  </threadedComment>
  <threadedComment ref="D74" dT="2023-07-20T17:36:38.00" personId="{1A8C0C53-730F-4061-85CB-7F5BA3CD4D88}" id="{E14E660E-BA04-4DB7-B4D7-618DEC1071F4}">
    <text xml:space="preserve">O número 1 neste campo quer dizer que tem linha preenchida inicando serviço. Quano 1 tem preenchido, quando zero não tem nada.
</text>
  </threadedComment>
  <threadedComment ref="D75" dT="2023-07-20T17:36:38.00" personId="{1A8C0C53-730F-4061-85CB-7F5BA3CD4D88}" id="{B7E2276A-349A-40D1-9BBD-C6B610BC01B5}">
    <text xml:space="preserve">O número 1 neste campo quer dizer que tem linha preenchida inicando serviço. Quano 1 tem preenchido, quando zero não tem nada.
</text>
  </threadedComment>
  <threadedComment ref="D76" dT="2023-07-20T17:36:38.00" personId="{1A8C0C53-730F-4061-85CB-7F5BA3CD4D88}" id="{116EF97C-BBD4-4A6D-932E-34886759D516}">
    <text xml:space="preserve">O número 1 neste campo quer dizer que tem linha preenchida inicando serviço. Quano 1 tem preenchido, quando zero não tem nada.
</text>
  </threadedComment>
  <threadedComment ref="D77" dT="2023-07-20T17:36:38.00" personId="{1A8C0C53-730F-4061-85CB-7F5BA3CD4D88}" id="{CB4A4204-A1CA-487D-86B3-EF714F633506}">
    <text xml:space="preserve">O número 1 neste campo quer dizer que tem linha preenchida inicando serviço. Quano 1 tem preenchido, quando zero não tem nada.
</text>
  </threadedComment>
  <threadedComment ref="D78" dT="2023-07-20T17:36:38.00" personId="{1A8C0C53-730F-4061-85CB-7F5BA3CD4D88}" id="{2AD489AB-0E4A-4ECD-B6D1-1A31406BCE88}">
    <text xml:space="preserve">O número 1 neste campo quer dizer que tem linha preenchida inicando serviço. Quano 1 tem preenchido, quando zero não tem nada.
</text>
  </threadedComment>
  <threadedComment ref="D79" dT="2023-07-20T17:36:38.00" personId="{1A8C0C53-730F-4061-85CB-7F5BA3CD4D88}" id="{7BEC091F-08E2-49F9-9404-F4DDB8F17239}">
    <text xml:space="preserve">O número 1 neste campo quer dizer que tem linha preenchida inicando serviço. Quano 1 tem preenchido, quando zero não tem nada.
</text>
  </threadedComment>
  <threadedComment ref="D81" dT="2023-07-20T17:36:38.00" personId="{1A8C0C53-730F-4061-85CB-7F5BA3CD4D88}" id="{5546E421-E49B-4F19-AFCA-66DCC7AB7EDC}">
    <text xml:space="preserve">O número 1 neste campo quer dizer que tem linha preenchida inicando serviço. Quano 1 tem preenchido, quando zero não tem nada.
</text>
  </threadedComment>
  <threadedComment ref="N81" dT="2024-02-20T15:08:17.28" personId="{1A8C0C53-730F-4061-85CB-7F5BA3CD4D88}" id="{A4290560-C774-43DD-9720-DFF475AE76B8}">
    <text>Extensão não continua</text>
  </threadedComment>
  <threadedComment ref="D82" dT="2023-07-20T17:36:38.00" personId="{1A8C0C53-730F-4061-85CB-7F5BA3CD4D88}" id="{16ABE09E-9BD3-47E8-A03B-50BEB8E98BB7}">
    <text xml:space="preserve">O número 1 neste campo quer dizer que tem linha preenchida inicando serviço. Quano 1 tem preenchido, quando zero não tem nada.
</text>
  </threadedComment>
  <threadedComment ref="N82" dT="2024-02-20T15:08:34.02" personId="{1A8C0C53-730F-4061-85CB-7F5BA3CD4D88}" id="{AEA0CB3E-89B6-445D-86E4-6E2F1912503D}">
    <text>Extensão não continua</text>
  </threadedComment>
  <threadedComment ref="D83" dT="2023-07-20T17:36:38.00" personId="{1A8C0C53-730F-4061-85CB-7F5BA3CD4D88}" id="{FC62A297-CCFA-48C3-A224-14E039F42F2A}">
    <text xml:space="preserve">O número 1 neste campo quer dizer que tem linha preenchida inicando serviço. Quano 1 tem preenchido, quando zero não tem nada.
</text>
  </threadedComment>
  <threadedComment ref="D84" dT="2023-07-20T17:36:38.00" personId="{1A8C0C53-730F-4061-85CB-7F5BA3CD4D88}" id="{F9FDA94C-9529-4570-9574-8F1B24481F99}">
    <text xml:space="preserve">O número 1 neste campo quer dizer que tem linha preenchida inicando serviço. Quano 1 tem preenchido, quando zero não tem nada.
</text>
  </threadedComment>
  <threadedComment ref="D85" dT="2023-07-20T17:36:38.00" personId="{1A8C0C53-730F-4061-85CB-7F5BA3CD4D88}" id="{B4ACC7C8-2C51-4828-82FA-AFC767FAD132}">
    <text xml:space="preserve">O número 1 neste campo quer dizer que tem linha preenchida inicando serviço. Quano 1 tem preenchido, quando zero não tem nada.
</text>
  </threadedComment>
  <threadedComment ref="D86" dT="2023-07-20T17:36:38.00" personId="{1A8C0C53-730F-4061-85CB-7F5BA3CD4D88}" id="{B4EC86F4-C572-478F-881E-4A447543BE06}">
    <text xml:space="preserve">O número 1 neste campo quer dizer que tem linha preenchida inicando serviço. Quano 1 tem preenchido, quando zero não tem nada.
</text>
  </threadedComment>
  <threadedComment ref="D87" dT="2023-07-20T17:36:38.00" personId="{1A8C0C53-730F-4061-85CB-7F5BA3CD4D88}" id="{1F67B251-292C-4AF0-BA0E-6ECA043857EF}">
    <text xml:space="preserve">O número 1 neste campo quer dizer que tem linha preenchida inicando serviço. Quano 1 tem preenchido, quando zero não tem nada.
</text>
  </threadedComment>
  <threadedComment ref="D88" dT="2023-07-20T17:36:38.00" personId="{1A8C0C53-730F-4061-85CB-7F5BA3CD4D88}" id="{BCFA8C5C-19B8-40DD-998A-4E5998D427E8}">
    <text xml:space="preserve">O número 1 neste campo quer dizer que tem linha preenchida inicando serviço. Quano 1 tem preenchido, quando zero não tem nada.
</text>
  </threadedComment>
  <threadedComment ref="N88" dT="2024-02-20T15:08:56.36" personId="{1A8C0C53-730F-4061-85CB-7F5BA3CD4D88}" id="{E04933AE-42BB-4F19-B5B4-C90BDB567CF1}">
    <text>Extensão não continua</text>
  </threadedComment>
  <threadedComment ref="D89" dT="2023-07-20T17:36:38.00" personId="{1A8C0C53-730F-4061-85CB-7F5BA3CD4D88}" id="{A0F3CB49-14D6-4E5E-A810-F130E9F78622}">
    <text xml:space="preserve">O número 1 neste campo quer dizer que tem linha preenchida inicando serviço. Quano 1 tem preenchido, quando zero não tem nada.
</text>
  </threadedComment>
  <threadedComment ref="D90" dT="2023-07-20T17:36:38.00" personId="{1A8C0C53-730F-4061-85CB-7F5BA3CD4D88}" id="{CCE3227C-7001-4B71-B86E-14E9DB1526C4}">
    <text xml:space="preserve">O número 1 neste campo quer dizer que tem linha preenchida inicando serviço. Quano 1 tem preenchido, quando zero não tem nada.
</text>
  </threadedComment>
  <threadedComment ref="D91" dT="2023-07-20T17:36:38.00" personId="{1A8C0C53-730F-4061-85CB-7F5BA3CD4D88}" id="{26CEE707-5550-44C2-9196-FBF95266DF7D}">
    <text xml:space="preserve">O número 1 neste campo quer dizer que tem linha preenchida inicando serviço. Quano 1 tem preenchido, quando zero não tem nada.
</text>
  </threadedComment>
  <threadedComment ref="D92" dT="2023-07-20T17:36:38.00" personId="{1A8C0C53-730F-4061-85CB-7F5BA3CD4D88}" id="{1F963502-6FF6-4583-9161-EB9FCBF38878}">
    <text xml:space="preserve">O número 1 neste campo quer dizer que tem linha preenchida inicando serviço. Quano 1 tem preenchido, quando zero não tem nada.
</text>
  </threadedComment>
  <threadedComment ref="N92" dT="2024-02-20T15:09:14.48" personId="{1A8C0C53-730F-4061-85CB-7F5BA3CD4D88}" id="{1CFA817A-69EE-4939-8DBA-4932E9DB8DD4}">
    <text>Extensão não continua</text>
  </threadedComment>
  <threadedComment ref="D93" dT="2023-07-20T17:36:38.00" personId="{1A8C0C53-730F-4061-85CB-7F5BA3CD4D88}" id="{793D800D-E064-453A-9A6E-2100B6CC80CD}">
    <text xml:space="preserve">O número 1 neste campo quer dizer que tem linha preenchida inicando serviço. Quano 1 tem preenchido, quando zero não tem nada.
</text>
  </threadedComment>
  <threadedComment ref="D94" dT="2023-07-20T17:36:38.00" personId="{1A8C0C53-730F-4061-85CB-7F5BA3CD4D88}" id="{C3DB4C73-CA18-44FF-8811-58DE1C93606B}">
    <text xml:space="preserve">O número 1 neste campo quer dizer que tem linha preenchida inicando serviço. Quano 1 tem preenchido, quando zero não tem nada.
</text>
  </threadedComment>
  <threadedComment ref="D95" dT="2023-07-20T17:36:38.00" personId="{1A8C0C53-730F-4061-85CB-7F5BA3CD4D88}" id="{7D5BCEF9-F3E1-42E5-96BC-7B2AAB6310F2}">
    <text xml:space="preserve">O número 1 neste campo quer dizer que tem linha preenchida inicando serviço. Quano 1 tem preenchido, quando zero não tem nada.
</text>
  </threadedComment>
  <threadedComment ref="D96" dT="2023-07-20T17:36:38.00" personId="{1A8C0C53-730F-4061-85CB-7F5BA3CD4D88}" id="{5CF79CA4-38F3-4E02-95CB-7DFEBB5BB6A0}">
    <text xml:space="preserve">O número 1 neste campo quer dizer que tem linha preenchida inicando serviço. Quano 1 tem preenchido, quando zero não tem nada.
</text>
  </threadedComment>
  <threadedComment ref="D105" dT="2023-07-20T17:36:38.00" personId="{1A8C0C53-730F-4061-85CB-7F5BA3CD4D88}" id="{876141EB-DD78-49F8-8AE7-7A1137654DE4}">
    <text xml:space="preserve">O número 1 neste campo quer dizer que tem linha preenchida inicando serviço. Quano 1 tem preenchido, quando zero não tem nada.
</text>
  </threadedComment>
  <threadedComment ref="D106" dT="2023-07-20T17:36:38.00" personId="{1A8C0C53-730F-4061-85CB-7F5BA3CD4D88}" id="{D01F880C-5D9A-4430-95BA-5C66384DBEDD}">
    <text xml:space="preserve">O número 1 neste campo quer dizer que tem linha preenchida inicando serviço. Quano 1 tem preenchido, quando zero não tem nada.
</text>
  </threadedComment>
  <threadedComment ref="D107" dT="2023-07-20T17:36:38.00" personId="{1A8C0C53-730F-4061-85CB-7F5BA3CD4D88}" id="{C4A378E9-AE7B-4834-B79A-BA069618E3FC}">
    <text xml:space="preserve">O número 1 neste campo quer dizer que tem linha preenchida inicando serviço. Quano 1 tem preenchido, quando zero não tem nada.
</text>
  </threadedComment>
  <threadedComment ref="D108" dT="2023-07-20T17:36:38.00" personId="{1A8C0C53-730F-4061-85CB-7F5BA3CD4D88}" id="{916FD1BF-BBBA-4C70-8FE9-116CCC6F2ED1}">
    <text xml:space="preserve">O número 1 neste campo quer dizer que tem linha preenchida inicando serviço. Quano 1 tem preenchido, quando zero não tem nada.
</text>
  </threadedComment>
  <threadedComment ref="D143" dT="2023-07-20T17:36:38.00" personId="{1A8C0C53-730F-4061-85CB-7F5BA3CD4D88}" id="{B54EAEA9-8F75-4640-8C7B-A36941E7B6BC}">
    <text xml:space="preserve">O número 1 neste campo quer dizer que tem linha preenchida inicando serviço. Quano 1 tem preenchido, quando zero não tem nada.
</text>
  </threadedComment>
  <threadedComment ref="D144" dT="2023-07-20T17:36:38.00" personId="{1A8C0C53-730F-4061-85CB-7F5BA3CD4D88}" id="{C7577670-70DC-47FE-99C3-D36CCDAC3872}">
    <text xml:space="preserve">O número 1 neste campo quer dizer que tem linha preenchida inicando serviço. Quano 1 tem preenchido, quando zero não tem nada.
</text>
  </threadedComment>
  <threadedComment ref="D145" dT="2023-07-20T17:36:38.00" personId="{1A8C0C53-730F-4061-85CB-7F5BA3CD4D88}" id="{69F4223E-1916-4E80-9C0C-3CD98CE5557E}">
    <text xml:space="preserve">O número 1 neste campo quer dizer que tem linha preenchida inicando serviço. Quano 1 tem preenchido, quando zero não tem nada.
</text>
  </threadedComment>
  <threadedComment ref="D146" dT="2023-07-20T17:36:38.00" personId="{1A8C0C53-730F-4061-85CB-7F5BA3CD4D88}" id="{131F4B9E-D6EC-477C-BB0C-290A305BB763}">
    <text xml:space="preserve">O número 1 neste campo quer dizer que tem linha preenchida inicando serviço. Quano 1 tem preenchido, quando zero não tem nada.
</text>
  </threadedComment>
  <threadedComment ref="D147" dT="2023-07-20T17:36:38.00" personId="{1A8C0C53-730F-4061-85CB-7F5BA3CD4D88}" id="{7314F8A1-1609-46E9-8D20-5E8021AC9977}">
    <text xml:space="preserve">O número 1 neste campo quer dizer que tem linha preenchida inicando serviço. Quano 1 tem preenchido, quando zero não tem nada.
</text>
  </threadedComment>
  <threadedComment ref="D148" dT="2023-07-20T17:36:38.00" personId="{1A8C0C53-730F-4061-85CB-7F5BA3CD4D88}" id="{9905D85F-ED4F-4BE3-ACEA-B70E61DD1754}">
    <text xml:space="preserve">O número 1 neste campo quer dizer que tem linha preenchida inicando serviço. Quano 1 tem preenchido, quando zero não tem nada.
</text>
  </threadedComment>
  <threadedComment ref="D149" dT="2023-07-20T17:36:38.00" personId="{1A8C0C53-730F-4061-85CB-7F5BA3CD4D88}" id="{3340636E-6D55-43C2-B050-AE0213F73B0C}">
    <text xml:space="preserve">O número 1 neste campo quer dizer que tem linha preenchida inicando serviço. Quano 1 tem preenchido, quando zero não tem nada.
</text>
  </threadedComment>
  <threadedComment ref="D150" dT="2023-07-20T17:36:38.00" personId="{1A8C0C53-730F-4061-85CB-7F5BA3CD4D88}" id="{56E2C5E1-F221-44AF-B8C6-84CF108C3C58}">
    <text xml:space="preserve">O número 1 neste campo quer dizer que tem linha preenchida inicando serviço. Quano 1 tem preenchido, quando zero não tem nada.
</text>
  </threadedComment>
  <threadedComment ref="D151" dT="2023-07-20T17:36:38.00" personId="{1A8C0C53-730F-4061-85CB-7F5BA3CD4D88}" id="{7AABF697-FE98-4E4F-9B1F-F741DD9172CA}">
    <text xml:space="preserve">O número 1 neste campo quer dizer que tem linha preenchida inicando serviço. Quano 1 tem preenchido, quando zero não tem nada.
</text>
  </threadedComment>
  <threadedComment ref="D152" dT="2023-07-20T17:36:38.00" personId="{1A8C0C53-730F-4061-85CB-7F5BA3CD4D88}" id="{8A22BAE4-4FF2-408B-910F-DAC4D0412B67}">
    <text xml:space="preserve">O número 1 neste campo quer dizer que tem linha preenchida inicando serviço. Quano 1 tem preenchido, quando zero não tem nada.
</text>
  </threadedComment>
  <threadedComment ref="D169" dT="2023-07-20T17:36:38.00" personId="{1A8C0C53-730F-4061-85CB-7F5BA3CD4D88}" id="{47ADDEE7-B68D-4322-8B8D-AD99B4242555}">
    <text xml:space="preserve">O número 1 neste campo quer dizer que tem linha preenchida inicando serviço. Quano 1 tem preenchido, quando zero não tem nada.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  <outlinePr summaryBelow="0" summaryRight="0"/>
  </sheetPr>
  <dimension ref="A1:AC169"/>
  <sheetViews>
    <sheetView showGridLines="0" tabSelected="1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AC43" sqref="AC43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C7+C26+C29+C40+C80+C97+C102+C109+C112+C115+C117+C120+C124+C127+C130+C132+C134+C139+C142+C153+C157+C159+C162+C168</f>
        <v>24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 t="s">
        <v>369</v>
      </c>
      <c r="E7" s="3" t="s">
        <v>118</v>
      </c>
      <c r="F7" s="3" t="s">
        <v>20</v>
      </c>
      <c r="G7" s="7">
        <v>43511</v>
      </c>
      <c r="H7" s="3">
        <v>6</v>
      </c>
      <c r="I7" s="3"/>
      <c r="J7" s="3"/>
      <c r="K7" s="52"/>
      <c r="L7" s="52"/>
      <c r="M7" s="52"/>
      <c r="N7" s="52"/>
      <c r="O7" s="52"/>
      <c r="P7" s="52"/>
      <c r="Q7" s="51"/>
      <c r="R7" s="3"/>
      <c r="S7" s="3"/>
      <c r="T7" s="3"/>
      <c r="U7" s="3"/>
      <c r="V7" s="3"/>
      <c r="W7" s="3"/>
      <c r="X7" s="19"/>
      <c r="Y7" s="51"/>
      <c r="Z7" s="19"/>
      <c r="AA7" s="19"/>
      <c r="AB7" s="111"/>
      <c r="AC7" s="51"/>
    </row>
    <row r="8" spans="1:29" ht="15" x14ac:dyDescent="0.2">
      <c r="A8" s="100" t="s">
        <v>19</v>
      </c>
      <c r="B8" s="100" t="s">
        <v>9</v>
      </c>
      <c r="C8" s="101">
        <v>101</v>
      </c>
      <c r="D8" s="80">
        <v>1</v>
      </c>
      <c r="E8" s="170"/>
      <c r="F8" s="171"/>
      <c r="G8" s="171"/>
      <c r="H8" s="172"/>
      <c r="I8" s="5" t="s">
        <v>51</v>
      </c>
      <c r="J8" s="5" t="s">
        <v>52</v>
      </c>
      <c r="K8" s="5" t="s">
        <v>295</v>
      </c>
      <c r="L8" s="5">
        <v>23.95</v>
      </c>
      <c r="M8" s="5">
        <v>23.95</v>
      </c>
      <c r="N8" s="5">
        <v>1</v>
      </c>
      <c r="O8" s="136">
        <f>N8*AUXILIAR!$G$70</f>
        <v>2000000</v>
      </c>
      <c r="P8" s="50"/>
      <c r="Q8" s="53" t="s">
        <v>105</v>
      </c>
      <c r="R8" s="53" t="s">
        <v>105</v>
      </c>
      <c r="S8" s="53" t="s">
        <v>104</v>
      </c>
      <c r="T8" s="55">
        <v>45200</v>
      </c>
      <c r="U8" s="5">
        <v>10118784</v>
      </c>
      <c r="V8" s="5"/>
      <c r="W8" s="5"/>
      <c r="X8" s="50" t="s">
        <v>80</v>
      </c>
      <c r="Y8" s="36">
        <v>0</v>
      </c>
      <c r="Z8" s="102" t="s">
        <v>286</v>
      </c>
      <c r="AA8" s="112" t="s">
        <v>338</v>
      </c>
      <c r="AB8" s="55">
        <v>45225</v>
      </c>
      <c r="AC8" s="36">
        <v>0</v>
      </c>
    </row>
    <row r="9" spans="1:29" ht="15" x14ac:dyDescent="0.2">
      <c r="A9" s="100" t="s">
        <v>19</v>
      </c>
      <c r="B9" s="100" t="s">
        <v>9</v>
      </c>
      <c r="C9" s="101">
        <v>101</v>
      </c>
      <c r="D9" s="80">
        <v>1</v>
      </c>
      <c r="E9" s="173"/>
      <c r="F9" s="174"/>
      <c r="G9" s="174"/>
      <c r="H9" s="175"/>
      <c r="I9" s="5" t="s">
        <v>51</v>
      </c>
      <c r="J9" s="5" t="s">
        <v>52</v>
      </c>
      <c r="K9" s="5" t="s">
        <v>296</v>
      </c>
      <c r="L9" s="5">
        <v>85.12</v>
      </c>
      <c r="M9" s="5">
        <v>85.12</v>
      </c>
      <c r="N9" s="5">
        <v>1</v>
      </c>
      <c r="O9" s="136">
        <f>N9*AUXILIAR!$G$70</f>
        <v>2000000</v>
      </c>
      <c r="P9" s="50"/>
      <c r="Q9" s="53" t="s">
        <v>105</v>
      </c>
      <c r="R9" s="53" t="s">
        <v>105</v>
      </c>
      <c r="S9" s="53" t="s">
        <v>104</v>
      </c>
      <c r="T9" s="55">
        <v>45200</v>
      </c>
      <c r="U9" s="5">
        <v>10118881</v>
      </c>
      <c r="V9" s="5"/>
      <c r="W9" s="5"/>
      <c r="X9" s="50" t="s">
        <v>80</v>
      </c>
      <c r="Y9" s="36"/>
      <c r="Z9" s="99" t="s">
        <v>286</v>
      </c>
      <c r="AA9" s="113" t="s">
        <v>344</v>
      </c>
      <c r="AB9" s="55">
        <v>45181</v>
      </c>
      <c r="AC9" s="36">
        <v>2</v>
      </c>
    </row>
    <row r="10" spans="1:29" ht="15" x14ac:dyDescent="0.2">
      <c r="A10" s="100" t="s">
        <v>19</v>
      </c>
      <c r="B10" s="100" t="s">
        <v>9</v>
      </c>
      <c r="C10" s="101">
        <v>101</v>
      </c>
      <c r="D10" s="80">
        <v>1</v>
      </c>
      <c r="E10" s="173"/>
      <c r="F10" s="174"/>
      <c r="G10" s="174"/>
      <c r="H10" s="175"/>
      <c r="I10" s="5" t="s">
        <v>51</v>
      </c>
      <c r="J10" s="5" t="s">
        <v>52</v>
      </c>
      <c r="K10" s="5" t="s">
        <v>297</v>
      </c>
      <c r="L10" s="5">
        <v>9.57</v>
      </c>
      <c r="M10" s="5">
        <v>9.57</v>
      </c>
      <c r="N10" s="5">
        <v>1</v>
      </c>
      <c r="O10" s="136">
        <f>N10*AUXILIAR!$G$70</f>
        <v>2000000</v>
      </c>
      <c r="P10" s="50"/>
      <c r="Q10" s="53" t="s">
        <v>105</v>
      </c>
      <c r="R10" s="53" t="s">
        <v>105</v>
      </c>
      <c r="S10" s="53" t="s">
        <v>104</v>
      </c>
      <c r="T10" s="55">
        <v>45200</v>
      </c>
      <c r="U10" s="5">
        <v>10118910</v>
      </c>
      <c r="V10" s="5"/>
      <c r="W10" s="5"/>
      <c r="X10" s="50" t="s">
        <v>80</v>
      </c>
      <c r="Y10" s="36"/>
      <c r="Z10" s="99" t="s">
        <v>286</v>
      </c>
      <c r="AA10" s="113" t="s">
        <v>345</v>
      </c>
      <c r="AB10" s="55">
        <v>45265</v>
      </c>
      <c r="AC10" s="36">
        <v>2</v>
      </c>
    </row>
    <row r="11" spans="1:29" ht="15" x14ac:dyDescent="0.2">
      <c r="A11" s="100" t="s">
        <v>19</v>
      </c>
      <c r="B11" s="100" t="s">
        <v>9</v>
      </c>
      <c r="C11" s="101">
        <v>101</v>
      </c>
      <c r="D11" s="80">
        <v>1</v>
      </c>
      <c r="E11" s="173"/>
      <c r="F11" s="174"/>
      <c r="G11" s="174"/>
      <c r="H11" s="175"/>
      <c r="I11" s="5" t="s">
        <v>51</v>
      </c>
      <c r="J11" s="5" t="s">
        <v>52</v>
      </c>
      <c r="K11" s="5" t="s">
        <v>298</v>
      </c>
      <c r="L11" s="5">
        <v>22.1</v>
      </c>
      <c r="M11" s="5">
        <v>22.1</v>
      </c>
      <c r="N11" s="5">
        <v>1</v>
      </c>
      <c r="O11" s="136">
        <f>N11*AUXILIAR!$G$70</f>
        <v>2000000</v>
      </c>
      <c r="P11" s="50"/>
      <c r="Q11" s="53" t="s">
        <v>105</v>
      </c>
      <c r="R11" s="53" t="s">
        <v>105</v>
      </c>
      <c r="S11" s="53" t="s">
        <v>104</v>
      </c>
      <c r="T11" s="55">
        <v>45200</v>
      </c>
      <c r="U11" s="5">
        <v>10118910</v>
      </c>
      <c r="V11" s="5"/>
      <c r="W11" s="5"/>
      <c r="X11" s="50" t="s">
        <v>80</v>
      </c>
      <c r="Y11" s="36"/>
      <c r="Z11" s="99" t="s">
        <v>286</v>
      </c>
      <c r="AA11" s="113" t="s">
        <v>345</v>
      </c>
      <c r="AB11" s="55">
        <v>45265</v>
      </c>
      <c r="AC11" s="36">
        <v>2</v>
      </c>
    </row>
    <row r="12" spans="1:29" ht="15" x14ac:dyDescent="0.2">
      <c r="A12" s="100" t="s">
        <v>19</v>
      </c>
      <c r="B12" s="100" t="s">
        <v>9</v>
      </c>
      <c r="C12" s="101">
        <v>292</v>
      </c>
      <c r="D12" s="80">
        <v>1</v>
      </c>
      <c r="E12" s="173"/>
      <c r="F12" s="174"/>
      <c r="G12" s="174"/>
      <c r="H12" s="175"/>
      <c r="I12" s="5" t="s">
        <v>51</v>
      </c>
      <c r="J12" s="5" t="s">
        <v>52</v>
      </c>
      <c r="K12" s="5" t="s">
        <v>293</v>
      </c>
      <c r="L12" s="5">
        <v>69.349999999999994</v>
      </c>
      <c r="M12" s="5">
        <v>69.349999999999994</v>
      </c>
      <c r="N12" s="5">
        <v>1</v>
      </c>
      <c r="O12" s="136">
        <f>N12*AUXILIAR!$G$70</f>
        <v>2000000</v>
      </c>
      <c r="P12" s="50"/>
      <c r="Q12" s="53" t="s">
        <v>105</v>
      </c>
      <c r="R12" s="53" t="s">
        <v>105</v>
      </c>
      <c r="S12" s="53" t="s">
        <v>104</v>
      </c>
      <c r="T12" s="55">
        <v>45179</v>
      </c>
      <c r="U12" s="5">
        <v>10118910</v>
      </c>
      <c r="V12" s="5"/>
      <c r="W12" s="5"/>
      <c r="X12" s="50" t="s">
        <v>80</v>
      </c>
      <c r="Y12" s="36"/>
      <c r="Z12" s="99" t="s">
        <v>286</v>
      </c>
      <c r="AA12" s="113" t="s">
        <v>345</v>
      </c>
      <c r="AB12" s="55">
        <v>45265</v>
      </c>
      <c r="AC12" s="36">
        <v>2</v>
      </c>
    </row>
    <row r="13" spans="1:29" ht="15" x14ac:dyDescent="0.2">
      <c r="A13" s="100" t="s">
        <v>19</v>
      </c>
      <c r="B13" s="100" t="s">
        <v>9</v>
      </c>
      <c r="C13" s="101">
        <v>292</v>
      </c>
      <c r="D13" s="80">
        <v>1</v>
      </c>
      <c r="E13" s="173"/>
      <c r="F13" s="174"/>
      <c r="G13" s="174"/>
      <c r="H13" s="175"/>
      <c r="I13" s="5" t="s">
        <v>51</v>
      </c>
      <c r="J13" s="5" t="s">
        <v>52</v>
      </c>
      <c r="K13" s="5" t="s">
        <v>294</v>
      </c>
      <c r="L13" s="5">
        <v>71</v>
      </c>
      <c r="M13" s="5">
        <v>71</v>
      </c>
      <c r="N13" s="5">
        <v>1</v>
      </c>
      <c r="O13" s="136">
        <f>N13*AUXILIAR!$G$70</f>
        <v>2000000</v>
      </c>
      <c r="P13" s="50"/>
      <c r="Q13" s="53" t="s">
        <v>105</v>
      </c>
      <c r="R13" s="53" t="s">
        <v>105</v>
      </c>
      <c r="S13" s="53" t="s">
        <v>104</v>
      </c>
      <c r="T13" s="55">
        <v>45165</v>
      </c>
      <c r="U13" s="5">
        <v>10118910</v>
      </c>
      <c r="V13" s="5"/>
      <c r="W13" s="5"/>
      <c r="X13" s="50" t="s">
        <v>80</v>
      </c>
      <c r="Y13" s="36"/>
      <c r="Z13" s="99" t="s">
        <v>286</v>
      </c>
      <c r="AA13" s="113" t="s">
        <v>345</v>
      </c>
      <c r="AB13" s="55">
        <v>45265</v>
      </c>
      <c r="AC13" s="36">
        <v>2</v>
      </c>
    </row>
    <row r="14" spans="1:29" ht="15" x14ac:dyDescent="0.2">
      <c r="A14" s="100" t="s">
        <v>19</v>
      </c>
      <c r="B14" s="100" t="s">
        <v>9</v>
      </c>
      <c r="C14" s="101">
        <v>386</v>
      </c>
      <c r="D14" s="80">
        <v>1</v>
      </c>
      <c r="E14" s="173"/>
      <c r="F14" s="174"/>
      <c r="G14" s="174"/>
      <c r="H14" s="175"/>
      <c r="I14" s="5" t="s">
        <v>51</v>
      </c>
      <c r="J14" s="5" t="s">
        <v>34</v>
      </c>
      <c r="K14" s="5" t="s">
        <v>285</v>
      </c>
      <c r="L14" s="5">
        <v>392.7</v>
      </c>
      <c r="M14" s="5">
        <v>392.7</v>
      </c>
      <c r="N14" s="5">
        <v>1</v>
      </c>
      <c r="O14" s="136">
        <f>N14*AUXILIAR!$G$70</f>
        <v>2000000</v>
      </c>
      <c r="P14" s="50"/>
      <c r="Q14" s="54" t="s">
        <v>103</v>
      </c>
      <c r="R14" s="54" t="s">
        <v>103</v>
      </c>
      <c r="S14" s="54" t="s">
        <v>104</v>
      </c>
      <c r="T14" s="55">
        <v>45149</v>
      </c>
      <c r="U14" s="5">
        <v>10118877</v>
      </c>
      <c r="V14" s="5"/>
      <c r="W14" s="5"/>
      <c r="X14" s="5" t="s">
        <v>80</v>
      </c>
      <c r="Y14" s="36"/>
      <c r="Z14" s="99" t="s">
        <v>286</v>
      </c>
      <c r="AA14" s="113" t="s">
        <v>346</v>
      </c>
      <c r="AB14" s="55">
        <v>45174</v>
      </c>
      <c r="AC14" s="36">
        <v>2</v>
      </c>
    </row>
    <row r="15" spans="1:29" ht="15" x14ac:dyDescent="0.2">
      <c r="A15" s="100" t="s">
        <v>19</v>
      </c>
      <c r="B15" s="100" t="s">
        <v>9</v>
      </c>
      <c r="C15" s="101">
        <v>386</v>
      </c>
      <c r="D15" s="80">
        <v>1</v>
      </c>
      <c r="E15" s="173"/>
      <c r="F15" s="174"/>
      <c r="G15" s="174"/>
      <c r="H15" s="175"/>
      <c r="I15" s="5" t="s">
        <v>51</v>
      </c>
      <c r="J15" s="5" t="s">
        <v>34</v>
      </c>
      <c r="K15" s="5" t="s">
        <v>287</v>
      </c>
      <c r="L15" s="5">
        <v>427.4</v>
      </c>
      <c r="M15" s="5">
        <v>427.4</v>
      </c>
      <c r="N15" s="5">
        <v>1</v>
      </c>
      <c r="O15" s="136">
        <f>N15*AUXILIAR!$G$70</f>
        <v>2000000</v>
      </c>
      <c r="P15" s="50"/>
      <c r="Q15" s="54" t="s">
        <v>103</v>
      </c>
      <c r="R15" s="54" t="s">
        <v>103</v>
      </c>
      <c r="S15" s="54" t="s">
        <v>104</v>
      </c>
      <c r="T15" s="55">
        <v>45149</v>
      </c>
      <c r="U15" s="5">
        <v>10118881</v>
      </c>
      <c r="V15" s="5"/>
      <c r="W15" s="5"/>
      <c r="X15" s="5" t="s">
        <v>80</v>
      </c>
      <c r="Y15" s="36"/>
      <c r="Z15" s="99" t="s">
        <v>286</v>
      </c>
      <c r="AA15" s="113" t="s">
        <v>344</v>
      </c>
      <c r="AB15" s="55">
        <v>45181</v>
      </c>
      <c r="AC15" s="36">
        <v>2</v>
      </c>
    </row>
    <row r="16" spans="1:29" ht="15" x14ac:dyDescent="0.2">
      <c r="A16" s="100" t="s">
        <v>19</v>
      </c>
      <c r="B16" s="100" t="s">
        <v>9</v>
      </c>
      <c r="C16" s="101">
        <v>386</v>
      </c>
      <c r="D16" s="80">
        <v>1</v>
      </c>
      <c r="E16" s="173"/>
      <c r="F16" s="174"/>
      <c r="G16" s="174"/>
      <c r="H16" s="175"/>
      <c r="I16" s="5" t="s">
        <v>51</v>
      </c>
      <c r="J16" s="5" t="s">
        <v>52</v>
      </c>
      <c r="K16" s="5" t="s">
        <v>288</v>
      </c>
      <c r="L16" s="5">
        <v>412.12</v>
      </c>
      <c r="M16" s="5">
        <v>412.12</v>
      </c>
      <c r="N16" s="5">
        <v>1</v>
      </c>
      <c r="O16" s="136">
        <f>N16*AUXILIAR!$G$70</f>
        <v>2000000</v>
      </c>
      <c r="P16" s="50"/>
      <c r="Q16" s="54" t="s">
        <v>104</v>
      </c>
      <c r="R16" s="54" t="s">
        <v>104</v>
      </c>
      <c r="S16" s="54" t="s">
        <v>104</v>
      </c>
      <c r="T16" s="55">
        <v>45249</v>
      </c>
      <c r="U16" s="5">
        <v>10118990</v>
      </c>
      <c r="V16" s="5"/>
      <c r="W16" s="5"/>
      <c r="X16" s="5" t="s">
        <v>80</v>
      </c>
      <c r="Y16" s="36"/>
      <c r="Z16" s="99" t="s">
        <v>286</v>
      </c>
      <c r="AA16" s="113" t="s">
        <v>368</v>
      </c>
      <c r="AB16" s="55">
        <v>45351</v>
      </c>
      <c r="AC16" s="36">
        <v>2</v>
      </c>
    </row>
    <row r="17" spans="1:29" ht="15" x14ac:dyDescent="0.2">
      <c r="A17" s="100" t="s">
        <v>19</v>
      </c>
      <c r="B17" s="100" t="s">
        <v>9</v>
      </c>
      <c r="C17" s="101">
        <v>386</v>
      </c>
      <c r="D17" s="80">
        <v>1</v>
      </c>
      <c r="E17" s="173"/>
      <c r="F17" s="174"/>
      <c r="G17" s="174"/>
      <c r="H17" s="175"/>
      <c r="I17" s="5" t="s">
        <v>51</v>
      </c>
      <c r="J17" s="5" t="s">
        <v>52</v>
      </c>
      <c r="K17" s="5" t="s">
        <v>289</v>
      </c>
      <c r="L17" s="5">
        <v>416.3</v>
      </c>
      <c r="M17" s="5">
        <v>416.3</v>
      </c>
      <c r="N17" s="5">
        <v>1</v>
      </c>
      <c r="O17" s="136">
        <f>N17*AUXILIAR!$G$70</f>
        <v>2000000</v>
      </c>
      <c r="P17" s="50"/>
      <c r="Q17" s="54" t="s">
        <v>104</v>
      </c>
      <c r="R17" s="54" t="s">
        <v>104</v>
      </c>
      <c r="S17" s="54" t="s">
        <v>104</v>
      </c>
      <c r="T17" s="55">
        <v>45270</v>
      </c>
      <c r="U17" s="5">
        <v>10118990</v>
      </c>
      <c r="V17" s="5"/>
      <c r="W17" s="5"/>
      <c r="X17" s="5" t="s">
        <v>80</v>
      </c>
      <c r="Y17" s="36"/>
      <c r="Z17" s="99" t="s">
        <v>286</v>
      </c>
      <c r="AA17" s="113" t="s">
        <v>368</v>
      </c>
      <c r="AB17" s="55">
        <v>45351</v>
      </c>
      <c r="AC17" s="36">
        <v>2</v>
      </c>
    </row>
    <row r="18" spans="1:29" ht="29.25" customHeight="1" x14ac:dyDescent="0.2">
      <c r="A18" s="100" t="s">
        <v>19</v>
      </c>
      <c r="B18" s="100" t="s">
        <v>9</v>
      </c>
      <c r="C18" s="101">
        <v>386</v>
      </c>
      <c r="D18" s="80">
        <v>1</v>
      </c>
      <c r="E18" s="173"/>
      <c r="F18" s="174"/>
      <c r="G18" s="174"/>
      <c r="H18" s="175"/>
      <c r="I18" s="5" t="s">
        <v>51</v>
      </c>
      <c r="J18" s="5" t="s">
        <v>12</v>
      </c>
      <c r="K18" s="5" t="s">
        <v>290</v>
      </c>
      <c r="L18" s="5">
        <v>245.3</v>
      </c>
      <c r="M18" s="5">
        <v>270.89999999999998</v>
      </c>
      <c r="N18" s="5">
        <f t="shared" ref="N18:N140" si="0">M18-L18</f>
        <v>25.599999999999966</v>
      </c>
      <c r="O18" s="136">
        <f>N18*AUXILIAR!$G$56</f>
        <v>127999999.99999984</v>
      </c>
      <c r="P18" s="50"/>
      <c r="Q18" s="54" t="s">
        <v>104</v>
      </c>
      <c r="R18" s="54" t="s">
        <v>103</v>
      </c>
      <c r="S18" s="54" t="s">
        <v>103</v>
      </c>
      <c r="T18" s="55">
        <v>45159</v>
      </c>
      <c r="U18" s="5"/>
      <c r="V18" s="5" t="s">
        <v>347</v>
      </c>
      <c r="W18" s="5"/>
      <c r="X18" s="5" t="s">
        <v>53</v>
      </c>
      <c r="Y18" s="36"/>
      <c r="Z18" s="99" t="s">
        <v>286</v>
      </c>
      <c r="AA18" s="113" t="s">
        <v>348</v>
      </c>
      <c r="AB18" s="55">
        <v>45201</v>
      </c>
      <c r="AC18" s="36">
        <v>2</v>
      </c>
    </row>
    <row r="19" spans="1:29" ht="15" x14ac:dyDescent="0.2">
      <c r="A19" s="100" t="s">
        <v>19</v>
      </c>
      <c r="B19" s="100" t="s">
        <v>9</v>
      </c>
      <c r="C19" s="101">
        <v>386</v>
      </c>
      <c r="D19" s="80">
        <v>1</v>
      </c>
      <c r="E19" s="173"/>
      <c r="F19" s="174"/>
      <c r="G19" s="174"/>
      <c r="H19" s="175"/>
      <c r="I19" s="5" t="s">
        <v>51</v>
      </c>
      <c r="J19" s="5" t="s">
        <v>12</v>
      </c>
      <c r="K19" s="5" t="s">
        <v>290</v>
      </c>
      <c r="L19" s="5">
        <v>245.3</v>
      </c>
      <c r="M19" s="5">
        <v>270.89999999999998</v>
      </c>
      <c r="N19" s="5">
        <f t="shared" ref="N19:N21" si="1">M19-L19</f>
        <v>25.599999999999966</v>
      </c>
      <c r="O19" s="136">
        <f>N19*AUXILIAR!$G$56</f>
        <v>127999999.99999984</v>
      </c>
      <c r="P19" s="50"/>
      <c r="Q19" s="54" t="s">
        <v>104</v>
      </c>
      <c r="R19" s="54" t="s">
        <v>103</v>
      </c>
      <c r="S19" s="54" t="s">
        <v>103</v>
      </c>
      <c r="T19" s="55">
        <v>45159</v>
      </c>
      <c r="U19" s="5">
        <v>10118933</v>
      </c>
      <c r="V19" s="5"/>
      <c r="W19" s="5"/>
      <c r="X19" s="5" t="s">
        <v>80</v>
      </c>
      <c r="Y19" s="36"/>
      <c r="Z19" s="99" t="s">
        <v>286</v>
      </c>
      <c r="AA19" s="113" t="s">
        <v>349</v>
      </c>
      <c r="AB19" s="55">
        <v>45214</v>
      </c>
      <c r="AC19" s="36">
        <v>2</v>
      </c>
    </row>
    <row r="20" spans="1:29" ht="15" x14ac:dyDescent="0.2">
      <c r="A20" s="100" t="s">
        <v>19</v>
      </c>
      <c r="B20" s="100" t="s">
        <v>9</v>
      </c>
      <c r="C20" s="101">
        <v>386</v>
      </c>
      <c r="D20" s="80">
        <v>1</v>
      </c>
      <c r="E20" s="173"/>
      <c r="F20" s="174"/>
      <c r="G20" s="174"/>
      <c r="H20" s="175"/>
      <c r="I20" s="5" t="s">
        <v>51</v>
      </c>
      <c r="J20" s="5" t="s">
        <v>12</v>
      </c>
      <c r="K20" s="5" t="s">
        <v>291</v>
      </c>
      <c r="L20" s="5">
        <v>335.25</v>
      </c>
      <c r="M20" s="5">
        <v>335.25</v>
      </c>
      <c r="N20" s="5">
        <v>1</v>
      </c>
      <c r="O20" s="5"/>
      <c r="P20" s="50"/>
      <c r="Q20" s="54" t="s">
        <v>104</v>
      </c>
      <c r="R20" s="54" t="s">
        <v>103</v>
      </c>
      <c r="S20" s="54" t="s">
        <v>103</v>
      </c>
      <c r="T20" s="55"/>
      <c r="U20" s="5">
        <v>10119049</v>
      </c>
      <c r="V20" s="5"/>
      <c r="W20" s="5"/>
      <c r="X20" s="5" t="s">
        <v>80</v>
      </c>
      <c r="Y20" s="36"/>
      <c r="Z20" s="99" t="s">
        <v>286</v>
      </c>
      <c r="AA20" s="113" t="s">
        <v>371</v>
      </c>
      <c r="AB20" s="55"/>
      <c r="AC20" s="36">
        <v>0</v>
      </c>
    </row>
    <row r="21" spans="1:29" ht="30" x14ac:dyDescent="0.2">
      <c r="A21" s="100" t="s">
        <v>19</v>
      </c>
      <c r="B21" s="100" t="s">
        <v>9</v>
      </c>
      <c r="C21" s="101">
        <v>386</v>
      </c>
      <c r="D21" s="80">
        <v>1</v>
      </c>
      <c r="E21" s="173"/>
      <c r="F21" s="174"/>
      <c r="G21" s="174"/>
      <c r="H21" s="175"/>
      <c r="I21" s="5" t="s">
        <v>51</v>
      </c>
      <c r="J21" s="5" t="s">
        <v>12</v>
      </c>
      <c r="K21" s="5" t="s">
        <v>292</v>
      </c>
      <c r="L21" s="5">
        <v>213</v>
      </c>
      <c r="M21" s="5">
        <v>243.6</v>
      </c>
      <c r="N21" s="5">
        <f t="shared" si="1"/>
        <v>30.599999999999994</v>
      </c>
      <c r="O21" s="136">
        <f>N21*AUXILIAR!$G$56</f>
        <v>152999999.99999997</v>
      </c>
      <c r="P21" s="50"/>
      <c r="Q21" s="54" t="s">
        <v>104</v>
      </c>
      <c r="R21" s="54" t="s">
        <v>103</v>
      </c>
      <c r="S21" s="54" t="s">
        <v>103</v>
      </c>
      <c r="T21" s="55"/>
      <c r="U21" s="5"/>
      <c r="V21" s="5" t="s">
        <v>372</v>
      </c>
      <c r="W21" s="5"/>
      <c r="X21" s="5" t="s">
        <v>53</v>
      </c>
      <c r="Y21" s="36"/>
      <c r="Z21" s="99" t="s">
        <v>286</v>
      </c>
      <c r="AA21" s="113" t="s">
        <v>373</v>
      </c>
      <c r="AB21" s="55">
        <v>45281</v>
      </c>
      <c r="AC21" s="36">
        <v>2</v>
      </c>
    </row>
    <row r="22" spans="1:29" ht="15" x14ac:dyDescent="0.2">
      <c r="A22" s="105" t="s">
        <v>19</v>
      </c>
      <c r="B22" s="105" t="s">
        <v>9</v>
      </c>
      <c r="C22" s="106">
        <v>386</v>
      </c>
      <c r="D22" s="80">
        <v>1</v>
      </c>
      <c r="E22" s="173"/>
      <c r="F22" s="174"/>
      <c r="G22" s="174"/>
      <c r="H22" s="175"/>
      <c r="I22" s="5" t="s">
        <v>51</v>
      </c>
      <c r="J22" s="5" t="s">
        <v>52</v>
      </c>
      <c r="K22" s="5" t="s">
        <v>324</v>
      </c>
      <c r="L22" s="5">
        <v>434.8</v>
      </c>
      <c r="M22" s="5">
        <v>434.8</v>
      </c>
      <c r="N22" s="5">
        <v>1</v>
      </c>
      <c r="O22" s="136">
        <f>N22*AUXILIAR!$G$70</f>
        <v>2000000</v>
      </c>
      <c r="P22" s="50"/>
      <c r="Q22" s="54"/>
      <c r="R22" s="54"/>
      <c r="S22" s="54"/>
      <c r="T22" s="55">
        <v>45337</v>
      </c>
      <c r="U22" s="5">
        <v>10119107</v>
      </c>
      <c r="V22" s="5"/>
      <c r="W22" s="5"/>
      <c r="X22" s="5" t="s">
        <v>80</v>
      </c>
      <c r="Y22" s="36"/>
      <c r="Z22" s="107" t="s">
        <v>325</v>
      </c>
      <c r="AA22" s="113" t="s">
        <v>374</v>
      </c>
      <c r="AB22" s="55"/>
      <c r="AC22" s="36">
        <v>1</v>
      </c>
    </row>
    <row r="23" spans="1:29" ht="15" x14ac:dyDescent="0.2">
      <c r="A23" s="105" t="s">
        <v>19</v>
      </c>
      <c r="B23" s="105" t="s">
        <v>9</v>
      </c>
      <c r="C23" s="106">
        <v>386</v>
      </c>
      <c r="D23" s="80">
        <v>1</v>
      </c>
      <c r="E23" s="173"/>
      <c r="F23" s="174"/>
      <c r="G23" s="174"/>
      <c r="H23" s="175"/>
      <c r="I23" s="5" t="s">
        <v>51</v>
      </c>
      <c r="J23" s="5" t="s">
        <v>52</v>
      </c>
      <c r="K23" s="5" t="s">
        <v>324</v>
      </c>
      <c r="L23" s="5">
        <v>435.5</v>
      </c>
      <c r="M23" s="5">
        <v>435.5</v>
      </c>
      <c r="N23" s="5">
        <v>1</v>
      </c>
      <c r="O23" s="136">
        <f>N23*AUXILIAR!$G$70</f>
        <v>2000000</v>
      </c>
      <c r="P23" s="50"/>
      <c r="Q23" s="54"/>
      <c r="R23" s="54"/>
      <c r="S23" s="54"/>
      <c r="T23" s="55">
        <v>45352</v>
      </c>
      <c r="U23" s="5">
        <v>10119106</v>
      </c>
      <c r="V23" s="5"/>
      <c r="W23" s="5"/>
      <c r="X23" s="5" t="s">
        <v>80</v>
      </c>
      <c r="Y23" s="36"/>
      <c r="Z23" s="107" t="s">
        <v>325</v>
      </c>
      <c r="AA23" s="113" t="s">
        <v>374</v>
      </c>
      <c r="AB23" s="55"/>
      <c r="AC23" s="36">
        <v>1</v>
      </c>
    </row>
    <row r="24" spans="1:29" ht="15" x14ac:dyDescent="0.2">
      <c r="A24" s="105" t="s">
        <v>19</v>
      </c>
      <c r="B24" s="105" t="s">
        <v>9</v>
      </c>
      <c r="C24" s="106">
        <v>386</v>
      </c>
      <c r="D24" s="80">
        <v>1</v>
      </c>
      <c r="E24" s="173"/>
      <c r="F24" s="174"/>
      <c r="G24" s="174"/>
      <c r="H24" s="175"/>
      <c r="I24" s="5" t="s">
        <v>51</v>
      </c>
      <c r="J24" s="5" t="s">
        <v>52</v>
      </c>
      <c r="K24" s="5" t="s">
        <v>324</v>
      </c>
      <c r="L24" s="5">
        <v>435.5</v>
      </c>
      <c r="M24" s="5">
        <v>435.5</v>
      </c>
      <c r="N24" s="5">
        <v>1</v>
      </c>
      <c r="O24" s="136">
        <f>N24*AUXILIAR!$G$70</f>
        <v>2000000</v>
      </c>
      <c r="P24" s="50"/>
      <c r="Q24" s="54"/>
      <c r="R24" s="54"/>
      <c r="S24" s="54"/>
      <c r="T24" s="55">
        <v>45352</v>
      </c>
      <c r="U24" s="5"/>
      <c r="V24" s="5"/>
      <c r="W24" s="5" t="s">
        <v>350</v>
      </c>
      <c r="X24" s="5" t="s">
        <v>80</v>
      </c>
      <c r="Y24" s="36"/>
      <c r="Z24" s="107" t="s">
        <v>325</v>
      </c>
      <c r="AA24" s="113" t="s">
        <v>375</v>
      </c>
      <c r="AB24" s="55"/>
      <c r="AC24" s="36">
        <v>1</v>
      </c>
    </row>
    <row r="25" spans="1:29" ht="15" x14ac:dyDescent="0.2">
      <c r="A25" s="4" t="s">
        <v>19</v>
      </c>
      <c r="B25" s="4" t="s">
        <v>9</v>
      </c>
      <c r="C25" s="6">
        <v>448</v>
      </c>
      <c r="D25" s="80"/>
      <c r="E25" s="176"/>
      <c r="F25" s="177"/>
      <c r="G25" s="177"/>
      <c r="H25" s="178"/>
      <c r="I25" s="5"/>
      <c r="J25" s="5"/>
      <c r="K25" s="5"/>
      <c r="L25" s="5"/>
      <c r="M25" s="5"/>
      <c r="N25" s="5">
        <f t="shared" si="0"/>
        <v>0</v>
      </c>
      <c r="O25" s="5"/>
      <c r="P25" s="50"/>
      <c r="Q25" s="54"/>
      <c r="R25" s="54"/>
      <c r="S25" s="54"/>
      <c r="T25" s="55"/>
      <c r="U25" s="5"/>
      <c r="V25" s="5"/>
      <c r="W25" s="5"/>
      <c r="X25" s="5"/>
      <c r="Y25" s="36"/>
      <c r="Z25" s="5"/>
      <c r="AA25" s="5"/>
      <c r="AB25" s="55"/>
      <c r="AC25" s="36"/>
    </row>
    <row r="26" spans="1:29" ht="42" customHeight="1" x14ac:dyDescent="0.2">
      <c r="A26" s="2" t="s">
        <v>19</v>
      </c>
      <c r="B26" s="2"/>
      <c r="C26" s="2">
        <v>1</v>
      </c>
      <c r="D26" s="2"/>
      <c r="E26" s="3" t="s">
        <v>119</v>
      </c>
      <c r="F26" s="3" t="s">
        <v>21</v>
      </c>
      <c r="G26" s="7">
        <v>43850</v>
      </c>
      <c r="H26" s="3">
        <v>5</v>
      </c>
      <c r="I26" s="3"/>
      <c r="J26" s="3"/>
      <c r="K26" s="3"/>
      <c r="L26" s="3"/>
      <c r="M26" s="3"/>
      <c r="N26" s="3"/>
      <c r="O26" s="3"/>
      <c r="P26" s="3"/>
      <c r="Q26" s="52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38.25" customHeight="1" x14ac:dyDescent="0.2">
      <c r="A27" s="4" t="s">
        <v>19</v>
      </c>
      <c r="B27" s="4" t="s">
        <v>13</v>
      </c>
      <c r="C27" s="6">
        <v>364</v>
      </c>
      <c r="D27" s="80">
        <v>1</v>
      </c>
      <c r="E27" s="170"/>
      <c r="F27" s="171"/>
      <c r="G27" s="171"/>
      <c r="H27" s="172"/>
      <c r="I27" s="5" t="s">
        <v>51</v>
      </c>
      <c r="J27" s="5" t="s">
        <v>3</v>
      </c>
      <c r="K27" s="5" t="s">
        <v>162</v>
      </c>
      <c r="L27" s="78">
        <v>6</v>
      </c>
      <c r="M27" s="78">
        <v>9.1300000000000008</v>
      </c>
      <c r="N27" s="5">
        <f t="shared" si="0"/>
        <v>3.1300000000000008</v>
      </c>
      <c r="O27" s="79">
        <v>12543790.76</v>
      </c>
      <c r="P27" s="80">
        <v>4</v>
      </c>
      <c r="Q27" s="53" t="s">
        <v>105</v>
      </c>
      <c r="R27" s="53" t="s">
        <v>105</v>
      </c>
      <c r="S27" s="53" t="s">
        <v>105</v>
      </c>
      <c r="T27" s="81" t="s">
        <v>163</v>
      </c>
      <c r="U27" s="5">
        <v>10117852</v>
      </c>
      <c r="V27" s="5"/>
      <c r="W27" s="5" t="s">
        <v>164</v>
      </c>
      <c r="X27" s="5" t="s">
        <v>80</v>
      </c>
      <c r="Y27" s="36">
        <v>0</v>
      </c>
      <c r="Z27" s="5" t="s">
        <v>165</v>
      </c>
      <c r="AA27" s="117" t="s">
        <v>352</v>
      </c>
      <c r="AB27" s="55"/>
      <c r="AC27" s="36">
        <v>1</v>
      </c>
    </row>
    <row r="28" spans="1:29" ht="30" customHeight="1" x14ac:dyDescent="0.2">
      <c r="A28" s="4" t="s">
        <v>19</v>
      </c>
      <c r="B28" s="4" t="s">
        <v>4</v>
      </c>
      <c r="C28" s="6">
        <v>365</v>
      </c>
      <c r="D28" s="80">
        <v>1</v>
      </c>
      <c r="E28" s="176"/>
      <c r="F28" s="177"/>
      <c r="G28" s="177"/>
      <c r="H28" s="178"/>
      <c r="I28" s="5" t="s">
        <v>51</v>
      </c>
      <c r="J28" s="5" t="s">
        <v>12</v>
      </c>
      <c r="K28" s="5" t="s">
        <v>166</v>
      </c>
      <c r="L28" s="78">
        <v>749</v>
      </c>
      <c r="M28" s="78">
        <v>750.6</v>
      </c>
      <c r="N28" s="5">
        <f t="shared" si="0"/>
        <v>1.6000000000000227</v>
      </c>
      <c r="O28" s="79">
        <f>1246069.02+19499999.72+7422329.88</f>
        <v>28168398.619999997</v>
      </c>
      <c r="P28" s="80">
        <v>5</v>
      </c>
      <c r="Q28" s="54" t="s">
        <v>104</v>
      </c>
      <c r="R28" s="54" t="s">
        <v>106</v>
      </c>
      <c r="S28" s="54" t="s">
        <v>106</v>
      </c>
      <c r="T28" s="55">
        <v>45689</v>
      </c>
      <c r="U28" s="5">
        <v>10118975</v>
      </c>
      <c r="V28" s="5" t="s">
        <v>353</v>
      </c>
      <c r="W28" s="5" t="s">
        <v>167</v>
      </c>
      <c r="X28" s="5" t="s">
        <v>53</v>
      </c>
      <c r="Y28" s="36">
        <v>0</v>
      </c>
      <c r="Z28" s="5" t="s">
        <v>168</v>
      </c>
      <c r="AA28" s="5" t="s">
        <v>354</v>
      </c>
      <c r="AB28" s="55"/>
      <c r="AC28" s="36">
        <v>1</v>
      </c>
    </row>
    <row r="29" spans="1:29" ht="42" customHeight="1" x14ac:dyDescent="0.2">
      <c r="A29" s="2" t="s">
        <v>19</v>
      </c>
      <c r="B29" s="2"/>
      <c r="C29" s="2">
        <v>1</v>
      </c>
      <c r="D29" s="2"/>
      <c r="E29" s="3" t="s">
        <v>88</v>
      </c>
      <c r="F29" s="3" t="s">
        <v>20</v>
      </c>
      <c r="G29" s="7">
        <v>44050</v>
      </c>
      <c r="H29" s="3">
        <v>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" x14ac:dyDescent="0.2">
      <c r="A30" s="100" t="s">
        <v>19</v>
      </c>
      <c r="B30" s="100" t="s">
        <v>8</v>
      </c>
      <c r="C30" s="101">
        <v>101</v>
      </c>
      <c r="D30" s="80">
        <v>1</v>
      </c>
      <c r="E30" s="170"/>
      <c r="F30" s="171"/>
      <c r="G30" s="171"/>
      <c r="H30" s="172"/>
      <c r="I30" s="5" t="s">
        <v>51</v>
      </c>
      <c r="J30" s="5" t="s">
        <v>3</v>
      </c>
      <c r="K30" s="5" t="s">
        <v>299</v>
      </c>
      <c r="L30" s="5">
        <v>278.8</v>
      </c>
      <c r="M30" s="5">
        <v>282</v>
      </c>
      <c r="N30" s="5">
        <f t="shared" si="0"/>
        <v>3.1999999999999886</v>
      </c>
      <c r="O30" s="136">
        <f>N30*AUXILIAR!$G$53</f>
        <v>9599999.9999999665</v>
      </c>
      <c r="P30" s="5"/>
      <c r="Q30" s="53" t="s">
        <v>105</v>
      </c>
      <c r="R30" s="53" t="s">
        <v>105</v>
      </c>
      <c r="S30" s="53" t="s">
        <v>104</v>
      </c>
      <c r="T30" s="55">
        <v>45199</v>
      </c>
      <c r="U30" s="5">
        <v>10118917</v>
      </c>
      <c r="V30" s="5"/>
      <c r="W30" s="5"/>
      <c r="X30" s="5" t="s">
        <v>80</v>
      </c>
      <c r="Y30" s="36"/>
      <c r="Z30" s="99" t="s">
        <v>286</v>
      </c>
      <c r="AA30" s="113" t="s">
        <v>355</v>
      </c>
      <c r="AB30" s="55">
        <v>45313</v>
      </c>
      <c r="AC30" s="36">
        <v>2</v>
      </c>
    </row>
    <row r="31" spans="1:29" ht="30" x14ac:dyDescent="0.2">
      <c r="A31" s="100" t="s">
        <v>19</v>
      </c>
      <c r="B31" s="100" t="s">
        <v>8</v>
      </c>
      <c r="C31" s="101">
        <v>101</v>
      </c>
      <c r="D31" s="80">
        <v>1</v>
      </c>
      <c r="E31" s="173"/>
      <c r="F31" s="174"/>
      <c r="G31" s="174"/>
      <c r="H31" s="175"/>
      <c r="I31" s="5" t="s">
        <v>51</v>
      </c>
      <c r="J31" s="5" t="s">
        <v>3</v>
      </c>
      <c r="K31" s="5" t="s">
        <v>300</v>
      </c>
      <c r="L31" s="5">
        <v>282.05</v>
      </c>
      <c r="M31" s="5">
        <v>282.3</v>
      </c>
      <c r="N31" s="5">
        <f t="shared" si="0"/>
        <v>0.25</v>
      </c>
      <c r="O31" s="136">
        <f>N31*AUXILIAR!$G$53</f>
        <v>750000</v>
      </c>
      <c r="P31" s="5"/>
      <c r="Q31" s="53" t="s">
        <v>105</v>
      </c>
      <c r="R31" s="53" t="s">
        <v>105</v>
      </c>
      <c r="S31" s="53" t="s">
        <v>104</v>
      </c>
      <c r="T31" s="55">
        <v>45199</v>
      </c>
      <c r="U31" s="5">
        <v>10118917</v>
      </c>
      <c r="V31" s="5"/>
      <c r="W31" s="5"/>
      <c r="X31" s="5" t="s">
        <v>80</v>
      </c>
      <c r="Y31" s="36"/>
      <c r="Z31" s="99" t="s">
        <v>286</v>
      </c>
      <c r="AA31" s="113" t="s">
        <v>355</v>
      </c>
      <c r="AB31" s="55">
        <v>45313</v>
      </c>
      <c r="AC31" s="36">
        <v>2</v>
      </c>
    </row>
    <row r="32" spans="1:29" ht="15" x14ac:dyDescent="0.2">
      <c r="A32" s="100" t="s">
        <v>19</v>
      </c>
      <c r="B32" s="100" t="s">
        <v>8</v>
      </c>
      <c r="C32" s="101">
        <v>101</v>
      </c>
      <c r="D32" s="80">
        <v>1</v>
      </c>
      <c r="E32" s="173"/>
      <c r="F32" s="174"/>
      <c r="G32" s="174"/>
      <c r="H32" s="175"/>
      <c r="I32" s="5" t="s">
        <v>51</v>
      </c>
      <c r="J32" s="5" t="s">
        <v>3</v>
      </c>
      <c r="K32" s="5" t="s">
        <v>301</v>
      </c>
      <c r="L32" s="5">
        <v>286.05</v>
      </c>
      <c r="M32" s="5">
        <v>286.60000000000002</v>
      </c>
      <c r="N32" s="5">
        <f t="shared" si="0"/>
        <v>0.55000000000001137</v>
      </c>
      <c r="O32" s="136">
        <f>N32*AUXILIAR!$G$53</f>
        <v>1650000.000000034</v>
      </c>
      <c r="P32" s="5"/>
      <c r="Q32" s="53" t="s">
        <v>105</v>
      </c>
      <c r="R32" s="53" t="s">
        <v>105</v>
      </c>
      <c r="S32" s="53" t="s">
        <v>104</v>
      </c>
      <c r="T32" s="55">
        <v>45199</v>
      </c>
      <c r="U32" s="5">
        <v>10118917</v>
      </c>
      <c r="V32" s="5"/>
      <c r="W32" s="5"/>
      <c r="X32" s="5" t="s">
        <v>80</v>
      </c>
      <c r="Y32" s="36"/>
      <c r="Z32" s="99" t="s">
        <v>286</v>
      </c>
      <c r="AA32" s="113" t="s">
        <v>355</v>
      </c>
      <c r="AB32" s="55">
        <v>45313</v>
      </c>
      <c r="AC32" s="36">
        <v>2</v>
      </c>
    </row>
    <row r="33" spans="1:29" ht="30" x14ac:dyDescent="0.2">
      <c r="A33" s="100" t="s">
        <v>19</v>
      </c>
      <c r="B33" s="100" t="s">
        <v>8</v>
      </c>
      <c r="C33" s="101">
        <v>101</v>
      </c>
      <c r="D33" s="80">
        <v>1</v>
      </c>
      <c r="E33" s="173"/>
      <c r="F33" s="174"/>
      <c r="G33" s="174"/>
      <c r="H33" s="175"/>
      <c r="I33" s="5" t="s">
        <v>51</v>
      </c>
      <c r="J33" s="5" t="s">
        <v>3</v>
      </c>
      <c r="K33" s="5" t="s">
        <v>302</v>
      </c>
      <c r="L33" s="5">
        <v>278.8</v>
      </c>
      <c r="M33" s="5">
        <v>282</v>
      </c>
      <c r="N33" s="5">
        <f t="shared" si="0"/>
        <v>3.1999999999999886</v>
      </c>
      <c r="O33" s="136">
        <f>N33*AUXILIAR!$G$53</f>
        <v>9599999.9999999665</v>
      </c>
      <c r="P33" s="5"/>
      <c r="Q33" s="53" t="s">
        <v>105</v>
      </c>
      <c r="R33" s="53" t="s">
        <v>105</v>
      </c>
      <c r="S33" s="53" t="s">
        <v>104</v>
      </c>
      <c r="T33" s="55">
        <v>45199</v>
      </c>
      <c r="U33" s="5">
        <v>10118917</v>
      </c>
      <c r="V33" s="5"/>
      <c r="W33" s="5"/>
      <c r="X33" s="5" t="s">
        <v>80</v>
      </c>
      <c r="Y33" s="36"/>
      <c r="Z33" s="99" t="s">
        <v>286</v>
      </c>
      <c r="AA33" s="113" t="s">
        <v>355</v>
      </c>
      <c r="AB33" s="55">
        <v>45313</v>
      </c>
      <c r="AC33" s="36">
        <v>2</v>
      </c>
    </row>
    <row r="34" spans="1:29" ht="51" x14ac:dyDescent="0.2">
      <c r="A34" s="100" t="s">
        <v>19</v>
      </c>
      <c r="B34" s="100" t="s">
        <v>8</v>
      </c>
      <c r="C34" s="101">
        <v>101</v>
      </c>
      <c r="D34" s="80">
        <v>1</v>
      </c>
      <c r="E34" s="173"/>
      <c r="F34" s="174"/>
      <c r="G34" s="174"/>
      <c r="H34" s="175"/>
      <c r="I34" s="5" t="s">
        <v>51</v>
      </c>
      <c r="J34" s="5" t="s">
        <v>3</v>
      </c>
      <c r="K34" s="5" t="s">
        <v>303</v>
      </c>
      <c r="L34" s="5">
        <v>273</v>
      </c>
      <c r="M34" s="5">
        <v>278</v>
      </c>
      <c r="N34" s="5">
        <f t="shared" si="0"/>
        <v>5</v>
      </c>
      <c r="O34" s="136">
        <f>N34*AUXILIAR!$G$53</f>
        <v>15000000</v>
      </c>
      <c r="P34" s="5"/>
      <c r="Q34" s="53" t="s">
        <v>105</v>
      </c>
      <c r="R34" s="53" t="s">
        <v>105</v>
      </c>
      <c r="S34" s="53" t="s">
        <v>104</v>
      </c>
      <c r="T34" s="55">
        <v>45199</v>
      </c>
      <c r="U34" s="5">
        <v>10118816</v>
      </c>
      <c r="V34" s="5"/>
      <c r="W34" s="5"/>
      <c r="X34" s="5" t="s">
        <v>80</v>
      </c>
      <c r="Y34" s="36"/>
      <c r="Z34" s="99" t="s">
        <v>286</v>
      </c>
      <c r="AA34" s="120" t="s">
        <v>356</v>
      </c>
      <c r="AB34" s="55">
        <v>44980</v>
      </c>
      <c r="AC34" s="36">
        <v>2</v>
      </c>
    </row>
    <row r="35" spans="1:29" ht="15" x14ac:dyDescent="0.2">
      <c r="A35" s="100" t="s">
        <v>19</v>
      </c>
      <c r="B35" s="100" t="s">
        <v>8</v>
      </c>
      <c r="C35" s="101">
        <v>101</v>
      </c>
      <c r="D35" s="80">
        <v>1</v>
      </c>
      <c r="E35" s="173"/>
      <c r="F35" s="174"/>
      <c r="G35" s="174"/>
      <c r="H35" s="175"/>
      <c r="I35" s="5" t="s">
        <v>51</v>
      </c>
      <c r="J35" s="5" t="s">
        <v>52</v>
      </c>
      <c r="K35" s="5" t="s">
        <v>304</v>
      </c>
      <c r="L35" s="5">
        <v>299</v>
      </c>
      <c r="M35" s="5">
        <v>299</v>
      </c>
      <c r="N35" s="5">
        <v>1</v>
      </c>
      <c r="O35" s="5"/>
      <c r="P35" s="5"/>
      <c r="Q35" s="53" t="s">
        <v>105</v>
      </c>
      <c r="R35" s="53" t="s">
        <v>105</v>
      </c>
      <c r="S35" s="53" t="s">
        <v>104</v>
      </c>
      <c r="T35" s="55">
        <v>45260</v>
      </c>
      <c r="U35" s="5">
        <v>10118991</v>
      </c>
      <c r="V35" s="5"/>
      <c r="W35" s="5"/>
      <c r="X35" s="5" t="s">
        <v>80</v>
      </c>
      <c r="Y35" s="36"/>
      <c r="Z35" s="99" t="s">
        <v>286</v>
      </c>
      <c r="AA35" s="113" t="s">
        <v>378</v>
      </c>
      <c r="AB35" s="55"/>
      <c r="AC35" s="36">
        <v>1</v>
      </c>
    </row>
    <row r="36" spans="1:29" ht="15" x14ac:dyDescent="0.2">
      <c r="A36" s="100" t="s">
        <v>19</v>
      </c>
      <c r="B36" s="100" t="s">
        <v>8</v>
      </c>
      <c r="C36" s="101">
        <v>101</v>
      </c>
      <c r="D36" s="80">
        <v>1</v>
      </c>
      <c r="E36" s="173"/>
      <c r="F36" s="174"/>
      <c r="G36" s="174"/>
      <c r="H36" s="175"/>
      <c r="I36" s="5" t="s">
        <v>51</v>
      </c>
      <c r="J36" s="5" t="s">
        <v>3</v>
      </c>
      <c r="K36" s="5" t="s">
        <v>305</v>
      </c>
      <c r="L36" s="5">
        <v>278.8</v>
      </c>
      <c r="M36" s="5">
        <v>282</v>
      </c>
      <c r="N36" s="5">
        <f t="shared" si="0"/>
        <v>3.1999999999999886</v>
      </c>
      <c r="O36" s="136">
        <f>N36*AUXILIAR!$G$53</f>
        <v>9599999.9999999665</v>
      </c>
      <c r="P36" s="5"/>
      <c r="Q36" s="53" t="s">
        <v>105</v>
      </c>
      <c r="R36" s="53" t="s">
        <v>105</v>
      </c>
      <c r="S36" s="53" t="s">
        <v>104</v>
      </c>
      <c r="T36" s="55">
        <v>45184</v>
      </c>
      <c r="U36" s="5">
        <v>10119030</v>
      </c>
      <c r="V36" s="5"/>
      <c r="W36" s="5"/>
      <c r="X36" s="5" t="s">
        <v>80</v>
      </c>
      <c r="Y36" s="36"/>
      <c r="Z36" s="99" t="s">
        <v>286</v>
      </c>
      <c r="AA36" s="113" t="s">
        <v>377</v>
      </c>
      <c r="AB36" s="55">
        <v>45387</v>
      </c>
      <c r="AC36" s="36">
        <v>2</v>
      </c>
    </row>
    <row r="37" spans="1:29" ht="15" x14ac:dyDescent="0.2">
      <c r="A37" s="100" t="s">
        <v>19</v>
      </c>
      <c r="B37" s="100" t="s">
        <v>8</v>
      </c>
      <c r="C37" s="101">
        <v>101</v>
      </c>
      <c r="D37" s="80">
        <v>1</v>
      </c>
      <c r="E37" s="173"/>
      <c r="F37" s="174"/>
      <c r="G37" s="174"/>
      <c r="H37" s="175"/>
      <c r="I37" s="5" t="s">
        <v>51</v>
      </c>
      <c r="J37" s="5" t="s">
        <v>3</v>
      </c>
      <c r="K37" s="5" t="s">
        <v>306</v>
      </c>
      <c r="L37" s="5">
        <v>273.45</v>
      </c>
      <c r="M37" s="5">
        <v>276.05</v>
      </c>
      <c r="N37" s="5">
        <f t="shared" si="0"/>
        <v>2.6000000000000227</v>
      </c>
      <c r="O37" s="136">
        <f>N37*AUXILIAR!$G$53</f>
        <v>7800000.000000068</v>
      </c>
      <c r="P37" s="5"/>
      <c r="Q37" s="53" t="s">
        <v>105</v>
      </c>
      <c r="R37" s="53" t="s">
        <v>105</v>
      </c>
      <c r="S37" s="53" t="s">
        <v>104</v>
      </c>
      <c r="T37" s="55">
        <v>45184</v>
      </c>
      <c r="U37" s="5">
        <v>10119032</v>
      </c>
      <c r="V37" s="5"/>
      <c r="W37" s="5"/>
      <c r="X37" s="5" t="s">
        <v>80</v>
      </c>
      <c r="Y37" s="36"/>
      <c r="Z37" s="99" t="s">
        <v>286</v>
      </c>
      <c r="AA37" s="113" t="s">
        <v>377</v>
      </c>
      <c r="AB37" s="55">
        <v>45387</v>
      </c>
      <c r="AC37" s="36">
        <v>2</v>
      </c>
    </row>
    <row r="38" spans="1:29" ht="15" x14ac:dyDescent="0.2">
      <c r="A38" s="100" t="s">
        <v>19</v>
      </c>
      <c r="B38" s="100" t="s">
        <v>8</v>
      </c>
      <c r="C38" s="101">
        <v>101</v>
      </c>
      <c r="D38" s="80">
        <v>1</v>
      </c>
      <c r="E38" s="173"/>
      <c r="F38" s="174"/>
      <c r="G38" s="174"/>
      <c r="H38" s="175"/>
      <c r="I38" s="5" t="s">
        <v>51</v>
      </c>
      <c r="J38" s="5" t="s">
        <v>3</v>
      </c>
      <c r="K38" s="5" t="s">
        <v>307</v>
      </c>
      <c r="L38" s="5">
        <v>276.7</v>
      </c>
      <c r="M38" s="5">
        <v>278.29000000000002</v>
      </c>
      <c r="N38" s="5">
        <f t="shared" si="0"/>
        <v>1.5900000000000318</v>
      </c>
      <c r="O38" s="136">
        <f>N38*AUXILIAR!$G$53</f>
        <v>4770000.0000000959</v>
      </c>
      <c r="P38" s="5"/>
      <c r="Q38" s="53" t="s">
        <v>105</v>
      </c>
      <c r="R38" s="53" t="s">
        <v>105</v>
      </c>
      <c r="S38" s="53" t="s">
        <v>104</v>
      </c>
      <c r="T38" s="55">
        <v>45184</v>
      </c>
      <c r="U38" s="5">
        <v>10119032</v>
      </c>
      <c r="V38" s="5"/>
      <c r="W38" s="5"/>
      <c r="X38" s="5" t="s">
        <v>80</v>
      </c>
      <c r="Y38" s="36"/>
      <c r="Z38" s="99" t="s">
        <v>286</v>
      </c>
      <c r="AA38" s="113" t="s">
        <v>377</v>
      </c>
      <c r="AB38" s="55">
        <v>45387</v>
      </c>
      <c r="AC38" s="36">
        <v>2</v>
      </c>
    </row>
    <row r="39" spans="1:29" ht="15" x14ac:dyDescent="0.2">
      <c r="A39" s="105" t="s">
        <v>19</v>
      </c>
      <c r="B39" s="105" t="s">
        <v>8</v>
      </c>
      <c r="C39" s="106">
        <v>101</v>
      </c>
      <c r="D39" s="80">
        <v>1</v>
      </c>
      <c r="E39" s="173"/>
      <c r="F39" s="174"/>
      <c r="G39" s="174"/>
      <c r="H39" s="175"/>
      <c r="I39" s="5" t="s">
        <v>51</v>
      </c>
      <c r="J39" s="5" t="s">
        <v>3</v>
      </c>
      <c r="K39" s="5" t="s">
        <v>258</v>
      </c>
      <c r="L39" s="5">
        <v>280</v>
      </c>
      <c r="M39" s="5">
        <v>288</v>
      </c>
      <c r="N39" s="5">
        <f t="shared" si="0"/>
        <v>8</v>
      </c>
      <c r="O39" s="136">
        <f>N39*AUXILIAR!$G$53</f>
        <v>24000000</v>
      </c>
      <c r="P39" s="5"/>
      <c r="Q39" s="54"/>
      <c r="R39" s="54"/>
      <c r="S39" s="54"/>
      <c r="T39" s="55"/>
      <c r="U39" s="5"/>
      <c r="V39" s="5"/>
      <c r="W39" s="5" t="s">
        <v>326</v>
      </c>
      <c r="X39" s="5" t="s">
        <v>80</v>
      </c>
      <c r="Y39" s="36"/>
      <c r="Z39" s="107" t="s">
        <v>325</v>
      </c>
      <c r="AA39" s="113" t="s">
        <v>377</v>
      </c>
      <c r="AB39" s="55">
        <v>45387</v>
      </c>
      <c r="AC39" s="36">
        <v>2</v>
      </c>
    </row>
    <row r="40" spans="1:29" ht="42" customHeight="1" x14ac:dyDescent="0.2">
      <c r="A40" s="2" t="s">
        <v>19</v>
      </c>
      <c r="B40" s="2"/>
      <c r="C40" s="2">
        <v>1</v>
      </c>
      <c r="D40" s="2"/>
      <c r="E40" s="3" t="s">
        <v>120</v>
      </c>
      <c r="F40" s="3" t="s">
        <v>21</v>
      </c>
      <c r="G40" s="7">
        <v>44470</v>
      </c>
      <c r="H40" s="3">
        <v>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30" x14ac:dyDescent="0.25">
      <c r="A41" s="4" t="s">
        <v>19</v>
      </c>
      <c r="B41" s="4" t="s">
        <v>11</v>
      </c>
      <c r="C41" s="6">
        <v>153</v>
      </c>
      <c r="D41" s="80">
        <v>1</v>
      </c>
      <c r="E41" s="170"/>
      <c r="F41" s="171"/>
      <c r="G41" s="171"/>
      <c r="H41" s="172"/>
      <c r="I41" s="5" t="s">
        <v>51</v>
      </c>
      <c r="J41" s="5" t="s">
        <v>12</v>
      </c>
      <c r="K41" s="5" t="s">
        <v>169</v>
      </c>
      <c r="L41" s="82">
        <v>622700</v>
      </c>
      <c r="M41" s="82">
        <v>624300</v>
      </c>
      <c r="N41" s="5">
        <f>(M41-L41)/1000</f>
        <v>1.6</v>
      </c>
      <c r="O41" s="126">
        <f>(160371831.752627*N41)/(N41+N42+N43)</f>
        <v>16448393.000269437</v>
      </c>
      <c r="P41" s="84">
        <v>3</v>
      </c>
      <c r="Q41" s="53" t="s">
        <v>104</v>
      </c>
      <c r="R41" s="53" t="s">
        <v>104</v>
      </c>
      <c r="S41" s="53" t="s">
        <v>103</v>
      </c>
      <c r="T41" s="55"/>
      <c r="U41" s="5">
        <v>10119046</v>
      </c>
      <c r="V41" s="5" t="s">
        <v>170</v>
      </c>
      <c r="W41" s="5" t="s">
        <v>171</v>
      </c>
      <c r="X41" s="5" t="s">
        <v>55</v>
      </c>
      <c r="Y41" s="36">
        <v>2</v>
      </c>
      <c r="Z41" s="80" t="s">
        <v>244</v>
      </c>
      <c r="AA41" s="80" t="s">
        <v>357</v>
      </c>
      <c r="AB41" s="55">
        <v>45180</v>
      </c>
      <c r="AC41" s="36">
        <v>2</v>
      </c>
    </row>
    <row r="42" spans="1:29" ht="30" x14ac:dyDescent="0.25">
      <c r="A42" s="4" t="s">
        <v>19</v>
      </c>
      <c r="B42" s="4" t="s">
        <v>11</v>
      </c>
      <c r="C42" s="6">
        <v>153</v>
      </c>
      <c r="D42" s="80">
        <v>1</v>
      </c>
      <c r="E42" s="173"/>
      <c r="F42" s="174"/>
      <c r="G42" s="174"/>
      <c r="H42" s="175"/>
      <c r="I42" s="5" t="s">
        <v>51</v>
      </c>
      <c r="J42" s="5" t="s">
        <v>12</v>
      </c>
      <c r="K42" s="5" t="s">
        <v>169</v>
      </c>
      <c r="L42" s="82">
        <v>663000</v>
      </c>
      <c r="M42" s="82">
        <v>671190</v>
      </c>
      <c r="N42" s="5">
        <f t="shared" ref="N42:N77" si="2">(M42-L42)/1000</f>
        <v>8.19</v>
      </c>
      <c r="O42" s="126">
        <f>(160371831.752627*N42)/(N41+N42+N43)</f>
        <v>84195211.67012918</v>
      </c>
      <c r="P42" s="84">
        <v>3</v>
      </c>
      <c r="Q42" s="53" t="s">
        <v>104</v>
      </c>
      <c r="R42" s="53" t="s">
        <v>104</v>
      </c>
      <c r="S42" s="53" t="s">
        <v>103</v>
      </c>
      <c r="T42" s="55"/>
      <c r="U42" s="5">
        <v>10119046</v>
      </c>
      <c r="V42" s="5" t="s">
        <v>172</v>
      </c>
      <c r="W42" s="5" t="s">
        <v>173</v>
      </c>
      <c r="X42" s="5" t="s">
        <v>55</v>
      </c>
      <c r="Y42" s="36">
        <v>2</v>
      </c>
      <c r="Z42" s="85" t="s">
        <v>244</v>
      </c>
      <c r="AA42" s="80" t="s">
        <v>357</v>
      </c>
      <c r="AB42" s="55">
        <v>45180</v>
      </c>
      <c r="AC42" s="36">
        <v>2</v>
      </c>
    </row>
    <row r="43" spans="1:29" ht="30" x14ac:dyDescent="0.25">
      <c r="A43" s="4" t="s">
        <v>19</v>
      </c>
      <c r="B43" s="4" t="s">
        <v>11</v>
      </c>
      <c r="C43" s="6">
        <v>153</v>
      </c>
      <c r="D43" s="80">
        <v>1</v>
      </c>
      <c r="E43" s="173"/>
      <c r="F43" s="174"/>
      <c r="G43" s="174"/>
      <c r="H43" s="175"/>
      <c r="I43" s="5" t="s">
        <v>51</v>
      </c>
      <c r="J43" s="5" t="s">
        <v>12</v>
      </c>
      <c r="K43" s="5" t="s">
        <v>169</v>
      </c>
      <c r="L43" s="82">
        <v>671190</v>
      </c>
      <c r="M43" s="82">
        <v>677000</v>
      </c>
      <c r="N43" s="5">
        <f t="shared" si="2"/>
        <v>5.81</v>
      </c>
      <c r="O43" s="126">
        <f>(160371831.752627*N43)/(N41+N42+N43)</f>
        <v>59728227.082228385</v>
      </c>
      <c r="P43" s="84">
        <v>3</v>
      </c>
      <c r="Q43" s="53" t="s">
        <v>104</v>
      </c>
      <c r="R43" s="53" t="s">
        <v>104</v>
      </c>
      <c r="S43" s="53" t="s">
        <v>103</v>
      </c>
      <c r="T43" s="55"/>
      <c r="U43" s="5">
        <v>10119046</v>
      </c>
      <c r="V43" s="5" t="s">
        <v>174</v>
      </c>
      <c r="W43" s="5" t="s">
        <v>175</v>
      </c>
      <c r="X43" s="5" t="s">
        <v>55</v>
      </c>
      <c r="Y43" s="36">
        <v>2</v>
      </c>
      <c r="Z43" s="85" t="s">
        <v>244</v>
      </c>
      <c r="AA43" s="80" t="s">
        <v>357</v>
      </c>
      <c r="AB43" s="55">
        <v>45180</v>
      </c>
      <c r="AC43" s="36">
        <v>2</v>
      </c>
    </row>
    <row r="44" spans="1:29" ht="30" x14ac:dyDescent="0.25">
      <c r="A44" s="4" t="s">
        <v>19</v>
      </c>
      <c r="B44" s="4" t="s">
        <v>11</v>
      </c>
      <c r="C44" s="6">
        <v>153</v>
      </c>
      <c r="D44" s="80">
        <v>1</v>
      </c>
      <c r="E44" s="173"/>
      <c r="F44" s="174"/>
      <c r="G44" s="174"/>
      <c r="H44" s="175"/>
      <c r="I44" s="5" t="s">
        <v>51</v>
      </c>
      <c r="J44" s="5" t="s">
        <v>12</v>
      </c>
      <c r="K44" s="5" t="s">
        <v>169</v>
      </c>
      <c r="L44" s="82">
        <v>720800</v>
      </c>
      <c r="M44" s="82">
        <v>721905</v>
      </c>
      <c r="N44" s="5">
        <f t="shared" si="2"/>
        <v>1.105</v>
      </c>
      <c r="O44" s="126">
        <f>(409378445.52*N44)/(N44+N45+N46++N47+N48+N49+N50+N51+N52+N53)</f>
        <v>7393488.2044259943</v>
      </c>
      <c r="P44" s="84">
        <v>4</v>
      </c>
      <c r="Q44" s="53" t="s">
        <v>104</v>
      </c>
      <c r="R44" s="53" t="s">
        <v>103</v>
      </c>
      <c r="S44" s="53" t="s">
        <v>103</v>
      </c>
      <c r="T44" s="55"/>
      <c r="U44" s="5" t="s">
        <v>103</v>
      </c>
      <c r="V44" s="5" t="s">
        <v>176</v>
      </c>
      <c r="W44" s="5" t="s">
        <v>177</v>
      </c>
      <c r="X44" s="5" t="s">
        <v>53</v>
      </c>
      <c r="Y44" s="36">
        <v>0</v>
      </c>
      <c r="Z44" s="85" t="s">
        <v>245</v>
      </c>
      <c r="AA44" s="85"/>
      <c r="AB44" s="55"/>
      <c r="AC44" s="36">
        <v>1</v>
      </c>
    </row>
    <row r="45" spans="1:29" ht="30" x14ac:dyDescent="0.25">
      <c r="A45" s="4" t="s">
        <v>19</v>
      </c>
      <c r="B45" s="4" t="s">
        <v>11</v>
      </c>
      <c r="C45" s="6">
        <v>153</v>
      </c>
      <c r="D45" s="80">
        <v>1</v>
      </c>
      <c r="E45" s="173"/>
      <c r="F45" s="174"/>
      <c r="G45" s="174"/>
      <c r="H45" s="175"/>
      <c r="I45" s="5" t="s">
        <v>51</v>
      </c>
      <c r="J45" s="5" t="s">
        <v>12</v>
      </c>
      <c r="K45" s="5" t="s">
        <v>169</v>
      </c>
      <c r="L45" s="82">
        <v>721905</v>
      </c>
      <c r="M45" s="82">
        <v>724000</v>
      </c>
      <c r="N45" s="5">
        <f t="shared" si="2"/>
        <v>2.0950000000000002</v>
      </c>
      <c r="O45" s="126">
        <f>(409378445.52*N45)/(N44+N45+N46++N47+N48+N49+N50+N51+N52+N53)</f>
        <v>14017518.360427566</v>
      </c>
      <c r="P45" s="84">
        <v>4</v>
      </c>
      <c r="Q45" s="53" t="s">
        <v>104</v>
      </c>
      <c r="R45" s="53" t="s">
        <v>103</v>
      </c>
      <c r="S45" s="53" t="s">
        <v>103</v>
      </c>
      <c r="T45" s="55"/>
      <c r="U45" s="5" t="s">
        <v>103</v>
      </c>
      <c r="V45" s="5" t="s">
        <v>178</v>
      </c>
      <c r="W45" s="5" t="s">
        <v>179</v>
      </c>
      <c r="X45" s="5" t="s">
        <v>53</v>
      </c>
      <c r="Y45" s="36">
        <v>0</v>
      </c>
      <c r="Z45" s="85" t="s">
        <v>245</v>
      </c>
      <c r="AA45" s="85"/>
      <c r="AB45" s="55"/>
      <c r="AC45" s="36">
        <v>1</v>
      </c>
    </row>
    <row r="46" spans="1:29" ht="30" x14ac:dyDescent="0.25">
      <c r="A46" s="4" t="s">
        <v>19</v>
      </c>
      <c r="B46" s="4" t="s">
        <v>11</v>
      </c>
      <c r="C46" s="6">
        <v>153</v>
      </c>
      <c r="D46" s="80">
        <v>1</v>
      </c>
      <c r="E46" s="173"/>
      <c r="F46" s="174"/>
      <c r="G46" s="174"/>
      <c r="H46" s="175"/>
      <c r="I46" s="5" t="s">
        <v>51</v>
      </c>
      <c r="J46" s="5" t="s">
        <v>12</v>
      </c>
      <c r="K46" s="5" t="s">
        <v>169</v>
      </c>
      <c r="L46" s="82">
        <v>759500</v>
      </c>
      <c r="M46" s="82">
        <v>760644</v>
      </c>
      <c r="N46" s="5">
        <f t="shared" si="2"/>
        <v>1.1439999999999999</v>
      </c>
      <c r="O46" s="126">
        <f>(409378445.52*N46)/(SUM(N44:N53))</f>
        <v>7654434.8469351474</v>
      </c>
      <c r="P46" s="84">
        <v>4</v>
      </c>
      <c r="Q46" s="53" t="s">
        <v>104</v>
      </c>
      <c r="R46" s="53" t="s">
        <v>103</v>
      </c>
      <c r="S46" s="53" t="s">
        <v>103</v>
      </c>
      <c r="T46" s="55"/>
      <c r="U46" s="5" t="s">
        <v>103</v>
      </c>
      <c r="V46" s="5" t="s">
        <v>180</v>
      </c>
      <c r="W46" s="5" t="s">
        <v>181</v>
      </c>
      <c r="X46" s="5" t="s">
        <v>53</v>
      </c>
      <c r="Y46" s="36">
        <v>0</v>
      </c>
      <c r="Z46" s="85" t="s">
        <v>245</v>
      </c>
      <c r="AA46" s="85"/>
      <c r="AB46" s="55"/>
      <c r="AC46" s="36">
        <v>1</v>
      </c>
    </row>
    <row r="47" spans="1:29" ht="30" x14ac:dyDescent="0.25">
      <c r="A47" s="4" t="s">
        <v>19</v>
      </c>
      <c r="B47" s="4" t="s">
        <v>11</v>
      </c>
      <c r="C47" s="6">
        <v>153</v>
      </c>
      <c r="D47" s="80">
        <v>1</v>
      </c>
      <c r="E47" s="173"/>
      <c r="F47" s="174"/>
      <c r="G47" s="174"/>
      <c r="H47" s="175"/>
      <c r="I47" s="5" t="s">
        <v>51</v>
      </c>
      <c r="J47" s="5" t="s">
        <v>12</v>
      </c>
      <c r="K47" s="5" t="s">
        <v>169</v>
      </c>
      <c r="L47" s="82">
        <v>797300</v>
      </c>
      <c r="M47" s="82">
        <v>797901</v>
      </c>
      <c r="N47" s="5">
        <f t="shared" si="2"/>
        <v>0.60099999999999998</v>
      </c>
      <c r="O47" s="126">
        <f>(409378445.52*N47)/(SUM(N44:N53))</f>
        <v>4021254.6704615592</v>
      </c>
      <c r="P47" s="84">
        <v>4</v>
      </c>
      <c r="Q47" s="53" t="s">
        <v>104</v>
      </c>
      <c r="R47" s="53" t="s">
        <v>103</v>
      </c>
      <c r="S47" s="53" t="s">
        <v>103</v>
      </c>
      <c r="T47" s="55"/>
      <c r="U47" s="5" t="s">
        <v>103</v>
      </c>
      <c r="V47" s="5" t="s">
        <v>182</v>
      </c>
      <c r="W47" s="5" t="s">
        <v>183</v>
      </c>
      <c r="X47" s="5" t="s">
        <v>53</v>
      </c>
      <c r="Y47" s="36">
        <v>0</v>
      </c>
      <c r="Z47" s="85" t="s">
        <v>245</v>
      </c>
      <c r="AA47" s="85"/>
      <c r="AB47" s="55"/>
      <c r="AC47" s="36">
        <v>1</v>
      </c>
    </row>
    <row r="48" spans="1:29" ht="30" x14ac:dyDescent="0.25">
      <c r="A48" s="4" t="s">
        <v>19</v>
      </c>
      <c r="B48" s="4" t="s">
        <v>11</v>
      </c>
      <c r="C48" s="6">
        <v>153</v>
      </c>
      <c r="D48" s="80">
        <v>1</v>
      </c>
      <c r="E48" s="173"/>
      <c r="F48" s="174"/>
      <c r="G48" s="174"/>
      <c r="H48" s="175"/>
      <c r="I48" s="5" t="s">
        <v>51</v>
      </c>
      <c r="J48" s="5" t="s">
        <v>12</v>
      </c>
      <c r="K48" s="5" t="s">
        <v>169</v>
      </c>
      <c r="L48" s="82">
        <v>797901</v>
      </c>
      <c r="M48" s="82">
        <v>800000</v>
      </c>
      <c r="N48" s="5">
        <f t="shared" si="2"/>
        <v>2.0990000000000002</v>
      </c>
      <c r="O48" s="126">
        <f>(409378445.52*N48)/(SUM(N44:N53))</f>
        <v>14044282.118633633</v>
      </c>
      <c r="P48" s="84">
        <v>4</v>
      </c>
      <c r="Q48" s="53" t="s">
        <v>104</v>
      </c>
      <c r="R48" s="53" t="s">
        <v>103</v>
      </c>
      <c r="S48" s="53" t="s">
        <v>103</v>
      </c>
      <c r="T48" s="55"/>
      <c r="U48" s="5" t="s">
        <v>103</v>
      </c>
      <c r="V48" s="5" t="s">
        <v>184</v>
      </c>
      <c r="W48" s="5" t="s">
        <v>185</v>
      </c>
      <c r="X48" s="5" t="s">
        <v>53</v>
      </c>
      <c r="Y48" s="36">
        <v>0</v>
      </c>
      <c r="Z48" s="85" t="s">
        <v>245</v>
      </c>
      <c r="AA48" s="85"/>
      <c r="AB48" s="55"/>
      <c r="AC48" s="36">
        <v>1</v>
      </c>
    </row>
    <row r="49" spans="1:29" ht="30" x14ac:dyDescent="0.25">
      <c r="A49" s="4" t="s">
        <v>19</v>
      </c>
      <c r="B49" s="4" t="s">
        <v>13</v>
      </c>
      <c r="C49" s="6">
        <v>153</v>
      </c>
      <c r="D49" s="80">
        <v>1</v>
      </c>
      <c r="E49" s="173"/>
      <c r="F49" s="174"/>
      <c r="G49" s="174"/>
      <c r="H49" s="175"/>
      <c r="I49" s="5" t="s">
        <v>51</v>
      </c>
      <c r="J49" s="5" t="s">
        <v>12</v>
      </c>
      <c r="K49" s="5" t="s">
        <v>169</v>
      </c>
      <c r="L49" s="82">
        <v>176030</v>
      </c>
      <c r="M49" s="82">
        <v>183000</v>
      </c>
      <c r="N49" s="5">
        <f t="shared" si="2"/>
        <v>6.97</v>
      </c>
      <c r="O49" s="126">
        <f>(409378445.52*N49)/(SUM(N44:N53))</f>
        <v>46635848.674071655</v>
      </c>
      <c r="P49" s="84">
        <v>4</v>
      </c>
      <c r="Q49" s="53" t="s">
        <v>104</v>
      </c>
      <c r="R49" s="53" t="s">
        <v>103</v>
      </c>
      <c r="S49" s="53" t="s">
        <v>103</v>
      </c>
      <c r="T49" s="55"/>
      <c r="U49" s="5" t="s">
        <v>103</v>
      </c>
      <c r="V49" s="5" t="s">
        <v>186</v>
      </c>
      <c r="W49" s="5" t="s">
        <v>187</v>
      </c>
      <c r="X49" s="5" t="s">
        <v>53</v>
      </c>
      <c r="Y49" s="36">
        <v>0</v>
      </c>
      <c r="Z49" s="85" t="s">
        <v>245</v>
      </c>
      <c r="AA49" s="85"/>
      <c r="AB49" s="55"/>
      <c r="AC49" s="36">
        <v>1</v>
      </c>
    </row>
    <row r="50" spans="1:29" ht="30" x14ac:dyDescent="0.25">
      <c r="A50" s="4" t="s">
        <v>19</v>
      </c>
      <c r="B50" s="4" t="s">
        <v>13</v>
      </c>
      <c r="C50" s="6">
        <v>153</v>
      </c>
      <c r="D50" s="80">
        <v>1</v>
      </c>
      <c r="E50" s="173"/>
      <c r="F50" s="174"/>
      <c r="G50" s="174"/>
      <c r="H50" s="175"/>
      <c r="I50" s="5" t="s">
        <v>51</v>
      </c>
      <c r="J50" s="5" t="s">
        <v>12</v>
      </c>
      <c r="K50" s="5" t="s">
        <v>169</v>
      </c>
      <c r="L50" s="82">
        <v>183000</v>
      </c>
      <c r="M50" s="82">
        <v>199430</v>
      </c>
      <c r="N50" s="5">
        <f t="shared" si="2"/>
        <v>16.43</v>
      </c>
      <c r="O50" s="126">
        <f>(409378445.52*N50)/(SUM(N44:N53))</f>
        <v>109932136.83141999</v>
      </c>
      <c r="P50" s="84">
        <v>4</v>
      </c>
      <c r="Q50" s="53" t="s">
        <v>104</v>
      </c>
      <c r="R50" s="53" t="s">
        <v>103</v>
      </c>
      <c r="S50" s="53" t="s">
        <v>103</v>
      </c>
      <c r="T50" s="55"/>
      <c r="U50" s="5" t="s">
        <v>103</v>
      </c>
      <c r="V50" s="5" t="s">
        <v>188</v>
      </c>
      <c r="W50" s="5" t="s">
        <v>189</v>
      </c>
      <c r="X50" s="5" t="s">
        <v>53</v>
      </c>
      <c r="Y50" s="36">
        <v>0</v>
      </c>
      <c r="Z50" s="85" t="s">
        <v>245</v>
      </c>
      <c r="AA50" s="85"/>
      <c r="AB50" s="55"/>
      <c r="AC50" s="36">
        <v>1</v>
      </c>
    </row>
    <row r="51" spans="1:29" ht="30" x14ac:dyDescent="0.25">
      <c r="A51" s="4" t="s">
        <v>19</v>
      </c>
      <c r="B51" s="4" t="s">
        <v>13</v>
      </c>
      <c r="C51" s="6">
        <v>153</v>
      </c>
      <c r="D51" s="80">
        <v>1</v>
      </c>
      <c r="E51" s="173"/>
      <c r="F51" s="174"/>
      <c r="G51" s="174"/>
      <c r="H51" s="175"/>
      <c r="I51" s="5" t="s">
        <v>51</v>
      </c>
      <c r="J51" s="5" t="s">
        <v>12</v>
      </c>
      <c r="K51" s="5" t="s">
        <v>169</v>
      </c>
      <c r="L51" s="82">
        <v>288500</v>
      </c>
      <c r="M51" s="82">
        <v>302430</v>
      </c>
      <c r="N51" s="5">
        <f t="shared" si="2"/>
        <v>13.93</v>
      </c>
      <c r="O51" s="126">
        <f>(409378445.52*N51)/(SUM(N44:N53))</f>
        <v>93204787.952628136</v>
      </c>
      <c r="P51" s="84">
        <v>4</v>
      </c>
      <c r="Q51" s="53" t="s">
        <v>104</v>
      </c>
      <c r="R51" s="53" t="s">
        <v>103</v>
      </c>
      <c r="S51" s="53" t="s">
        <v>103</v>
      </c>
      <c r="T51" s="55"/>
      <c r="U51" s="5" t="s">
        <v>103</v>
      </c>
      <c r="V51" s="5" t="s">
        <v>190</v>
      </c>
      <c r="W51" s="5" t="s">
        <v>191</v>
      </c>
      <c r="X51" s="5" t="s">
        <v>53</v>
      </c>
      <c r="Y51" s="36">
        <v>0</v>
      </c>
      <c r="Z51" s="85" t="s">
        <v>245</v>
      </c>
      <c r="AA51" s="85"/>
      <c r="AB51" s="55"/>
      <c r="AC51" s="36">
        <v>1</v>
      </c>
    </row>
    <row r="52" spans="1:29" ht="30" x14ac:dyDescent="0.25">
      <c r="A52" s="4" t="s">
        <v>19</v>
      </c>
      <c r="B52" s="4" t="s">
        <v>13</v>
      </c>
      <c r="C52" s="6">
        <v>153</v>
      </c>
      <c r="D52" s="80">
        <v>1</v>
      </c>
      <c r="E52" s="173"/>
      <c r="F52" s="174"/>
      <c r="G52" s="174"/>
      <c r="H52" s="175"/>
      <c r="I52" s="5" t="s">
        <v>51</v>
      </c>
      <c r="J52" s="5" t="s">
        <v>12</v>
      </c>
      <c r="K52" s="5" t="s">
        <v>169</v>
      </c>
      <c r="L52" s="82">
        <v>302430</v>
      </c>
      <c r="M52" s="82">
        <v>317800</v>
      </c>
      <c r="N52" s="5">
        <f t="shared" si="2"/>
        <v>15.37</v>
      </c>
      <c r="O52" s="126">
        <f>(409378445.52*N52)/(SUM(N44:N53))</f>
        <v>102839740.90681225</v>
      </c>
      <c r="P52" s="84">
        <v>4</v>
      </c>
      <c r="Q52" s="53" t="s">
        <v>104</v>
      </c>
      <c r="R52" s="53" t="s">
        <v>103</v>
      </c>
      <c r="S52" s="53" t="s">
        <v>103</v>
      </c>
      <c r="T52" s="55"/>
      <c r="U52" s="5" t="s">
        <v>103</v>
      </c>
      <c r="V52" s="5" t="s">
        <v>192</v>
      </c>
      <c r="W52" s="5" t="s">
        <v>193</v>
      </c>
      <c r="X52" s="5" t="s">
        <v>53</v>
      </c>
      <c r="Y52" s="36">
        <v>0</v>
      </c>
      <c r="Z52" s="85" t="s">
        <v>245</v>
      </c>
      <c r="AA52" s="85"/>
      <c r="AB52" s="55"/>
      <c r="AC52" s="36">
        <v>1</v>
      </c>
    </row>
    <row r="53" spans="1:29" ht="30" x14ac:dyDescent="0.25">
      <c r="A53" s="4" t="s">
        <v>19</v>
      </c>
      <c r="B53" s="4" t="s">
        <v>13</v>
      </c>
      <c r="C53" s="6">
        <v>153</v>
      </c>
      <c r="D53" s="80">
        <v>1</v>
      </c>
      <c r="E53" s="173"/>
      <c r="F53" s="174"/>
      <c r="G53" s="174"/>
      <c r="H53" s="175"/>
      <c r="I53" s="5" t="s">
        <v>51</v>
      </c>
      <c r="J53" s="5" t="s">
        <v>12</v>
      </c>
      <c r="K53" s="5" t="s">
        <v>169</v>
      </c>
      <c r="L53" s="82">
        <v>317800</v>
      </c>
      <c r="M53" s="82">
        <v>319240</v>
      </c>
      <c r="N53" s="5">
        <f t="shared" si="2"/>
        <v>1.44</v>
      </c>
      <c r="O53" s="126">
        <f>(409378445.52*N53)/(SUM(N44:N53))</f>
        <v>9634952.9541841019</v>
      </c>
      <c r="P53" s="84">
        <v>4</v>
      </c>
      <c r="Q53" s="53" t="s">
        <v>104</v>
      </c>
      <c r="R53" s="53" t="s">
        <v>103</v>
      </c>
      <c r="S53" s="53" t="s">
        <v>103</v>
      </c>
      <c r="T53" s="55"/>
      <c r="U53" s="5" t="s">
        <v>103</v>
      </c>
      <c r="V53" s="5" t="s">
        <v>194</v>
      </c>
      <c r="W53" s="5" t="s">
        <v>195</v>
      </c>
      <c r="X53" s="5" t="s">
        <v>53</v>
      </c>
      <c r="Y53" s="36">
        <v>0</v>
      </c>
      <c r="Z53" s="85" t="s">
        <v>245</v>
      </c>
      <c r="AA53" s="85"/>
      <c r="AB53" s="55"/>
      <c r="AC53" s="36">
        <v>1</v>
      </c>
    </row>
    <row r="54" spans="1:29" ht="30" x14ac:dyDescent="0.25">
      <c r="A54" s="4" t="s">
        <v>19</v>
      </c>
      <c r="B54" s="4" t="s">
        <v>11</v>
      </c>
      <c r="C54" s="6">
        <v>153</v>
      </c>
      <c r="D54" s="80">
        <v>1</v>
      </c>
      <c r="E54" s="173"/>
      <c r="F54" s="174"/>
      <c r="G54" s="174"/>
      <c r="H54" s="175"/>
      <c r="I54" s="5" t="s">
        <v>51</v>
      </c>
      <c r="J54" s="5" t="s">
        <v>12</v>
      </c>
      <c r="K54" s="5" t="s">
        <v>169</v>
      </c>
      <c r="L54" s="82">
        <v>677000</v>
      </c>
      <c r="M54" s="82">
        <v>679000</v>
      </c>
      <c r="N54" s="5">
        <f t="shared" si="2"/>
        <v>2</v>
      </c>
      <c r="O54" s="126">
        <f>(197697311.056468*N54)/(SUM(N54:N59))</f>
        <v>9627334.3587274421</v>
      </c>
      <c r="P54" s="84">
        <v>5</v>
      </c>
      <c r="Q54" s="53" t="s">
        <v>104</v>
      </c>
      <c r="R54" s="53" t="s">
        <v>103</v>
      </c>
      <c r="S54" s="53" t="s">
        <v>103</v>
      </c>
      <c r="T54" s="55"/>
      <c r="U54" s="5" t="s">
        <v>103</v>
      </c>
      <c r="V54" s="5" t="s">
        <v>196</v>
      </c>
      <c r="W54" s="5" t="s">
        <v>197</v>
      </c>
      <c r="X54" s="5" t="s">
        <v>53</v>
      </c>
      <c r="Y54" s="36">
        <v>0</v>
      </c>
      <c r="Z54" s="85" t="s">
        <v>245</v>
      </c>
      <c r="AA54" s="85"/>
      <c r="AB54" s="55"/>
      <c r="AC54" s="36">
        <v>1</v>
      </c>
    </row>
    <row r="55" spans="1:29" ht="30" x14ac:dyDescent="0.25">
      <c r="A55" s="4" t="s">
        <v>19</v>
      </c>
      <c r="B55" s="4" t="s">
        <v>11</v>
      </c>
      <c r="C55" s="6">
        <v>153</v>
      </c>
      <c r="D55" s="80">
        <v>1</v>
      </c>
      <c r="E55" s="173"/>
      <c r="F55" s="174"/>
      <c r="G55" s="174"/>
      <c r="H55" s="175"/>
      <c r="I55" s="5" t="s">
        <v>51</v>
      </c>
      <c r="J55" s="5" t="s">
        <v>12</v>
      </c>
      <c r="K55" s="5" t="s">
        <v>169</v>
      </c>
      <c r="L55" s="82">
        <v>679000</v>
      </c>
      <c r="M55" s="82">
        <v>701900</v>
      </c>
      <c r="N55" s="5">
        <f t="shared" si="2"/>
        <v>22.9</v>
      </c>
      <c r="O55" s="126">
        <f>(197697311.056468*N55)/(SUM(N54:N59))</f>
        <v>110232978.4074292</v>
      </c>
      <c r="P55" s="84">
        <v>5</v>
      </c>
      <c r="Q55" s="53" t="s">
        <v>104</v>
      </c>
      <c r="R55" s="53" t="s">
        <v>103</v>
      </c>
      <c r="S55" s="53" t="s">
        <v>103</v>
      </c>
      <c r="T55" s="55"/>
      <c r="U55" s="5" t="s">
        <v>103</v>
      </c>
      <c r="V55" s="5" t="s">
        <v>198</v>
      </c>
      <c r="W55" s="5" t="s">
        <v>199</v>
      </c>
      <c r="X55" s="5" t="s">
        <v>53</v>
      </c>
      <c r="Y55" s="36">
        <v>0</v>
      </c>
      <c r="Z55" s="85" t="s">
        <v>245</v>
      </c>
      <c r="AA55" s="85"/>
      <c r="AB55" s="55"/>
      <c r="AC55" s="36">
        <v>1</v>
      </c>
    </row>
    <row r="56" spans="1:29" ht="30" x14ac:dyDescent="0.25">
      <c r="A56" s="4" t="s">
        <v>19</v>
      </c>
      <c r="B56" s="4" t="s">
        <v>13</v>
      </c>
      <c r="C56" s="6">
        <v>153</v>
      </c>
      <c r="D56" s="80">
        <v>1</v>
      </c>
      <c r="E56" s="173"/>
      <c r="F56" s="174"/>
      <c r="G56" s="174"/>
      <c r="H56" s="175"/>
      <c r="I56" s="5" t="s">
        <v>51</v>
      </c>
      <c r="J56" s="5" t="s">
        <v>12</v>
      </c>
      <c r="K56" s="5" t="s">
        <v>169</v>
      </c>
      <c r="L56" s="82">
        <v>274940</v>
      </c>
      <c r="M56" s="82">
        <v>284500</v>
      </c>
      <c r="N56" s="5">
        <f t="shared" si="2"/>
        <v>9.56</v>
      </c>
      <c r="O56" s="126">
        <f>(197697311.056468*N56)/(SUM(N54:N59))</f>
        <v>46018658.234717175</v>
      </c>
      <c r="P56" s="84">
        <v>5</v>
      </c>
      <c r="Q56" s="53" t="s">
        <v>104</v>
      </c>
      <c r="R56" s="53" t="s">
        <v>103</v>
      </c>
      <c r="S56" s="53" t="s">
        <v>103</v>
      </c>
      <c r="T56" s="55"/>
      <c r="U56" s="5" t="s">
        <v>103</v>
      </c>
      <c r="V56" s="5" t="s">
        <v>200</v>
      </c>
      <c r="W56" s="5" t="s">
        <v>201</v>
      </c>
      <c r="X56" s="5" t="s">
        <v>53</v>
      </c>
      <c r="Y56" s="36">
        <v>0</v>
      </c>
      <c r="Z56" s="85" t="s">
        <v>245</v>
      </c>
      <c r="AA56" s="85"/>
      <c r="AB56" s="55"/>
      <c r="AC56" s="36">
        <v>1</v>
      </c>
    </row>
    <row r="57" spans="1:29" ht="30" x14ac:dyDescent="0.25">
      <c r="A57" s="4" t="s">
        <v>19</v>
      </c>
      <c r="B57" s="4" t="s">
        <v>13</v>
      </c>
      <c r="C57" s="6">
        <v>153</v>
      </c>
      <c r="D57" s="80">
        <v>1</v>
      </c>
      <c r="E57" s="173"/>
      <c r="F57" s="174"/>
      <c r="G57" s="174"/>
      <c r="H57" s="175"/>
      <c r="I57" s="5" t="s">
        <v>51</v>
      </c>
      <c r="J57" s="5" t="s">
        <v>12</v>
      </c>
      <c r="K57" s="5" t="s">
        <v>169</v>
      </c>
      <c r="L57" s="82">
        <v>284500</v>
      </c>
      <c r="M57" s="82">
        <v>285520</v>
      </c>
      <c r="N57" s="5">
        <f t="shared" si="2"/>
        <v>1.02</v>
      </c>
      <c r="O57" s="126">
        <f>(197697311.056468*N57)/(SUM(N54:N59))</f>
        <v>4909940.5229509948</v>
      </c>
      <c r="P57" s="84">
        <v>5</v>
      </c>
      <c r="Q57" s="53" t="s">
        <v>104</v>
      </c>
      <c r="R57" s="53" t="s">
        <v>103</v>
      </c>
      <c r="S57" s="53" t="s">
        <v>103</v>
      </c>
      <c r="T57" s="55"/>
      <c r="U57" s="5" t="s">
        <v>103</v>
      </c>
      <c r="V57" s="5" t="s">
        <v>202</v>
      </c>
      <c r="W57" s="5" t="s">
        <v>203</v>
      </c>
      <c r="X57" s="5" t="s">
        <v>53</v>
      </c>
      <c r="Y57" s="36">
        <v>0</v>
      </c>
      <c r="Z57" s="85" t="s">
        <v>245</v>
      </c>
      <c r="AA57" s="85"/>
      <c r="AB57" s="55"/>
      <c r="AC57" s="36">
        <v>1</v>
      </c>
    </row>
    <row r="58" spans="1:29" ht="30" x14ac:dyDescent="0.25">
      <c r="A58" s="4" t="s">
        <v>19</v>
      </c>
      <c r="B58" s="4" t="s">
        <v>13</v>
      </c>
      <c r="C58" s="6">
        <v>153</v>
      </c>
      <c r="D58" s="80">
        <v>1</v>
      </c>
      <c r="E58" s="173"/>
      <c r="F58" s="174"/>
      <c r="G58" s="174"/>
      <c r="H58" s="175"/>
      <c r="I58" s="5" t="s">
        <v>51</v>
      </c>
      <c r="J58" s="5" t="s">
        <v>12</v>
      </c>
      <c r="K58" s="5" t="s">
        <v>169</v>
      </c>
      <c r="L58" s="82">
        <v>285520</v>
      </c>
      <c r="M58" s="82">
        <v>288500</v>
      </c>
      <c r="N58" s="5">
        <f t="shared" si="2"/>
        <v>2.98</v>
      </c>
      <c r="O58" s="126">
        <f>(197697311.056468*N58)/(SUM(N54:N59))</f>
        <v>14344728.194503887</v>
      </c>
      <c r="P58" s="84">
        <v>5</v>
      </c>
      <c r="Q58" s="53" t="s">
        <v>104</v>
      </c>
      <c r="R58" s="53" t="s">
        <v>103</v>
      </c>
      <c r="S58" s="53" t="s">
        <v>103</v>
      </c>
      <c r="T58" s="55"/>
      <c r="U58" s="5" t="s">
        <v>103</v>
      </c>
      <c r="V58" s="5" t="s">
        <v>204</v>
      </c>
      <c r="W58" s="5" t="s">
        <v>205</v>
      </c>
      <c r="X58" s="5" t="s">
        <v>53</v>
      </c>
      <c r="Y58" s="36">
        <v>0</v>
      </c>
      <c r="Z58" s="85" t="s">
        <v>245</v>
      </c>
      <c r="AA58" s="85"/>
      <c r="AB58" s="55"/>
      <c r="AC58" s="36">
        <v>1</v>
      </c>
    </row>
    <row r="59" spans="1:29" ht="30" x14ac:dyDescent="0.25">
      <c r="A59" s="4" t="s">
        <v>19</v>
      </c>
      <c r="B59" s="4" t="s">
        <v>13</v>
      </c>
      <c r="C59" s="6">
        <v>153</v>
      </c>
      <c r="D59" s="80">
        <v>1</v>
      </c>
      <c r="E59" s="173"/>
      <c r="F59" s="174"/>
      <c r="G59" s="174"/>
      <c r="H59" s="175"/>
      <c r="I59" s="5" t="s">
        <v>51</v>
      </c>
      <c r="J59" s="5" t="s">
        <v>12</v>
      </c>
      <c r="K59" s="5" t="s">
        <v>169</v>
      </c>
      <c r="L59" s="82">
        <v>319240</v>
      </c>
      <c r="M59" s="82">
        <v>321850</v>
      </c>
      <c r="N59" s="5">
        <f t="shared" si="2"/>
        <v>2.61</v>
      </c>
      <c r="O59" s="126">
        <f>(197697311.056468*N59)/(SUM(N54:N59))</f>
        <v>12563671.33813931</v>
      </c>
      <c r="P59" s="84">
        <v>5</v>
      </c>
      <c r="Q59" s="53" t="s">
        <v>104</v>
      </c>
      <c r="R59" s="53" t="s">
        <v>103</v>
      </c>
      <c r="S59" s="53" t="s">
        <v>103</v>
      </c>
      <c r="T59" s="55"/>
      <c r="U59" s="5" t="s">
        <v>103</v>
      </c>
      <c r="V59" s="5" t="s">
        <v>206</v>
      </c>
      <c r="W59" s="5" t="s">
        <v>207</v>
      </c>
      <c r="X59" s="5" t="s">
        <v>53</v>
      </c>
      <c r="Y59" s="36">
        <v>0</v>
      </c>
      <c r="Z59" s="85" t="s">
        <v>245</v>
      </c>
      <c r="AA59" s="85"/>
      <c r="AB59" s="55"/>
      <c r="AC59" s="36">
        <v>1</v>
      </c>
    </row>
    <row r="60" spans="1:29" ht="30" x14ac:dyDescent="0.25">
      <c r="A60" s="4" t="s">
        <v>19</v>
      </c>
      <c r="B60" s="4" t="s">
        <v>13</v>
      </c>
      <c r="C60" s="6">
        <v>153</v>
      </c>
      <c r="D60" s="80">
        <v>1</v>
      </c>
      <c r="E60" s="173"/>
      <c r="F60" s="174"/>
      <c r="G60" s="174"/>
      <c r="H60" s="175"/>
      <c r="I60" s="5" t="s">
        <v>51</v>
      </c>
      <c r="J60" s="5" t="s">
        <v>12</v>
      </c>
      <c r="K60" s="5" t="s">
        <v>169</v>
      </c>
      <c r="L60" s="83">
        <v>212450</v>
      </c>
      <c r="M60" s="83">
        <v>224322</v>
      </c>
      <c r="N60" s="5">
        <f t="shared" si="2"/>
        <v>11.872</v>
      </c>
      <c r="O60" s="126">
        <f>(407942823.786753*N60)/(SUM(N60:N66))</f>
        <v>49454683.998737171</v>
      </c>
      <c r="P60" s="84">
        <v>6</v>
      </c>
      <c r="Q60" s="53" t="s">
        <v>104</v>
      </c>
      <c r="R60" s="53" t="s">
        <v>103</v>
      </c>
      <c r="S60" s="53" t="s">
        <v>103</v>
      </c>
      <c r="T60" s="55"/>
      <c r="U60" s="5" t="s">
        <v>103</v>
      </c>
      <c r="V60" s="5" t="s">
        <v>208</v>
      </c>
      <c r="W60" s="5" t="s">
        <v>209</v>
      </c>
      <c r="X60" s="5" t="s">
        <v>53</v>
      </c>
      <c r="Y60" s="36">
        <v>0</v>
      </c>
      <c r="Z60" s="85" t="s">
        <v>245</v>
      </c>
      <c r="AA60" s="85"/>
      <c r="AB60" s="55"/>
      <c r="AC60" s="36">
        <v>1</v>
      </c>
    </row>
    <row r="61" spans="1:29" ht="30" x14ac:dyDescent="0.25">
      <c r="A61" s="4" t="s">
        <v>19</v>
      </c>
      <c r="B61" s="4" t="s">
        <v>13</v>
      </c>
      <c r="C61" s="6">
        <v>153</v>
      </c>
      <c r="D61" s="80">
        <v>1</v>
      </c>
      <c r="E61" s="173"/>
      <c r="F61" s="174"/>
      <c r="G61" s="174"/>
      <c r="H61" s="175"/>
      <c r="I61" s="5" t="s">
        <v>51</v>
      </c>
      <c r="J61" s="5" t="s">
        <v>12</v>
      </c>
      <c r="K61" s="5" t="s">
        <v>169</v>
      </c>
      <c r="L61" s="83">
        <v>224322</v>
      </c>
      <c r="M61" s="83">
        <v>236373</v>
      </c>
      <c r="N61" s="5">
        <f t="shared" si="2"/>
        <v>12.051</v>
      </c>
      <c r="O61" s="126">
        <f>(407942823.786753*N61)/(SUM(N60:N66))</f>
        <v>50200336.663475551</v>
      </c>
      <c r="P61" s="84">
        <v>6</v>
      </c>
      <c r="Q61" s="53" t="s">
        <v>104</v>
      </c>
      <c r="R61" s="53" t="s">
        <v>103</v>
      </c>
      <c r="S61" s="53" t="s">
        <v>103</v>
      </c>
      <c r="T61" s="55"/>
      <c r="U61" s="5" t="s">
        <v>103</v>
      </c>
      <c r="V61" s="5" t="s">
        <v>210</v>
      </c>
      <c r="W61" s="5" t="s">
        <v>211</v>
      </c>
      <c r="X61" s="5" t="s">
        <v>53</v>
      </c>
      <c r="Y61" s="36">
        <v>0</v>
      </c>
      <c r="Z61" s="85" t="s">
        <v>245</v>
      </c>
      <c r="AA61" s="85"/>
      <c r="AB61" s="55"/>
      <c r="AC61" s="36">
        <v>1</v>
      </c>
    </row>
    <row r="62" spans="1:29" ht="30" x14ac:dyDescent="0.25">
      <c r="A62" s="4" t="s">
        <v>19</v>
      </c>
      <c r="B62" s="4" t="s">
        <v>13</v>
      </c>
      <c r="C62" s="6">
        <v>153</v>
      </c>
      <c r="D62" s="80">
        <v>1</v>
      </c>
      <c r="E62" s="173"/>
      <c r="F62" s="174"/>
      <c r="G62" s="174"/>
      <c r="H62" s="175"/>
      <c r="I62" s="5" t="s">
        <v>51</v>
      </c>
      <c r="J62" s="5" t="s">
        <v>12</v>
      </c>
      <c r="K62" s="5" t="s">
        <v>169</v>
      </c>
      <c r="L62" s="83">
        <v>236373</v>
      </c>
      <c r="M62" s="83">
        <v>242500</v>
      </c>
      <c r="N62" s="5">
        <f t="shared" si="2"/>
        <v>6.1269999999999998</v>
      </c>
      <c r="O62" s="126">
        <f>(407942823.786753*N62)/(SUM(N60:N66))</f>
        <v>25522982.55224584</v>
      </c>
      <c r="P62" s="84">
        <v>6</v>
      </c>
      <c r="Q62" s="53" t="s">
        <v>104</v>
      </c>
      <c r="R62" s="53" t="s">
        <v>103</v>
      </c>
      <c r="S62" s="53" t="s">
        <v>103</v>
      </c>
      <c r="T62" s="55"/>
      <c r="U62" s="5" t="s">
        <v>103</v>
      </c>
      <c r="V62" s="5" t="s">
        <v>212</v>
      </c>
      <c r="W62" s="5" t="s">
        <v>213</v>
      </c>
      <c r="X62" s="5" t="s">
        <v>53</v>
      </c>
      <c r="Y62" s="36">
        <v>0</v>
      </c>
      <c r="Z62" s="85" t="s">
        <v>245</v>
      </c>
      <c r="AA62" s="85"/>
      <c r="AB62" s="55"/>
      <c r="AC62" s="36">
        <v>1</v>
      </c>
    </row>
    <row r="63" spans="1:29" ht="30" x14ac:dyDescent="0.25">
      <c r="A63" s="4" t="s">
        <v>19</v>
      </c>
      <c r="B63" s="4" t="s">
        <v>13</v>
      </c>
      <c r="C63" s="6">
        <v>153</v>
      </c>
      <c r="D63" s="80">
        <v>1</v>
      </c>
      <c r="E63" s="173"/>
      <c r="F63" s="174"/>
      <c r="G63" s="174"/>
      <c r="H63" s="175"/>
      <c r="I63" s="5" t="s">
        <v>51</v>
      </c>
      <c r="J63" s="5" t="s">
        <v>12</v>
      </c>
      <c r="K63" s="5" t="s">
        <v>169</v>
      </c>
      <c r="L63" s="82">
        <v>242500</v>
      </c>
      <c r="M63" s="82">
        <v>260573</v>
      </c>
      <c r="N63" s="5">
        <f t="shared" si="2"/>
        <v>18.073</v>
      </c>
      <c r="O63" s="126">
        <f>(407942823.786753*N63)/(SUM(N60:N66))</f>
        <v>75285925.194506139</v>
      </c>
      <c r="P63" s="84">
        <v>6</v>
      </c>
      <c r="Q63" s="53" t="s">
        <v>104</v>
      </c>
      <c r="R63" s="53" t="s">
        <v>103</v>
      </c>
      <c r="S63" s="53" t="s">
        <v>103</v>
      </c>
      <c r="T63" s="55"/>
      <c r="U63" s="5" t="s">
        <v>103</v>
      </c>
      <c r="V63" s="5" t="s">
        <v>214</v>
      </c>
      <c r="W63" s="5" t="s">
        <v>215</v>
      </c>
      <c r="X63" s="5" t="s">
        <v>53</v>
      </c>
      <c r="Y63" s="36">
        <v>0</v>
      </c>
      <c r="Z63" s="85" t="s">
        <v>245</v>
      </c>
      <c r="AA63" s="85"/>
      <c r="AB63" s="55"/>
      <c r="AC63" s="36">
        <v>1</v>
      </c>
    </row>
    <row r="64" spans="1:29" ht="30" x14ac:dyDescent="0.25">
      <c r="A64" s="4" t="s">
        <v>19</v>
      </c>
      <c r="B64" s="4" t="s">
        <v>13</v>
      </c>
      <c r="C64" s="6">
        <v>153</v>
      </c>
      <c r="D64" s="80">
        <v>1</v>
      </c>
      <c r="E64" s="173"/>
      <c r="F64" s="174"/>
      <c r="G64" s="174"/>
      <c r="H64" s="175"/>
      <c r="I64" s="5" t="s">
        <v>51</v>
      </c>
      <c r="J64" s="5" t="s">
        <v>12</v>
      </c>
      <c r="K64" s="5" t="s">
        <v>169</v>
      </c>
      <c r="L64" s="82">
        <v>260573</v>
      </c>
      <c r="M64" s="82">
        <v>274940</v>
      </c>
      <c r="N64" s="5">
        <f t="shared" si="2"/>
        <v>14.367000000000001</v>
      </c>
      <c r="O64" s="126">
        <f>(407942823.786753*N64)/(SUM(N60:N66))</f>
        <v>59847999.074280404</v>
      </c>
      <c r="P64" s="84">
        <v>6</v>
      </c>
      <c r="Q64" s="53" t="s">
        <v>104</v>
      </c>
      <c r="R64" s="53" t="s">
        <v>103</v>
      </c>
      <c r="S64" s="53" t="s">
        <v>103</v>
      </c>
      <c r="T64" s="55"/>
      <c r="U64" s="5" t="s">
        <v>103</v>
      </c>
      <c r="V64" s="5" t="s">
        <v>216</v>
      </c>
      <c r="W64" s="5" t="s">
        <v>217</v>
      </c>
      <c r="X64" s="5" t="s">
        <v>53</v>
      </c>
      <c r="Y64" s="36">
        <v>0</v>
      </c>
      <c r="Z64" s="85" t="s">
        <v>245</v>
      </c>
      <c r="AA64" s="85"/>
      <c r="AB64" s="55"/>
      <c r="AC64" s="36">
        <v>1</v>
      </c>
    </row>
    <row r="65" spans="1:29" ht="30" x14ac:dyDescent="0.25">
      <c r="A65" s="4" t="s">
        <v>19</v>
      </c>
      <c r="B65" s="4" t="s">
        <v>13</v>
      </c>
      <c r="C65" s="6">
        <v>153</v>
      </c>
      <c r="D65" s="80">
        <v>1</v>
      </c>
      <c r="E65" s="173"/>
      <c r="F65" s="174"/>
      <c r="G65" s="174"/>
      <c r="H65" s="175"/>
      <c r="I65" s="5" t="s">
        <v>51</v>
      </c>
      <c r="J65" s="5" t="s">
        <v>12</v>
      </c>
      <c r="K65" s="5" t="s">
        <v>169</v>
      </c>
      <c r="L65" s="82">
        <v>321850</v>
      </c>
      <c r="M65" s="82">
        <v>330132</v>
      </c>
      <c r="N65" s="5">
        <f t="shared" si="2"/>
        <v>8.282</v>
      </c>
      <c r="O65" s="126">
        <f>(407942823.786753*N65)/(SUM(N60:N66))</f>
        <v>34499974.130520657</v>
      </c>
      <c r="P65" s="84">
        <v>6</v>
      </c>
      <c r="Q65" s="53" t="s">
        <v>104</v>
      </c>
      <c r="R65" s="53" t="s">
        <v>103</v>
      </c>
      <c r="S65" s="53" t="s">
        <v>103</v>
      </c>
      <c r="T65" s="55"/>
      <c r="U65" s="5" t="s">
        <v>103</v>
      </c>
      <c r="V65" s="5" t="s">
        <v>218</v>
      </c>
      <c r="W65" s="5" t="s">
        <v>219</v>
      </c>
      <c r="X65" s="5" t="s">
        <v>53</v>
      </c>
      <c r="Y65" s="36">
        <v>0</v>
      </c>
      <c r="Z65" s="85" t="s">
        <v>245</v>
      </c>
      <c r="AA65" s="85"/>
      <c r="AB65" s="55"/>
      <c r="AC65" s="36">
        <v>1</v>
      </c>
    </row>
    <row r="66" spans="1:29" ht="30" x14ac:dyDescent="0.25">
      <c r="A66" s="4" t="s">
        <v>19</v>
      </c>
      <c r="B66" s="4" t="s">
        <v>13</v>
      </c>
      <c r="C66" s="6">
        <v>153</v>
      </c>
      <c r="D66" s="80">
        <v>1</v>
      </c>
      <c r="E66" s="173"/>
      <c r="F66" s="174"/>
      <c r="G66" s="174"/>
      <c r="H66" s="175"/>
      <c r="I66" s="5" t="s">
        <v>51</v>
      </c>
      <c r="J66" s="5" t="s">
        <v>12</v>
      </c>
      <c r="K66" s="5" t="s">
        <v>169</v>
      </c>
      <c r="L66" s="82">
        <v>330132</v>
      </c>
      <c r="M66" s="82">
        <v>357290</v>
      </c>
      <c r="N66" s="5">
        <f t="shared" si="2"/>
        <v>27.158000000000001</v>
      </c>
      <c r="O66" s="126">
        <f>(407942823.786753*N66)/(SUM(N60:N66))</f>
        <v>113130922.17298721</v>
      </c>
      <c r="P66" s="84">
        <v>6</v>
      </c>
      <c r="Q66" s="53" t="s">
        <v>104</v>
      </c>
      <c r="R66" s="53" t="s">
        <v>103</v>
      </c>
      <c r="S66" s="53" t="s">
        <v>103</v>
      </c>
      <c r="T66" s="55"/>
      <c r="U66" s="5" t="s">
        <v>103</v>
      </c>
      <c r="V66" s="5" t="s">
        <v>220</v>
      </c>
      <c r="W66" s="5" t="s">
        <v>221</v>
      </c>
      <c r="X66" s="5" t="s">
        <v>53</v>
      </c>
      <c r="Y66" s="36">
        <v>0</v>
      </c>
      <c r="Z66" s="85" t="s">
        <v>245</v>
      </c>
      <c r="AA66" s="85"/>
      <c r="AB66" s="55"/>
      <c r="AC66" s="36">
        <v>1</v>
      </c>
    </row>
    <row r="67" spans="1:29" ht="30" x14ac:dyDescent="0.25">
      <c r="A67" s="4" t="s">
        <v>19</v>
      </c>
      <c r="B67" s="4" t="s">
        <v>13</v>
      </c>
      <c r="C67" s="6">
        <v>153</v>
      </c>
      <c r="D67" s="80">
        <v>1</v>
      </c>
      <c r="E67" s="173"/>
      <c r="F67" s="174"/>
      <c r="G67" s="174"/>
      <c r="H67" s="175"/>
      <c r="I67" s="5" t="s">
        <v>51</v>
      </c>
      <c r="J67" s="5" t="s">
        <v>12</v>
      </c>
      <c r="K67" s="5" t="s">
        <v>169</v>
      </c>
      <c r="L67" s="82">
        <v>107120</v>
      </c>
      <c r="M67" s="82">
        <v>113052</v>
      </c>
      <c r="N67" s="5">
        <f t="shared" si="2"/>
        <v>5.9320000000000004</v>
      </c>
      <c r="O67" s="126">
        <f>(235776789.740892*N67)/(SUM(N67:N73))</f>
        <v>27861113.879342057</v>
      </c>
      <c r="P67" s="84">
        <v>7</v>
      </c>
      <c r="Q67" s="53" t="s">
        <v>104</v>
      </c>
      <c r="R67" s="53" t="s">
        <v>103</v>
      </c>
      <c r="S67" s="53" t="s">
        <v>103</v>
      </c>
      <c r="T67" s="55"/>
      <c r="U67" s="5" t="s">
        <v>103</v>
      </c>
      <c r="V67" s="5" t="s">
        <v>222</v>
      </c>
      <c r="W67" s="5" t="s">
        <v>223</v>
      </c>
      <c r="X67" s="5" t="s">
        <v>53</v>
      </c>
      <c r="Y67" s="36">
        <v>0</v>
      </c>
      <c r="Z67" s="85"/>
      <c r="AA67" s="85"/>
      <c r="AB67" s="55"/>
      <c r="AC67" s="36">
        <v>1</v>
      </c>
    </row>
    <row r="68" spans="1:29" ht="30" x14ac:dyDescent="0.25">
      <c r="A68" s="4" t="s">
        <v>19</v>
      </c>
      <c r="B68" s="4" t="s">
        <v>13</v>
      </c>
      <c r="C68" s="6">
        <v>153</v>
      </c>
      <c r="D68" s="80">
        <v>1</v>
      </c>
      <c r="E68" s="173"/>
      <c r="F68" s="174"/>
      <c r="G68" s="174"/>
      <c r="H68" s="175"/>
      <c r="I68" s="5" t="s">
        <v>51</v>
      </c>
      <c r="J68" s="5" t="s">
        <v>12</v>
      </c>
      <c r="K68" s="5" t="s">
        <v>169</v>
      </c>
      <c r="L68" s="82">
        <v>113052</v>
      </c>
      <c r="M68" s="82">
        <v>124420</v>
      </c>
      <c r="N68" s="5">
        <f t="shared" si="2"/>
        <v>11.368</v>
      </c>
      <c r="O68" s="126">
        <f>(235776789.740892*N68)/(SUM(N67:N73))</f>
        <v>53392640.354072914</v>
      </c>
      <c r="P68" s="84">
        <v>7</v>
      </c>
      <c r="Q68" s="53" t="s">
        <v>104</v>
      </c>
      <c r="R68" s="53" t="s">
        <v>103</v>
      </c>
      <c r="S68" s="53" t="s">
        <v>103</v>
      </c>
      <c r="T68" s="55"/>
      <c r="U68" s="5" t="s">
        <v>103</v>
      </c>
      <c r="V68" s="5" t="s">
        <v>224</v>
      </c>
      <c r="W68" s="5" t="s">
        <v>225</v>
      </c>
      <c r="X68" s="5" t="s">
        <v>53</v>
      </c>
      <c r="Y68" s="36">
        <v>0</v>
      </c>
      <c r="Z68" s="85"/>
      <c r="AA68" s="85"/>
      <c r="AB68" s="55"/>
      <c r="AC68" s="36">
        <v>1</v>
      </c>
    </row>
    <row r="69" spans="1:29" ht="30" x14ac:dyDescent="0.25">
      <c r="A69" s="4" t="s">
        <v>19</v>
      </c>
      <c r="B69" s="4" t="s">
        <v>13</v>
      </c>
      <c r="C69" s="6">
        <v>153</v>
      </c>
      <c r="D69" s="80">
        <v>1</v>
      </c>
      <c r="E69" s="173"/>
      <c r="F69" s="174"/>
      <c r="G69" s="174"/>
      <c r="H69" s="175"/>
      <c r="I69" s="5" t="s">
        <v>51</v>
      </c>
      <c r="J69" s="5" t="s">
        <v>12</v>
      </c>
      <c r="K69" s="5" t="s">
        <v>169</v>
      </c>
      <c r="L69" s="82">
        <v>199430</v>
      </c>
      <c r="M69" s="82">
        <v>212450</v>
      </c>
      <c r="N69" s="5">
        <f t="shared" si="2"/>
        <v>13.02</v>
      </c>
      <c r="O69" s="126">
        <f>(235776789.740892*N69)/(SUM(N67:N73))</f>
        <v>61151669.371044092</v>
      </c>
      <c r="P69" s="84">
        <v>7</v>
      </c>
      <c r="Q69" s="53" t="s">
        <v>104</v>
      </c>
      <c r="R69" s="53" t="s">
        <v>103</v>
      </c>
      <c r="S69" s="53" t="s">
        <v>103</v>
      </c>
      <c r="T69" s="55"/>
      <c r="U69" s="5" t="s">
        <v>103</v>
      </c>
      <c r="V69" s="5" t="s">
        <v>226</v>
      </c>
      <c r="W69" s="5" t="s">
        <v>227</v>
      </c>
      <c r="X69" s="5" t="s">
        <v>53</v>
      </c>
      <c r="Y69" s="36">
        <v>0</v>
      </c>
      <c r="Z69" s="85"/>
      <c r="AA69" s="85"/>
      <c r="AB69" s="55"/>
      <c r="AC69" s="36">
        <v>1</v>
      </c>
    </row>
    <row r="70" spans="1:29" ht="30" x14ac:dyDescent="0.25">
      <c r="A70" s="4" t="s">
        <v>19</v>
      </c>
      <c r="B70" s="4" t="s">
        <v>13</v>
      </c>
      <c r="C70" s="6">
        <v>153</v>
      </c>
      <c r="D70" s="80">
        <v>1</v>
      </c>
      <c r="E70" s="173"/>
      <c r="F70" s="174"/>
      <c r="G70" s="174"/>
      <c r="H70" s="175"/>
      <c r="I70" s="5" t="s">
        <v>51</v>
      </c>
      <c r="J70" s="5" t="s">
        <v>12</v>
      </c>
      <c r="K70" s="5" t="s">
        <v>169</v>
      </c>
      <c r="L70" s="82">
        <v>357290</v>
      </c>
      <c r="M70" s="82">
        <v>360120</v>
      </c>
      <c r="N70" s="5">
        <f t="shared" si="2"/>
        <v>2.83</v>
      </c>
      <c r="O70" s="126">
        <f>(235776789.740892*N70)/(SUM(N67:N73))</f>
        <v>13291799.102922795</v>
      </c>
      <c r="P70" s="84">
        <v>7</v>
      </c>
      <c r="Q70" s="53" t="s">
        <v>104</v>
      </c>
      <c r="R70" s="53" t="s">
        <v>103</v>
      </c>
      <c r="S70" s="53" t="s">
        <v>103</v>
      </c>
      <c r="T70" s="55"/>
      <c r="U70" s="5" t="s">
        <v>103</v>
      </c>
      <c r="V70" s="5" t="s">
        <v>228</v>
      </c>
      <c r="W70" s="5" t="s">
        <v>229</v>
      </c>
      <c r="X70" s="5" t="s">
        <v>53</v>
      </c>
      <c r="Y70" s="36">
        <v>0</v>
      </c>
      <c r="Z70" s="85"/>
      <c r="AA70" s="85"/>
      <c r="AB70" s="55"/>
      <c r="AC70" s="36">
        <v>1</v>
      </c>
    </row>
    <row r="71" spans="1:29" ht="30" x14ac:dyDescent="0.25">
      <c r="A71" s="4" t="s">
        <v>19</v>
      </c>
      <c r="B71" s="4" t="s">
        <v>13</v>
      </c>
      <c r="C71" s="6">
        <v>153</v>
      </c>
      <c r="D71" s="80">
        <v>1</v>
      </c>
      <c r="E71" s="173"/>
      <c r="F71" s="174"/>
      <c r="G71" s="174"/>
      <c r="H71" s="175"/>
      <c r="I71" s="5" t="s">
        <v>51</v>
      </c>
      <c r="J71" s="5" t="s">
        <v>12</v>
      </c>
      <c r="K71" s="5" t="s">
        <v>169</v>
      </c>
      <c r="L71" s="82">
        <v>360120</v>
      </c>
      <c r="M71" s="82">
        <v>369170</v>
      </c>
      <c r="N71" s="5">
        <f t="shared" si="2"/>
        <v>9.0500000000000007</v>
      </c>
      <c r="O71" s="126">
        <f>(235776789.740892*N71)/(SUM(N67:N73))</f>
        <v>42505576.636555232</v>
      </c>
      <c r="P71" s="84">
        <v>7</v>
      </c>
      <c r="Q71" s="53" t="s">
        <v>104</v>
      </c>
      <c r="R71" s="53" t="s">
        <v>103</v>
      </c>
      <c r="S71" s="53" t="s">
        <v>103</v>
      </c>
      <c r="T71" s="55"/>
      <c r="U71" s="5" t="s">
        <v>103</v>
      </c>
      <c r="V71" s="5" t="s">
        <v>230</v>
      </c>
      <c r="W71" s="5" t="s">
        <v>231</v>
      </c>
      <c r="X71" s="5" t="s">
        <v>53</v>
      </c>
      <c r="Y71" s="36">
        <v>0</v>
      </c>
      <c r="Z71" s="85"/>
      <c r="AA71" s="85"/>
      <c r="AB71" s="55"/>
      <c r="AC71" s="36">
        <v>1</v>
      </c>
    </row>
    <row r="72" spans="1:29" ht="30" x14ac:dyDescent="0.25">
      <c r="A72" s="4" t="s">
        <v>19</v>
      </c>
      <c r="B72" s="4" t="s">
        <v>13</v>
      </c>
      <c r="C72" s="6">
        <v>153</v>
      </c>
      <c r="D72" s="80">
        <v>1</v>
      </c>
      <c r="E72" s="173"/>
      <c r="F72" s="174"/>
      <c r="G72" s="174"/>
      <c r="H72" s="175"/>
      <c r="I72" s="5" t="s">
        <v>51</v>
      </c>
      <c r="J72" s="5" t="s">
        <v>12</v>
      </c>
      <c r="K72" s="5" t="s">
        <v>169</v>
      </c>
      <c r="L72" s="82">
        <v>369170</v>
      </c>
      <c r="M72" s="82">
        <v>369650</v>
      </c>
      <c r="N72" s="5">
        <f t="shared" si="2"/>
        <v>0.48</v>
      </c>
      <c r="O72" s="126">
        <f>(235776789.740892*N72)/(SUM(N67:N73))</f>
        <v>2254439.4238172937</v>
      </c>
      <c r="P72" s="84">
        <v>7</v>
      </c>
      <c r="Q72" s="53" t="s">
        <v>104</v>
      </c>
      <c r="R72" s="53" t="s">
        <v>103</v>
      </c>
      <c r="S72" s="53" t="s">
        <v>103</v>
      </c>
      <c r="T72" s="55"/>
      <c r="U72" s="5" t="s">
        <v>103</v>
      </c>
      <c r="V72" s="5" t="s">
        <v>232</v>
      </c>
      <c r="W72" s="5" t="s">
        <v>233</v>
      </c>
      <c r="X72" s="5" t="s">
        <v>53</v>
      </c>
      <c r="Y72" s="36">
        <v>0</v>
      </c>
      <c r="Z72" s="85"/>
      <c r="AA72" s="85"/>
      <c r="AB72" s="55"/>
      <c r="AC72" s="36">
        <v>1</v>
      </c>
    </row>
    <row r="73" spans="1:29" ht="30" x14ac:dyDescent="0.25">
      <c r="A73" s="4" t="s">
        <v>19</v>
      </c>
      <c r="B73" s="4" t="s">
        <v>13</v>
      </c>
      <c r="C73" s="6">
        <v>153</v>
      </c>
      <c r="D73" s="80">
        <v>1</v>
      </c>
      <c r="E73" s="173"/>
      <c r="F73" s="174"/>
      <c r="G73" s="174"/>
      <c r="H73" s="175"/>
      <c r="I73" s="5" t="s">
        <v>51</v>
      </c>
      <c r="J73" s="5" t="s">
        <v>12</v>
      </c>
      <c r="K73" s="5" t="s">
        <v>169</v>
      </c>
      <c r="L73" s="82">
        <v>369650</v>
      </c>
      <c r="M73" s="82">
        <v>377170</v>
      </c>
      <c r="N73" s="5">
        <f t="shared" si="2"/>
        <v>7.52</v>
      </c>
      <c r="O73" s="126">
        <f>(235776789.740892*N73)/(SUM(N67:N73))</f>
        <v>35319550.973137602</v>
      </c>
      <c r="P73" s="84">
        <v>7</v>
      </c>
      <c r="Q73" s="53" t="s">
        <v>104</v>
      </c>
      <c r="R73" s="53" t="s">
        <v>103</v>
      </c>
      <c r="S73" s="53" t="s">
        <v>103</v>
      </c>
      <c r="T73" s="55"/>
      <c r="U73" s="5" t="s">
        <v>103</v>
      </c>
      <c r="V73" s="5" t="s">
        <v>234</v>
      </c>
      <c r="W73" s="5" t="s">
        <v>235</v>
      </c>
      <c r="X73" s="5" t="s">
        <v>53</v>
      </c>
      <c r="Y73" s="36">
        <v>0</v>
      </c>
      <c r="Z73" s="85"/>
      <c r="AA73" s="85"/>
      <c r="AB73" s="55"/>
      <c r="AC73" s="36">
        <v>1</v>
      </c>
    </row>
    <row r="74" spans="1:29" ht="30" x14ac:dyDescent="0.25">
      <c r="A74" s="4" t="s">
        <v>19</v>
      </c>
      <c r="B74" s="4" t="s">
        <v>13</v>
      </c>
      <c r="C74" s="6">
        <v>153</v>
      </c>
      <c r="D74" s="80">
        <v>1</v>
      </c>
      <c r="E74" s="173"/>
      <c r="F74" s="174"/>
      <c r="G74" s="174"/>
      <c r="H74" s="175"/>
      <c r="I74" s="5" t="s">
        <v>51</v>
      </c>
      <c r="J74" s="5" t="s">
        <v>12</v>
      </c>
      <c r="K74" s="5" t="s">
        <v>169</v>
      </c>
      <c r="L74" s="82">
        <v>377170</v>
      </c>
      <c r="M74" s="82">
        <v>393828</v>
      </c>
      <c r="N74" s="5">
        <f t="shared" si="2"/>
        <v>16.658000000000001</v>
      </c>
      <c r="O74" s="126">
        <f>(230052896.832616*N74)/(SUM(N74:N77))</f>
        <v>88381484.212124482</v>
      </c>
      <c r="P74" s="84">
        <v>8</v>
      </c>
      <c r="Q74" s="53" t="s">
        <v>104</v>
      </c>
      <c r="R74" s="53" t="s">
        <v>103</v>
      </c>
      <c r="S74" s="53" t="s">
        <v>103</v>
      </c>
      <c r="T74" s="55"/>
      <c r="U74" s="5" t="s">
        <v>103</v>
      </c>
      <c r="V74" s="5" t="s">
        <v>236</v>
      </c>
      <c r="W74" s="5" t="s">
        <v>237</v>
      </c>
      <c r="X74" s="5" t="s">
        <v>53</v>
      </c>
      <c r="Y74" s="36">
        <v>0</v>
      </c>
      <c r="Z74" s="85"/>
      <c r="AA74" s="85"/>
      <c r="AB74" s="55"/>
      <c r="AC74" s="36">
        <v>1</v>
      </c>
    </row>
    <row r="75" spans="1:29" ht="30" x14ac:dyDescent="0.25">
      <c r="A75" s="4" t="s">
        <v>19</v>
      </c>
      <c r="B75" s="4" t="s">
        <v>13</v>
      </c>
      <c r="C75" s="6">
        <v>153</v>
      </c>
      <c r="D75" s="80">
        <v>1</v>
      </c>
      <c r="E75" s="173"/>
      <c r="F75" s="174"/>
      <c r="G75" s="174"/>
      <c r="H75" s="175"/>
      <c r="I75" s="5" t="s">
        <v>51</v>
      </c>
      <c r="J75" s="5" t="s">
        <v>12</v>
      </c>
      <c r="K75" s="5" t="s">
        <v>169</v>
      </c>
      <c r="L75" s="82">
        <v>393828</v>
      </c>
      <c r="M75" s="82">
        <v>401970</v>
      </c>
      <c r="N75" s="5">
        <f t="shared" si="2"/>
        <v>8.1419999999999995</v>
      </c>
      <c r="O75" s="126">
        <f>(230052896.832616*N75)/(SUM(N74:N77))</f>
        <v>43198585.931991681</v>
      </c>
      <c r="P75" s="84">
        <v>8</v>
      </c>
      <c r="Q75" s="53" t="s">
        <v>104</v>
      </c>
      <c r="R75" s="53" t="s">
        <v>103</v>
      </c>
      <c r="S75" s="53" t="s">
        <v>103</v>
      </c>
      <c r="T75" s="55"/>
      <c r="U75" s="5" t="s">
        <v>103</v>
      </c>
      <c r="V75" s="5" t="s">
        <v>238</v>
      </c>
      <c r="W75" s="5" t="s">
        <v>239</v>
      </c>
      <c r="X75" s="5" t="s">
        <v>53</v>
      </c>
      <c r="Y75" s="36">
        <v>0</v>
      </c>
      <c r="Z75" s="85"/>
      <c r="AA75" s="85"/>
      <c r="AB75" s="55"/>
      <c r="AC75" s="36">
        <v>1</v>
      </c>
    </row>
    <row r="76" spans="1:29" ht="30" x14ac:dyDescent="0.25">
      <c r="A76" s="4" t="s">
        <v>19</v>
      </c>
      <c r="B76" s="4" t="s">
        <v>13</v>
      </c>
      <c r="C76" s="6">
        <v>153</v>
      </c>
      <c r="D76" s="80">
        <v>1</v>
      </c>
      <c r="E76" s="173"/>
      <c r="F76" s="174"/>
      <c r="G76" s="174"/>
      <c r="H76" s="175"/>
      <c r="I76" s="5" t="s">
        <v>51</v>
      </c>
      <c r="J76" s="5" t="s">
        <v>12</v>
      </c>
      <c r="K76" s="5" t="s">
        <v>169</v>
      </c>
      <c r="L76" s="82">
        <v>401970</v>
      </c>
      <c r="M76" s="82">
        <v>413562</v>
      </c>
      <c r="N76" s="5">
        <f t="shared" si="2"/>
        <v>11.592000000000001</v>
      </c>
      <c r="O76" s="126">
        <f>(230052896.832616*N76)/(SUM(N74:N77))</f>
        <v>61503071.496394947</v>
      </c>
      <c r="P76" s="84">
        <v>8</v>
      </c>
      <c r="Q76" s="53" t="s">
        <v>104</v>
      </c>
      <c r="R76" s="53" t="s">
        <v>103</v>
      </c>
      <c r="S76" s="53" t="s">
        <v>103</v>
      </c>
      <c r="T76" s="55"/>
      <c r="U76" s="5" t="s">
        <v>103</v>
      </c>
      <c r="V76" s="5" t="s">
        <v>240</v>
      </c>
      <c r="W76" s="5" t="s">
        <v>241</v>
      </c>
      <c r="X76" s="5" t="s">
        <v>53</v>
      </c>
      <c r="Y76" s="36">
        <v>0</v>
      </c>
      <c r="Z76" s="85"/>
      <c r="AA76" s="85"/>
      <c r="AB76" s="55"/>
      <c r="AC76" s="36">
        <v>1</v>
      </c>
    </row>
    <row r="77" spans="1:29" ht="30" x14ac:dyDescent="0.25">
      <c r="A77" s="4" t="s">
        <v>19</v>
      </c>
      <c r="B77" s="4" t="s">
        <v>13</v>
      </c>
      <c r="C77" s="6">
        <v>153</v>
      </c>
      <c r="D77" s="80">
        <v>1</v>
      </c>
      <c r="E77" s="173"/>
      <c r="F77" s="174"/>
      <c r="G77" s="174"/>
      <c r="H77" s="175"/>
      <c r="I77" s="5" t="s">
        <v>51</v>
      </c>
      <c r="J77" s="5" t="s">
        <v>12</v>
      </c>
      <c r="K77" s="5" t="s">
        <v>169</v>
      </c>
      <c r="L77" s="82">
        <v>413562</v>
      </c>
      <c r="M77" s="82">
        <v>420530</v>
      </c>
      <c r="N77" s="5">
        <f t="shared" si="2"/>
        <v>6.968</v>
      </c>
      <c r="O77" s="126">
        <f>(230052896.832616*N77)/(SUM(N74:N77))</f>
        <v>36969755.192104898</v>
      </c>
      <c r="P77" s="84">
        <v>8</v>
      </c>
      <c r="Q77" s="53" t="s">
        <v>104</v>
      </c>
      <c r="R77" s="53" t="s">
        <v>103</v>
      </c>
      <c r="S77" s="53" t="s">
        <v>103</v>
      </c>
      <c r="T77" s="55"/>
      <c r="U77" s="5" t="s">
        <v>103</v>
      </c>
      <c r="V77" s="5" t="s">
        <v>242</v>
      </c>
      <c r="W77" s="5" t="s">
        <v>243</v>
      </c>
      <c r="X77" s="5" t="s">
        <v>53</v>
      </c>
      <c r="Y77" s="36">
        <v>0</v>
      </c>
      <c r="Z77" s="85"/>
      <c r="AA77" s="85"/>
      <c r="AB77" s="55"/>
      <c r="AC77" s="36">
        <v>1</v>
      </c>
    </row>
    <row r="78" spans="1:29" ht="30" x14ac:dyDescent="0.25">
      <c r="A78" s="105" t="s">
        <v>19</v>
      </c>
      <c r="B78" s="105" t="s">
        <v>13</v>
      </c>
      <c r="C78" s="106">
        <v>153</v>
      </c>
      <c r="D78" s="80">
        <v>1</v>
      </c>
      <c r="E78" s="173"/>
      <c r="F78" s="174"/>
      <c r="G78" s="174"/>
      <c r="H78" s="175"/>
      <c r="I78" s="5" t="s">
        <v>51</v>
      </c>
      <c r="J78" s="5" t="s">
        <v>52</v>
      </c>
      <c r="K78" s="5" t="s">
        <v>333</v>
      </c>
      <c r="L78" s="5"/>
      <c r="M78" s="5"/>
      <c r="N78" s="5"/>
      <c r="O78" s="95"/>
      <c r="P78" s="84"/>
      <c r="Q78" s="54"/>
      <c r="R78" s="54"/>
      <c r="S78" s="54"/>
      <c r="T78" s="55">
        <v>45323</v>
      </c>
      <c r="U78" s="5"/>
      <c r="V78" s="5"/>
      <c r="W78" s="5" t="s">
        <v>334</v>
      </c>
      <c r="X78" s="5" t="s">
        <v>53</v>
      </c>
      <c r="Y78" s="36"/>
      <c r="Z78" s="107" t="s">
        <v>325</v>
      </c>
      <c r="AA78" s="128" t="s">
        <v>379</v>
      </c>
      <c r="AB78" s="55"/>
      <c r="AC78" s="36">
        <v>1</v>
      </c>
    </row>
    <row r="79" spans="1:29" ht="30" x14ac:dyDescent="0.25">
      <c r="A79" s="105" t="s">
        <v>19</v>
      </c>
      <c r="B79" s="105" t="s">
        <v>13</v>
      </c>
      <c r="C79" s="106">
        <v>153</v>
      </c>
      <c r="D79" s="80">
        <v>1</v>
      </c>
      <c r="E79" s="176"/>
      <c r="F79" s="177"/>
      <c r="G79" s="177"/>
      <c r="H79" s="178"/>
      <c r="I79" s="5" t="s">
        <v>51</v>
      </c>
      <c r="J79" s="5" t="s">
        <v>52</v>
      </c>
      <c r="K79" s="5" t="s">
        <v>358</v>
      </c>
      <c r="L79" s="5"/>
      <c r="M79" s="5"/>
      <c r="N79" s="5"/>
      <c r="O79" s="97"/>
      <c r="P79" s="84"/>
      <c r="Q79" s="54"/>
      <c r="R79" s="54"/>
      <c r="S79" s="54"/>
      <c r="T79" s="55"/>
      <c r="U79" s="5">
        <v>10118689</v>
      </c>
      <c r="V79" s="5"/>
      <c r="W79" s="5" t="s">
        <v>334</v>
      </c>
      <c r="X79" s="5" t="s">
        <v>80</v>
      </c>
      <c r="Y79" s="36"/>
      <c r="Z79" s="107" t="s">
        <v>325</v>
      </c>
      <c r="AA79" s="113" t="s">
        <v>380</v>
      </c>
      <c r="AB79" s="55"/>
      <c r="AC79" s="36">
        <v>1</v>
      </c>
    </row>
    <row r="80" spans="1:29" ht="42" customHeight="1" x14ac:dyDescent="0.2">
      <c r="A80" s="2" t="s">
        <v>19</v>
      </c>
      <c r="B80" s="2"/>
      <c r="C80" s="2">
        <v>1</v>
      </c>
      <c r="D80" s="2"/>
      <c r="E80" s="3" t="s">
        <v>121</v>
      </c>
      <c r="F80" s="3" t="s">
        <v>21</v>
      </c>
      <c r="G80" s="7">
        <v>44795</v>
      </c>
      <c r="H80" s="3">
        <v>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78" customHeight="1" x14ac:dyDescent="0.2">
      <c r="A81" s="4" t="s">
        <v>19</v>
      </c>
      <c r="B81" s="4" t="s">
        <v>7</v>
      </c>
      <c r="C81" s="86" t="s">
        <v>246</v>
      </c>
      <c r="D81" s="80">
        <v>1</v>
      </c>
      <c r="E81" s="170"/>
      <c r="F81" s="171"/>
      <c r="G81" s="171"/>
      <c r="H81" s="172"/>
      <c r="I81" s="5" t="s">
        <v>51</v>
      </c>
      <c r="J81" s="5" t="s">
        <v>33</v>
      </c>
      <c r="K81" s="5" t="s">
        <v>248</v>
      </c>
      <c r="L81" s="5">
        <v>162</v>
      </c>
      <c r="M81" s="5">
        <v>207</v>
      </c>
      <c r="N81" s="5">
        <f t="shared" si="0"/>
        <v>45</v>
      </c>
      <c r="O81" s="95">
        <v>775421836.77245104</v>
      </c>
      <c r="P81" s="5" t="s">
        <v>254</v>
      </c>
      <c r="Q81" s="53" t="s">
        <v>105</v>
      </c>
      <c r="R81" s="53" t="s">
        <v>105</v>
      </c>
      <c r="S81" s="53" t="s">
        <v>106</v>
      </c>
      <c r="T81" s="55" t="s">
        <v>255</v>
      </c>
      <c r="U81" s="5"/>
      <c r="V81" s="5"/>
      <c r="W81" s="88" t="s">
        <v>259</v>
      </c>
      <c r="X81" s="5" t="s">
        <v>53</v>
      </c>
      <c r="Y81" s="36">
        <v>1</v>
      </c>
      <c r="Z81" s="5" t="s">
        <v>314</v>
      </c>
      <c r="AA81" s="129" t="s">
        <v>381</v>
      </c>
      <c r="AB81" s="55">
        <v>45406</v>
      </c>
      <c r="AC81" s="36">
        <v>2</v>
      </c>
    </row>
    <row r="82" spans="1:29" ht="45" x14ac:dyDescent="0.2">
      <c r="A82" s="4" t="s">
        <v>19</v>
      </c>
      <c r="B82" s="166" t="s">
        <v>7</v>
      </c>
      <c r="C82" s="168" t="s">
        <v>247</v>
      </c>
      <c r="D82" s="80">
        <v>1</v>
      </c>
      <c r="E82" s="173"/>
      <c r="F82" s="174"/>
      <c r="G82" s="174"/>
      <c r="H82" s="175"/>
      <c r="I82" s="5" t="s">
        <v>51</v>
      </c>
      <c r="J82" s="5" t="s">
        <v>33</v>
      </c>
      <c r="K82" s="5" t="s">
        <v>249</v>
      </c>
      <c r="L82" s="5">
        <v>90.5</v>
      </c>
      <c r="M82" s="5">
        <v>145.4</v>
      </c>
      <c r="N82" s="5">
        <f t="shared" si="0"/>
        <v>54.900000000000006</v>
      </c>
      <c r="O82" s="95">
        <v>127000</v>
      </c>
      <c r="P82" s="5" t="s">
        <v>254</v>
      </c>
      <c r="Q82" s="53" t="s">
        <v>105</v>
      </c>
      <c r="R82" s="53" t="s">
        <v>105</v>
      </c>
      <c r="S82" s="53" t="s">
        <v>104</v>
      </c>
      <c r="T82" s="55" t="s">
        <v>256</v>
      </c>
      <c r="U82" s="5"/>
      <c r="V82" s="5"/>
      <c r="W82" s="88" t="s">
        <v>260</v>
      </c>
      <c r="X82" s="5" t="s">
        <v>53</v>
      </c>
      <c r="Y82" s="36">
        <v>2</v>
      </c>
      <c r="Z82" s="5" t="s">
        <v>265</v>
      </c>
      <c r="AA82" s="5"/>
      <c r="AB82" s="55"/>
      <c r="AC82" s="36">
        <v>1</v>
      </c>
    </row>
    <row r="83" spans="1:29" ht="45" x14ac:dyDescent="0.25">
      <c r="A83" s="4" t="s">
        <v>19</v>
      </c>
      <c r="B83" s="167"/>
      <c r="C83" s="169"/>
      <c r="D83" s="80">
        <v>1</v>
      </c>
      <c r="E83" s="173"/>
      <c r="F83" s="174"/>
      <c r="G83" s="174"/>
      <c r="H83" s="175"/>
      <c r="I83" s="5" t="s">
        <v>51</v>
      </c>
      <c r="J83" s="5" t="s">
        <v>12</v>
      </c>
      <c r="K83" s="5" t="s">
        <v>250</v>
      </c>
      <c r="L83" s="5">
        <v>0</v>
      </c>
      <c r="M83" s="5">
        <v>90.5</v>
      </c>
      <c r="N83" s="5">
        <f t="shared" si="0"/>
        <v>90.5</v>
      </c>
      <c r="O83" s="95">
        <v>3358000</v>
      </c>
      <c r="P83" s="5" t="s">
        <v>254</v>
      </c>
      <c r="Q83" s="54" t="s">
        <v>103</v>
      </c>
      <c r="R83" s="54" t="s">
        <v>103</v>
      </c>
      <c r="S83" s="54" t="s">
        <v>104</v>
      </c>
      <c r="T83" s="55" t="s">
        <v>257</v>
      </c>
      <c r="U83" s="5"/>
      <c r="V83" s="5"/>
      <c r="W83" s="89" t="s">
        <v>261</v>
      </c>
      <c r="X83" s="5" t="s">
        <v>53</v>
      </c>
      <c r="Y83" s="36">
        <v>0</v>
      </c>
      <c r="Z83" s="5" t="s">
        <v>266</v>
      </c>
      <c r="AA83" s="121" t="s">
        <v>360</v>
      </c>
      <c r="AB83" s="55">
        <v>45153</v>
      </c>
      <c r="AC83" s="36">
        <v>2</v>
      </c>
    </row>
    <row r="84" spans="1:29" ht="15" x14ac:dyDescent="0.25">
      <c r="A84" s="105" t="s">
        <v>19</v>
      </c>
      <c r="B84" s="105" t="s">
        <v>7</v>
      </c>
      <c r="C84" s="106">
        <v>116</v>
      </c>
      <c r="D84" s="80">
        <v>1</v>
      </c>
      <c r="E84" s="173"/>
      <c r="F84" s="174"/>
      <c r="G84" s="174"/>
      <c r="H84" s="175"/>
      <c r="I84" s="5" t="s">
        <v>51</v>
      </c>
      <c r="J84" s="5" t="s">
        <v>52</v>
      </c>
      <c r="K84" s="5" t="s">
        <v>328</v>
      </c>
      <c r="L84" s="5">
        <v>215.5</v>
      </c>
      <c r="M84" s="5">
        <v>215.5</v>
      </c>
      <c r="N84" s="5">
        <v>1</v>
      </c>
      <c r="O84" s="87"/>
      <c r="P84" s="5"/>
      <c r="Q84" s="54"/>
      <c r="R84" s="54"/>
      <c r="S84" s="54"/>
      <c r="T84" s="55"/>
      <c r="U84" s="5">
        <v>10119097</v>
      </c>
      <c r="V84" s="5"/>
      <c r="W84" s="89" t="s">
        <v>262</v>
      </c>
      <c r="X84" s="5" t="s">
        <v>80</v>
      </c>
      <c r="Y84" s="36"/>
      <c r="Z84" s="107" t="s">
        <v>325</v>
      </c>
      <c r="AA84" s="124" t="s">
        <v>382</v>
      </c>
      <c r="AB84" s="55"/>
      <c r="AC84" s="36">
        <v>1</v>
      </c>
    </row>
    <row r="85" spans="1:29" ht="15" x14ac:dyDescent="0.25">
      <c r="A85" s="105" t="s">
        <v>19</v>
      </c>
      <c r="B85" s="105" t="s">
        <v>7</v>
      </c>
      <c r="C85" s="106">
        <v>116</v>
      </c>
      <c r="D85" s="80">
        <v>1</v>
      </c>
      <c r="E85" s="173"/>
      <c r="F85" s="174"/>
      <c r="G85" s="174"/>
      <c r="H85" s="175"/>
      <c r="I85" s="5" t="s">
        <v>51</v>
      </c>
      <c r="J85" s="5" t="s">
        <v>52</v>
      </c>
      <c r="K85" s="5" t="s">
        <v>330</v>
      </c>
      <c r="L85" s="5">
        <v>129.80000000000001</v>
      </c>
      <c r="M85" s="5">
        <v>129.80000000000001</v>
      </c>
      <c r="N85" s="5">
        <v>1</v>
      </c>
      <c r="O85" s="87"/>
      <c r="P85" s="5"/>
      <c r="Q85" s="54"/>
      <c r="R85" s="54"/>
      <c r="S85" s="54"/>
      <c r="T85" s="55">
        <v>45352</v>
      </c>
      <c r="U85" s="5">
        <v>10119111</v>
      </c>
      <c r="V85" s="5"/>
      <c r="W85" s="89" t="s">
        <v>331</v>
      </c>
      <c r="X85" s="5" t="s">
        <v>80</v>
      </c>
      <c r="Y85" s="36"/>
      <c r="Z85" s="107" t="s">
        <v>325</v>
      </c>
      <c r="AA85" s="113" t="s">
        <v>383</v>
      </c>
      <c r="AB85" s="55"/>
      <c r="AC85" s="36">
        <v>1</v>
      </c>
    </row>
    <row r="86" spans="1:29" ht="15" x14ac:dyDescent="0.25">
      <c r="A86" s="105" t="s">
        <v>19</v>
      </c>
      <c r="B86" s="105" t="s">
        <v>7</v>
      </c>
      <c r="C86" s="106">
        <v>116</v>
      </c>
      <c r="D86" s="80">
        <v>1</v>
      </c>
      <c r="E86" s="173"/>
      <c r="F86" s="174"/>
      <c r="G86" s="174"/>
      <c r="H86" s="175"/>
      <c r="I86" s="5" t="s">
        <v>51</v>
      </c>
      <c r="J86" s="5" t="s">
        <v>52</v>
      </c>
      <c r="K86" s="5" t="s">
        <v>330</v>
      </c>
      <c r="L86" s="5">
        <v>133</v>
      </c>
      <c r="M86" s="5">
        <v>133</v>
      </c>
      <c r="N86" s="5">
        <v>1</v>
      </c>
      <c r="O86" s="87"/>
      <c r="P86" s="5"/>
      <c r="Q86" s="54"/>
      <c r="R86" s="54"/>
      <c r="S86" s="54"/>
      <c r="T86" s="55">
        <v>45352</v>
      </c>
      <c r="U86" s="5">
        <v>10119111</v>
      </c>
      <c r="V86" s="5"/>
      <c r="W86" s="89" t="s">
        <v>331</v>
      </c>
      <c r="X86" s="5" t="s">
        <v>80</v>
      </c>
      <c r="Y86" s="36"/>
      <c r="Z86" s="107" t="s">
        <v>325</v>
      </c>
      <c r="AA86" s="113" t="s">
        <v>383</v>
      </c>
      <c r="AB86" s="55"/>
      <c r="AC86" s="36">
        <v>1</v>
      </c>
    </row>
    <row r="87" spans="1:29" ht="15" customHeight="1" x14ac:dyDescent="0.25">
      <c r="A87" s="105" t="s">
        <v>19</v>
      </c>
      <c r="B87" s="105" t="s">
        <v>7</v>
      </c>
      <c r="C87" s="106">
        <v>116</v>
      </c>
      <c r="D87" s="80">
        <v>1</v>
      </c>
      <c r="E87" s="173"/>
      <c r="F87" s="174"/>
      <c r="G87" s="174"/>
      <c r="H87" s="175"/>
      <c r="I87" s="5" t="s">
        <v>51</v>
      </c>
      <c r="J87" s="5" t="s">
        <v>52</v>
      </c>
      <c r="K87" s="5" t="s">
        <v>332</v>
      </c>
      <c r="L87" s="5"/>
      <c r="M87" s="5"/>
      <c r="N87" s="5"/>
      <c r="O87" s="87"/>
      <c r="P87" s="5"/>
      <c r="Q87" s="54"/>
      <c r="R87" s="54"/>
      <c r="S87" s="54"/>
      <c r="T87" s="55">
        <v>45047</v>
      </c>
      <c r="U87" s="5"/>
      <c r="V87" s="5"/>
      <c r="W87" s="89" t="s">
        <v>259</v>
      </c>
      <c r="X87" s="5" t="s">
        <v>53</v>
      </c>
      <c r="Y87" s="36"/>
      <c r="Z87" s="107" t="s">
        <v>325</v>
      </c>
      <c r="AA87" s="113" t="s">
        <v>376</v>
      </c>
      <c r="AB87" s="55"/>
      <c r="AC87" s="36">
        <v>1</v>
      </c>
    </row>
    <row r="88" spans="1:29" ht="45" x14ac:dyDescent="0.2">
      <c r="A88" s="4" t="s">
        <v>19</v>
      </c>
      <c r="B88" s="4" t="s">
        <v>7</v>
      </c>
      <c r="C88" s="6">
        <v>465</v>
      </c>
      <c r="D88" s="80">
        <v>1</v>
      </c>
      <c r="E88" s="173"/>
      <c r="F88" s="174"/>
      <c r="G88" s="174"/>
      <c r="H88" s="175"/>
      <c r="I88" s="5" t="s">
        <v>51</v>
      </c>
      <c r="J88" s="5" t="s">
        <v>33</v>
      </c>
      <c r="K88" s="5" t="s">
        <v>251</v>
      </c>
      <c r="L88" s="5">
        <v>3.7</v>
      </c>
      <c r="M88" s="5">
        <v>19</v>
      </c>
      <c r="N88" s="5">
        <f t="shared" si="0"/>
        <v>15.3</v>
      </c>
      <c r="O88" s="95">
        <v>72000</v>
      </c>
      <c r="P88" s="5" t="s">
        <v>254</v>
      </c>
      <c r="Q88" s="54" t="s">
        <v>105</v>
      </c>
      <c r="R88" s="54" t="s">
        <v>105</v>
      </c>
      <c r="S88" s="54" t="s">
        <v>104</v>
      </c>
      <c r="T88" s="55" t="s">
        <v>258</v>
      </c>
      <c r="U88" s="5"/>
      <c r="V88" s="5"/>
      <c r="W88" s="90" t="s">
        <v>262</v>
      </c>
      <c r="X88" s="5" t="s">
        <v>53</v>
      </c>
      <c r="Y88" s="36">
        <v>1</v>
      </c>
      <c r="Z88" s="5" t="s">
        <v>267</v>
      </c>
      <c r="AA88" s="113" t="s">
        <v>384</v>
      </c>
      <c r="AB88" s="55"/>
      <c r="AC88" s="36">
        <v>1</v>
      </c>
    </row>
    <row r="89" spans="1:29" ht="15" customHeight="1" x14ac:dyDescent="0.2">
      <c r="A89" s="100" t="s">
        <v>19</v>
      </c>
      <c r="B89" s="100" t="s">
        <v>7</v>
      </c>
      <c r="C89" s="101"/>
      <c r="D89" s="80">
        <v>1</v>
      </c>
      <c r="E89" s="173"/>
      <c r="F89" s="174"/>
      <c r="G89" s="174"/>
      <c r="H89" s="175"/>
      <c r="I89" s="5" t="s">
        <v>51</v>
      </c>
      <c r="J89" s="5"/>
      <c r="K89" s="5" t="s">
        <v>316</v>
      </c>
      <c r="L89" s="5"/>
      <c r="M89" s="5"/>
      <c r="N89" s="5"/>
      <c r="O89" s="127">
        <v>9210993.6980536934</v>
      </c>
      <c r="P89" s="5"/>
      <c r="Q89" s="54"/>
      <c r="R89" s="54"/>
      <c r="S89" s="54"/>
      <c r="T89" s="55"/>
      <c r="U89" s="5">
        <v>10118922</v>
      </c>
      <c r="V89" s="5"/>
      <c r="W89" s="90" t="s">
        <v>262</v>
      </c>
      <c r="X89" s="5" t="s">
        <v>80</v>
      </c>
      <c r="Y89" s="36"/>
      <c r="Z89" s="99" t="s">
        <v>317</v>
      </c>
      <c r="AA89" s="123" t="s">
        <v>359</v>
      </c>
      <c r="AB89" s="55">
        <v>45272</v>
      </c>
      <c r="AC89" s="36">
        <v>2</v>
      </c>
    </row>
    <row r="90" spans="1:29" ht="15" customHeight="1" x14ac:dyDescent="0.2">
      <c r="A90" s="100" t="s">
        <v>19</v>
      </c>
      <c r="B90" s="100" t="s">
        <v>7</v>
      </c>
      <c r="C90" s="101"/>
      <c r="D90" s="80">
        <v>1</v>
      </c>
      <c r="E90" s="173"/>
      <c r="F90" s="174"/>
      <c r="G90" s="174"/>
      <c r="H90" s="175"/>
      <c r="I90" s="5" t="s">
        <v>51</v>
      </c>
      <c r="J90" s="5"/>
      <c r="K90" s="5" t="s">
        <v>318</v>
      </c>
      <c r="L90" s="5"/>
      <c r="M90" s="5"/>
      <c r="N90" s="5"/>
      <c r="O90" s="127">
        <v>36843974.792214774</v>
      </c>
      <c r="P90" s="5"/>
      <c r="Q90" s="54"/>
      <c r="R90" s="54"/>
      <c r="S90" s="54"/>
      <c r="T90" s="55">
        <v>45047</v>
      </c>
      <c r="U90" s="5">
        <v>10118920</v>
      </c>
      <c r="V90" s="5"/>
      <c r="W90" s="90" t="s">
        <v>262</v>
      </c>
      <c r="X90" s="5" t="s">
        <v>80</v>
      </c>
      <c r="Y90" s="36"/>
      <c r="Z90" s="99" t="s">
        <v>319</v>
      </c>
      <c r="AA90" s="122" t="s">
        <v>385</v>
      </c>
      <c r="AB90" s="55">
        <v>45406</v>
      </c>
      <c r="AC90" s="36">
        <v>2</v>
      </c>
    </row>
    <row r="91" spans="1:29" ht="45" x14ac:dyDescent="0.2">
      <c r="A91" s="4" t="s">
        <v>19</v>
      </c>
      <c r="B91" s="4" t="s">
        <v>7</v>
      </c>
      <c r="C91" s="6">
        <v>493</v>
      </c>
      <c r="D91" s="80">
        <v>1</v>
      </c>
      <c r="E91" s="173"/>
      <c r="F91" s="174"/>
      <c r="G91" s="174"/>
      <c r="H91" s="175"/>
      <c r="I91" s="5" t="s">
        <v>51</v>
      </c>
      <c r="J91" s="5" t="s">
        <v>12</v>
      </c>
      <c r="K91" s="5" t="s">
        <v>252</v>
      </c>
      <c r="L91" s="5">
        <v>0</v>
      </c>
      <c r="M91" s="5">
        <v>25.6</v>
      </c>
      <c r="N91" s="5">
        <f t="shared" si="0"/>
        <v>25.6</v>
      </c>
      <c r="O91" s="95">
        <v>445833279.16313303</v>
      </c>
      <c r="P91" s="5" t="s">
        <v>254</v>
      </c>
      <c r="Q91" s="54" t="s">
        <v>104</v>
      </c>
      <c r="R91" s="54" t="s">
        <v>106</v>
      </c>
      <c r="S91" s="54" t="s">
        <v>104</v>
      </c>
      <c r="T91" s="55" t="s">
        <v>257</v>
      </c>
      <c r="U91" s="5"/>
      <c r="V91" s="5"/>
      <c r="W91" s="5" t="s">
        <v>263</v>
      </c>
      <c r="X91" s="5" t="s">
        <v>59</v>
      </c>
      <c r="Y91" s="36">
        <v>0</v>
      </c>
      <c r="Z91" s="5" t="s">
        <v>320</v>
      </c>
      <c r="AA91" s="113"/>
      <c r="AB91" s="55"/>
      <c r="AC91" s="36">
        <v>1</v>
      </c>
    </row>
    <row r="92" spans="1:29" ht="45" x14ac:dyDescent="0.2">
      <c r="A92" s="4" t="s">
        <v>19</v>
      </c>
      <c r="B92" s="4" t="s">
        <v>4</v>
      </c>
      <c r="C92" s="6">
        <v>116</v>
      </c>
      <c r="D92" s="80">
        <v>1</v>
      </c>
      <c r="E92" s="173"/>
      <c r="F92" s="174"/>
      <c r="G92" s="174"/>
      <c r="H92" s="175"/>
      <c r="I92" s="5" t="s">
        <v>51</v>
      </c>
      <c r="J92" s="5" t="s">
        <v>12</v>
      </c>
      <c r="K92" s="5" t="s">
        <v>253</v>
      </c>
      <c r="L92" s="5">
        <v>412.57600000000002</v>
      </c>
      <c r="M92" s="5">
        <v>816.94399999999996</v>
      </c>
      <c r="N92" s="5">
        <f t="shared" si="0"/>
        <v>404.36799999999994</v>
      </c>
      <c r="O92" s="103">
        <v>2968843042.4022598</v>
      </c>
      <c r="P92" s="5" t="s">
        <v>254</v>
      </c>
      <c r="Q92" s="54" t="s">
        <v>104</v>
      </c>
      <c r="R92" s="54" t="s">
        <v>103</v>
      </c>
      <c r="S92" s="54" t="s">
        <v>104</v>
      </c>
      <c r="T92" s="55">
        <v>45047</v>
      </c>
      <c r="U92" s="5"/>
      <c r="V92" s="5"/>
      <c r="W92" s="5" t="s">
        <v>264</v>
      </c>
      <c r="X92" s="5" t="s">
        <v>53</v>
      </c>
      <c r="Y92" s="36">
        <v>1</v>
      </c>
      <c r="Z92" s="5" t="s">
        <v>315</v>
      </c>
      <c r="AA92" s="113" t="s">
        <v>386</v>
      </c>
      <c r="AB92" s="55">
        <v>45345</v>
      </c>
      <c r="AC92" s="36">
        <v>2</v>
      </c>
    </row>
    <row r="93" spans="1:29" ht="15" x14ac:dyDescent="0.2">
      <c r="A93" s="105" t="s">
        <v>19</v>
      </c>
      <c r="B93" s="105" t="s">
        <v>4</v>
      </c>
      <c r="C93" s="106">
        <v>116</v>
      </c>
      <c r="D93" s="80">
        <v>1</v>
      </c>
      <c r="E93" s="173"/>
      <c r="F93" s="174"/>
      <c r="G93" s="174"/>
      <c r="H93" s="175"/>
      <c r="I93" s="5" t="s">
        <v>51</v>
      </c>
      <c r="J93" s="5" t="s">
        <v>52</v>
      </c>
      <c r="K93" s="5" t="s">
        <v>327</v>
      </c>
      <c r="L93" s="5">
        <v>513.5</v>
      </c>
      <c r="M93" s="5">
        <v>513.5</v>
      </c>
      <c r="N93" s="5">
        <v>1</v>
      </c>
      <c r="O93" s="95"/>
      <c r="P93" s="5"/>
      <c r="Q93" s="54"/>
      <c r="R93" s="54"/>
      <c r="S93" s="54"/>
      <c r="T93" s="55">
        <v>45352</v>
      </c>
      <c r="U93" s="5">
        <v>10119137</v>
      </c>
      <c r="V93" s="5"/>
      <c r="W93" s="5" t="s">
        <v>262</v>
      </c>
      <c r="X93" s="5" t="s">
        <v>80</v>
      </c>
      <c r="Y93" s="36"/>
      <c r="Z93" s="107" t="s">
        <v>325</v>
      </c>
      <c r="AA93" s="123" t="s">
        <v>362</v>
      </c>
      <c r="AB93" s="55"/>
      <c r="AC93" s="36">
        <v>0</v>
      </c>
    </row>
    <row r="94" spans="1:29" ht="15" x14ac:dyDescent="0.2">
      <c r="A94" s="105" t="s">
        <v>19</v>
      </c>
      <c r="B94" s="105" t="s">
        <v>4</v>
      </c>
      <c r="C94" s="106">
        <v>116</v>
      </c>
      <c r="D94" s="80">
        <v>1</v>
      </c>
      <c r="E94" s="173"/>
      <c r="F94" s="174"/>
      <c r="G94" s="174"/>
      <c r="H94" s="175"/>
      <c r="I94" s="5" t="s">
        <v>51</v>
      </c>
      <c r="J94" s="5" t="s">
        <v>52</v>
      </c>
      <c r="K94" s="5" t="s">
        <v>329</v>
      </c>
      <c r="L94" s="5">
        <v>531</v>
      </c>
      <c r="M94" s="5">
        <v>531</v>
      </c>
      <c r="N94" s="5">
        <v>1</v>
      </c>
      <c r="O94" s="95"/>
      <c r="P94" s="5"/>
      <c r="Q94" s="54"/>
      <c r="R94" s="54"/>
      <c r="S94" s="54"/>
      <c r="T94" s="55">
        <v>45352</v>
      </c>
      <c r="U94" s="5">
        <v>10119064</v>
      </c>
      <c r="V94" s="5"/>
      <c r="W94" s="5" t="s">
        <v>262</v>
      </c>
      <c r="X94" s="5" t="s">
        <v>80</v>
      </c>
      <c r="Y94" s="36"/>
      <c r="Z94" s="107" t="s">
        <v>325</v>
      </c>
      <c r="AA94" s="124" t="s">
        <v>361</v>
      </c>
      <c r="AB94" s="55"/>
      <c r="AC94" s="36">
        <v>0</v>
      </c>
    </row>
    <row r="95" spans="1:29" ht="15" x14ac:dyDescent="0.2">
      <c r="A95" s="105" t="s">
        <v>19</v>
      </c>
      <c r="B95" s="105" t="s">
        <v>4</v>
      </c>
      <c r="C95" s="106">
        <v>116</v>
      </c>
      <c r="D95" s="80">
        <v>1</v>
      </c>
      <c r="E95" s="173"/>
      <c r="F95" s="174"/>
      <c r="G95" s="174"/>
      <c r="H95" s="175"/>
      <c r="I95" s="5" t="s">
        <v>51</v>
      </c>
      <c r="J95" s="5" t="s">
        <v>52</v>
      </c>
      <c r="K95" s="5"/>
      <c r="L95" s="5">
        <v>750.35</v>
      </c>
      <c r="M95" s="5">
        <v>750.35</v>
      </c>
      <c r="N95" s="5">
        <v>1</v>
      </c>
      <c r="O95" s="95"/>
      <c r="P95" s="5"/>
      <c r="Q95" s="54"/>
      <c r="R95" s="54"/>
      <c r="S95" s="54"/>
      <c r="T95" s="55">
        <v>45352</v>
      </c>
      <c r="U95" s="5">
        <v>10119064</v>
      </c>
      <c r="V95" s="5"/>
      <c r="W95" s="5" t="s">
        <v>262</v>
      </c>
      <c r="X95" s="5" t="s">
        <v>80</v>
      </c>
      <c r="Y95" s="36"/>
      <c r="Z95" s="107" t="s">
        <v>325</v>
      </c>
      <c r="AA95" s="124" t="s">
        <v>361</v>
      </c>
      <c r="AB95" s="55"/>
      <c r="AC95" s="36">
        <v>0</v>
      </c>
    </row>
    <row r="96" spans="1:29" ht="15" x14ac:dyDescent="0.2">
      <c r="A96" s="105" t="s">
        <v>19</v>
      </c>
      <c r="B96" s="105" t="s">
        <v>4</v>
      </c>
      <c r="C96" s="106">
        <v>116</v>
      </c>
      <c r="D96" s="80">
        <v>1</v>
      </c>
      <c r="E96" s="176"/>
      <c r="F96" s="177"/>
      <c r="G96" s="177"/>
      <c r="H96" s="178"/>
      <c r="I96" s="5" t="s">
        <v>51</v>
      </c>
      <c r="J96" s="5" t="s">
        <v>52</v>
      </c>
      <c r="K96" s="5"/>
      <c r="L96" s="5">
        <v>802.2</v>
      </c>
      <c r="M96" s="5">
        <v>802.2</v>
      </c>
      <c r="N96" s="5">
        <v>1</v>
      </c>
      <c r="O96" s="95"/>
      <c r="P96" s="5"/>
      <c r="Q96" s="54"/>
      <c r="R96" s="54"/>
      <c r="S96" s="54"/>
      <c r="T96" s="55">
        <v>45352</v>
      </c>
      <c r="U96" s="5">
        <v>10119064</v>
      </c>
      <c r="V96" s="5"/>
      <c r="W96" s="5" t="s">
        <v>262</v>
      </c>
      <c r="X96" s="5" t="s">
        <v>80</v>
      </c>
      <c r="Y96" s="36"/>
      <c r="Z96" s="107" t="s">
        <v>325</v>
      </c>
      <c r="AA96" s="124" t="s">
        <v>361</v>
      </c>
      <c r="AB96" s="55"/>
      <c r="AC96" s="36">
        <v>0</v>
      </c>
    </row>
    <row r="97" spans="1:29" ht="42" customHeight="1" x14ac:dyDescent="0.2">
      <c r="A97" s="2" t="s">
        <v>19</v>
      </c>
      <c r="B97" s="2"/>
      <c r="C97" s="2">
        <v>1</v>
      </c>
      <c r="D97" s="2"/>
      <c r="E97" s="3" t="s">
        <v>87</v>
      </c>
      <c r="F97" s="3" t="s">
        <v>22</v>
      </c>
      <c r="G97" s="7">
        <v>44685</v>
      </c>
      <c r="H97" s="3">
        <v>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" x14ac:dyDescent="0.2">
      <c r="A98" s="4" t="s">
        <v>19</v>
      </c>
      <c r="B98" s="4" t="s">
        <v>5</v>
      </c>
      <c r="C98" s="6">
        <v>163</v>
      </c>
      <c r="D98" s="6"/>
      <c r="E98" s="170"/>
      <c r="F98" s="171"/>
      <c r="G98" s="171"/>
      <c r="H98" s="172"/>
      <c r="I98" s="5"/>
      <c r="J98" s="5"/>
      <c r="K98" s="5"/>
      <c r="L98" s="5"/>
      <c r="M98" s="5"/>
      <c r="N98" s="5">
        <f t="shared" si="0"/>
        <v>0</v>
      </c>
      <c r="O98" s="5"/>
      <c r="P98" s="5"/>
      <c r="Q98" s="54"/>
      <c r="R98" s="54"/>
      <c r="S98" s="54"/>
      <c r="T98" s="55"/>
      <c r="U98" s="5"/>
      <c r="V98" s="5"/>
      <c r="W98" s="5"/>
      <c r="X98" s="5"/>
      <c r="Y98" s="36"/>
      <c r="Z98" s="20"/>
      <c r="AA98" s="20"/>
      <c r="AB98" s="55"/>
      <c r="AC98" s="36"/>
    </row>
    <row r="99" spans="1:29" ht="15" x14ac:dyDescent="0.2">
      <c r="A99" s="4" t="s">
        <v>19</v>
      </c>
      <c r="B99" s="4" t="s">
        <v>5</v>
      </c>
      <c r="C99" s="6">
        <v>230</v>
      </c>
      <c r="D99" s="6"/>
      <c r="E99" s="173"/>
      <c r="F99" s="174"/>
      <c r="G99" s="174"/>
      <c r="H99" s="175"/>
      <c r="I99" s="5"/>
      <c r="J99" s="5"/>
      <c r="K99" s="5"/>
      <c r="L99" s="5"/>
      <c r="M99" s="5"/>
      <c r="N99" s="5">
        <f t="shared" si="0"/>
        <v>0</v>
      </c>
      <c r="O99" s="5"/>
      <c r="P99" s="5"/>
      <c r="Q99" s="54"/>
      <c r="R99" s="54"/>
      <c r="S99" s="54"/>
      <c r="T99" s="55"/>
      <c r="U99" s="5"/>
      <c r="V99" s="5"/>
      <c r="W99" s="5"/>
      <c r="X99" s="5"/>
      <c r="Y99" s="36"/>
      <c r="Z99" s="20"/>
      <c r="AA99" s="20"/>
      <c r="AB99" s="55"/>
      <c r="AC99" s="36"/>
    </row>
    <row r="100" spans="1:29" ht="15" x14ac:dyDescent="0.2">
      <c r="A100" s="4" t="s">
        <v>19</v>
      </c>
      <c r="B100" s="4" t="s">
        <v>6</v>
      </c>
      <c r="C100" s="6">
        <v>163</v>
      </c>
      <c r="D100" s="6"/>
      <c r="E100" s="173"/>
      <c r="F100" s="174"/>
      <c r="G100" s="174"/>
      <c r="H100" s="175"/>
      <c r="I100" s="5"/>
      <c r="J100" s="5"/>
      <c r="K100" s="5"/>
      <c r="L100" s="5"/>
      <c r="M100" s="5"/>
      <c r="N100" s="5">
        <f t="shared" si="0"/>
        <v>0</v>
      </c>
      <c r="O100" s="5"/>
      <c r="P100" s="5"/>
      <c r="Q100" s="54"/>
      <c r="R100" s="54"/>
      <c r="S100" s="54"/>
      <c r="T100" s="55"/>
      <c r="U100" s="5"/>
      <c r="V100" s="5"/>
      <c r="W100" s="5"/>
      <c r="X100" s="5"/>
      <c r="Y100" s="36"/>
      <c r="Z100" s="20"/>
      <c r="AA100" s="20"/>
      <c r="AB100" s="55"/>
      <c r="AC100" s="36"/>
    </row>
    <row r="101" spans="1:29" ht="15" x14ac:dyDescent="0.2">
      <c r="A101" s="4" t="s">
        <v>19</v>
      </c>
      <c r="B101" s="4" t="s">
        <v>6</v>
      </c>
      <c r="C101" s="6">
        <v>230</v>
      </c>
      <c r="D101" s="6"/>
      <c r="E101" s="176"/>
      <c r="F101" s="177"/>
      <c r="G101" s="177"/>
      <c r="H101" s="178"/>
      <c r="I101" s="5"/>
      <c r="J101" s="5"/>
      <c r="K101" s="5"/>
      <c r="L101" s="5"/>
      <c r="M101" s="5"/>
      <c r="N101" s="5">
        <f t="shared" si="0"/>
        <v>0</v>
      </c>
      <c r="O101" s="5"/>
      <c r="P101" s="5"/>
      <c r="Q101" s="54"/>
      <c r="R101" s="54"/>
      <c r="S101" s="54"/>
      <c r="T101" s="55"/>
      <c r="U101" s="5"/>
      <c r="V101" s="5"/>
      <c r="W101" s="5"/>
      <c r="X101" s="5"/>
      <c r="Y101" s="36"/>
      <c r="Z101" s="20"/>
      <c r="AA101" s="20"/>
      <c r="AB101" s="55"/>
      <c r="AC101" s="36"/>
    </row>
    <row r="102" spans="1:29" ht="42" customHeight="1" x14ac:dyDescent="0.2">
      <c r="A102" s="2" t="s">
        <v>19</v>
      </c>
      <c r="B102" s="2"/>
      <c r="C102" s="2">
        <v>1</v>
      </c>
      <c r="D102" s="2"/>
      <c r="E102" s="3" t="s">
        <v>122</v>
      </c>
      <c r="F102" s="3" t="s">
        <v>20</v>
      </c>
      <c r="G102" s="7">
        <v>44621</v>
      </c>
      <c r="H102" s="3">
        <v>2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" x14ac:dyDescent="0.2">
      <c r="A103" s="4" t="s">
        <v>19</v>
      </c>
      <c r="B103" s="4" t="s">
        <v>10</v>
      </c>
      <c r="C103" s="6">
        <v>116</v>
      </c>
      <c r="D103" s="6"/>
      <c r="E103" s="170"/>
      <c r="F103" s="171"/>
      <c r="G103" s="171"/>
      <c r="H103" s="172"/>
      <c r="I103" s="5"/>
      <c r="J103" s="5"/>
      <c r="K103" s="5"/>
      <c r="L103" s="5"/>
      <c r="M103" s="5"/>
      <c r="N103" s="5">
        <f t="shared" si="0"/>
        <v>0</v>
      </c>
      <c r="O103" s="5"/>
      <c r="P103" s="5"/>
      <c r="Q103" s="54"/>
      <c r="R103" s="54"/>
      <c r="S103" s="54"/>
      <c r="T103" s="55"/>
      <c r="U103" s="5"/>
      <c r="V103" s="5"/>
      <c r="W103" s="5"/>
      <c r="X103" s="5"/>
      <c r="Y103" s="36"/>
      <c r="Z103" s="5"/>
      <c r="AA103" s="5"/>
      <c r="AB103" s="55"/>
      <c r="AC103" s="36"/>
    </row>
    <row r="104" spans="1:29" ht="15" x14ac:dyDescent="0.2">
      <c r="A104" s="4" t="s">
        <v>19</v>
      </c>
      <c r="B104" s="4" t="s">
        <v>10</v>
      </c>
      <c r="C104" s="6">
        <v>101</v>
      </c>
      <c r="D104" s="6"/>
      <c r="E104" s="173"/>
      <c r="F104" s="174"/>
      <c r="G104" s="174"/>
      <c r="H104" s="175"/>
      <c r="I104" s="5"/>
      <c r="J104" s="5"/>
      <c r="K104" s="5"/>
      <c r="L104" s="5"/>
      <c r="M104" s="5"/>
      <c r="N104" s="5">
        <f t="shared" si="0"/>
        <v>0</v>
      </c>
      <c r="O104" s="5"/>
      <c r="P104" s="5"/>
      <c r="Q104" s="54"/>
      <c r="R104" s="54"/>
      <c r="S104" s="54"/>
      <c r="T104" s="55"/>
      <c r="U104" s="5"/>
      <c r="V104" s="5"/>
      <c r="W104" s="5"/>
      <c r="X104" s="5"/>
      <c r="Y104" s="36"/>
      <c r="Z104" s="5"/>
      <c r="AA104" s="5"/>
      <c r="AB104" s="55"/>
      <c r="AC104" s="36"/>
    </row>
    <row r="105" spans="1:29" ht="30" x14ac:dyDescent="0.2">
      <c r="A105" s="100" t="s">
        <v>19</v>
      </c>
      <c r="B105" s="100" t="s">
        <v>7</v>
      </c>
      <c r="C105" s="101">
        <v>116</v>
      </c>
      <c r="D105" s="80">
        <v>1</v>
      </c>
      <c r="E105" s="173"/>
      <c r="F105" s="174"/>
      <c r="G105" s="174"/>
      <c r="H105" s="175"/>
      <c r="I105" s="5" t="s">
        <v>51</v>
      </c>
      <c r="J105" s="5" t="s">
        <v>52</v>
      </c>
      <c r="K105" s="5" t="s">
        <v>312</v>
      </c>
      <c r="L105" s="5"/>
      <c r="M105" s="5"/>
      <c r="N105" s="5"/>
      <c r="O105" s="5"/>
      <c r="P105" s="5"/>
      <c r="Q105" s="54" t="s">
        <v>104</v>
      </c>
      <c r="R105" s="54" t="s">
        <v>104</v>
      </c>
      <c r="S105" s="54" t="s">
        <v>103</v>
      </c>
      <c r="T105" s="55"/>
      <c r="U105" s="5"/>
      <c r="V105" s="5"/>
      <c r="W105" s="5" t="s">
        <v>313</v>
      </c>
      <c r="X105" s="5" t="s">
        <v>53</v>
      </c>
      <c r="Y105" s="36"/>
      <c r="Z105" s="99" t="s">
        <v>286</v>
      </c>
      <c r="AA105" s="125" t="s">
        <v>363</v>
      </c>
      <c r="AB105" s="55"/>
      <c r="AC105" s="36">
        <v>1</v>
      </c>
    </row>
    <row r="106" spans="1:29" ht="30" x14ac:dyDescent="0.2">
      <c r="A106" s="100" t="s">
        <v>19</v>
      </c>
      <c r="B106" s="100" t="s">
        <v>7</v>
      </c>
      <c r="C106" s="101">
        <v>101</v>
      </c>
      <c r="D106" s="80">
        <v>1</v>
      </c>
      <c r="E106" s="173"/>
      <c r="F106" s="174"/>
      <c r="G106" s="174"/>
      <c r="H106" s="175"/>
      <c r="I106" s="5" t="s">
        <v>51</v>
      </c>
      <c r="J106" s="5" t="s">
        <v>12</v>
      </c>
      <c r="K106" s="5" t="s">
        <v>308</v>
      </c>
      <c r="L106" s="5"/>
      <c r="M106" s="5"/>
      <c r="N106" s="5"/>
      <c r="O106" s="5"/>
      <c r="P106" s="5"/>
      <c r="Q106" s="54" t="s">
        <v>103</v>
      </c>
      <c r="R106" s="54" t="s">
        <v>103</v>
      </c>
      <c r="S106" s="54" t="s">
        <v>103</v>
      </c>
      <c r="T106" s="55"/>
      <c r="U106" s="5"/>
      <c r="V106" s="5"/>
      <c r="W106" s="5" t="s">
        <v>311</v>
      </c>
      <c r="X106" s="5" t="s">
        <v>53</v>
      </c>
      <c r="Y106" s="36"/>
      <c r="Z106" s="99" t="s">
        <v>286</v>
      </c>
      <c r="AA106" s="125" t="s">
        <v>387</v>
      </c>
      <c r="AB106" s="55"/>
      <c r="AC106" s="36">
        <v>1</v>
      </c>
    </row>
    <row r="107" spans="1:29" ht="15" x14ac:dyDescent="0.2">
      <c r="A107" s="100" t="s">
        <v>19</v>
      </c>
      <c r="B107" s="100" t="s">
        <v>7</v>
      </c>
      <c r="C107" s="101">
        <v>101</v>
      </c>
      <c r="D107" s="80">
        <v>1</v>
      </c>
      <c r="E107" s="173"/>
      <c r="F107" s="174"/>
      <c r="G107" s="174"/>
      <c r="H107" s="175"/>
      <c r="I107" s="5" t="s">
        <v>51</v>
      </c>
      <c r="J107" s="5" t="s">
        <v>52</v>
      </c>
      <c r="K107" s="5" t="s">
        <v>309</v>
      </c>
      <c r="L107" s="5"/>
      <c r="M107" s="5"/>
      <c r="N107" s="5"/>
      <c r="O107" s="5"/>
      <c r="P107" s="5"/>
      <c r="Q107" s="54" t="s">
        <v>105</v>
      </c>
      <c r="R107" s="54" t="s">
        <v>105</v>
      </c>
      <c r="S107" s="54" t="s">
        <v>103</v>
      </c>
      <c r="T107" s="55"/>
      <c r="U107" s="5">
        <v>10118959</v>
      </c>
      <c r="V107" s="5"/>
      <c r="W107" s="5"/>
      <c r="X107" s="5" t="s">
        <v>80</v>
      </c>
      <c r="Y107" s="36"/>
      <c r="Z107" s="99" t="s">
        <v>286</v>
      </c>
      <c r="AA107" s="125" t="s">
        <v>364</v>
      </c>
      <c r="AB107" s="55">
        <v>45259</v>
      </c>
      <c r="AC107" s="36">
        <v>2</v>
      </c>
    </row>
    <row r="108" spans="1:29" ht="25.5" x14ac:dyDescent="0.2">
      <c r="A108" s="100" t="s">
        <v>19</v>
      </c>
      <c r="B108" s="100" t="s">
        <v>7</v>
      </c>
      <c r="C108" s="101">
        <v>101</v>
      </c>
      <c r="D108" s="80">
        <v>1</v>
      </c>
      <c r="E108" s="176"/>
      <c r="F108" s="177"/>
      <c r="G108" s="177"/>
      <c r="H108" s="178"/>
      <c r="I108" s="5" t="s">
        <v>51</v>
      </c>
      <c r="J108" s="5" t="s">
        <v>52</v>
      </c>
      <c r="K108" s="5" t="s">
        <v>310</v>
      </c>
      <c r="L108" s="5"/>
      <c r="M108" s="5"/>
      <c r="N108" s="5"/>
      <c r="O108" s="5"/>
      <c r="P108" s="5"/>
      <c r="Q108" s="54" t="s">
        <v>105</v>
      </c>
      <c r="R108" s="54" t="s">
        <v>105</v>
      </c>
      <c r="S108" s="54" t="s">
        <v>103</v>
      </c>
      <c r="T108" s="55"/>
      <c r="U108" s="5">
        <v>10119018</v>
      </c>
      <c r="V108" s="5"/>
      <c r="W108" s="5"/>
      <c r="X108" s="5" t="s">
        <v>80</v>
      </c>
      <c r="Y108" s="36"/>
      <c r="Z108" s="99" t="s">
        <v>286</v>
      </c>
      <c r="AA108" s="125" t="s">
        <v>365</v>
      </c>
      <c r="AB108" s="55"/>
      <c r="AC108" s="36">
        <v>1</v>
      </c>
    </row>
    <row r="109" spans="1:29" ht="15" x14ac:dyDescent="0.2">
      <c r="A109" s="2" t="s">
        <v>19</v>
      </c>
      <c r="B109" s="2"/>
      <c r="C109" s="2">
        <v>1</v>
      </c>
      <c r="D109" s="2"/>
      <c r="E109" s="3" t="s">
        <v>123</v>
      </c>
      <c r="F109" s="3" t="s">
        <v>124</v>
      </c>
      <c r="G109" s="7" t="s">
        <v>155</v>
      </c>
      <c r="H109" s="3">
        <v>28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">
      <c r="A110" s="4" t="s">
        <v>19</v>
      </c>
      <c r="B110" s="4" t="s">
        <v>4</v>
      </c>
      <c r="C110" s="72" t="s">
        <v>125</v>
      </c>
      <c r="D110" s="72"/>
      <c r="E110" s="170"/>
      <c r="F110" s="171"/>
      <c r="G110" s="171"/>
      <c r="H110" s="172"/>
      <c r="I110" s="5"/>
      <c r="J110" s="5"/>
      <c r="K110" s="5"/>
      <c r="L110" s="5"/>
      <c r="M110" s="5"/>
      <c r="N110" s="5">
        <f t="shared" si="0"/>
        <v>0</v>
      </c>
      <c r="O110" s="5"/>
      <c r="P110" s="5"/>
      <c r="Q110" s="54"/>
      <c r="R110" s="54"/>
      <c r="S110" s="54"/>
      <c r="T110" s="55"/>
      <c r="U110" s="5"/>
      <c r="V110" s="5"/>
      <c r="W110" s="5"/>
      <c r="X110" s="5"/>
      <c r="Y110" s="36"/>
      <c r="Z110" s="5"/>
      <c r="AA110" s="5"/>
      <c r="AB110" s="55"/>
      <c r="AC110" s="36"/>
    </row>
    <row r="111" spans="1:29" ht="15.75" customHeight="1" x14ac:dyDescent="0.2">
      <c r="A111" s="4" t="s">
        <v>19</v>
      </c>
      <c r="B111" s="4" t="s">
        <v>7</v>
      </c>
      <c r="C111" s="72" t="s">
        <v>125</v>
      </c>
      <c r="D111" s="72"/>
      <c r="E111" s="176"/>
      <c r="F111" s="177"/>
      <c r="G111" s="177"/>
      <c r="H111" s="178"/>
      <c r="I111" s="5"/>
      <c r="J111" s="5"/>
      <c r="K111" s="5"/>
      <c r="L111" s="5"/>
      <c r="M111" s="5"/>
      <c r="N111" s="5">
        <f t="shared" si="0"/>
        <v>0</v>
      </c>
      <c r="O111" s="5"/>
      <c r="P111" s="5"/>
      <c r="Q111" s="54"/>
      <c r="R111" s="54"/>
      <c r="S111" s="54"/>
      <c r="T111" s="55"/>
      <c r="U111" s="5"/>
      <c r="V111" s="5"/>
      <c r="W111" s="5"/>
      <c r="X111" s="5"/>
      <c r="Y111" s="36"/>
      <c r="Z111" s="5"/>
      <c r="AA111" s="5"/>
      <c r="AB111" s="55"/>
      <c r="AC111" s="36"/>
    </row>
    <row r="112" spans="1:29" ht="15.75" customHeight="1" x14ac:dyDescent="0.2">
      <c r="A112" s="2" t="s">
        <v>19</v>
      </c>
      <c r="B112" s="2"/>
      <c r="C112" s="2">
        <v>1</v>
      </c>
      <c r="D112" s="2"/>
      <c r="E112" s="3" t="s">
        <v>127</v>
      </c>
      <c r="F112" s="3" t="s">
        <v>21</v>
      </c>
      <c r="G112" s="7" t="s">
        <v>156</v>
      </c>
      <c r="H112" s="3">
        <v>24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">
      <c r="A113" s="4" t="s">
        <v>19</v>
      </c>
      <c r="B113" s="4" t="s">
        <v>9</v>
      </c>
      <c r="C113" s="72">
        <v>116</v>
      </c>
      <c r="D113" s="72"/>
      <c r="E113" s="170"/>
      <c r="F113" s="171"/>
      <c r="G113" s="171"/>
      <c r="H113" s="172"/>
      <c r="I113" s="5"/>
      <c r="J113" s="5"/>
      <c r="K113" s="5"/>
      <c r="L113" s="5"/>
      <c r="M113" s="5"/>
      <c r="N113" s="5">
        <f t="shared" si="0"/>
        <v>0</v>
      </c>
      <c r="O113" s="5"/>
      <c r="P113" s="5"/>
      <c r="Q113" s="54"/>
      <c r="R113" s="54"/>
      <c r="S113" s="54"/>
      <c r="T113" s="55"/>
      <c r="U113" s="5"/>
      <c r="V113" s="5"/>
      <c r="W113" s="5"/>
      <c r="X113" s="5"/>
      <c r="Y113" s="36"/>
      <c r="Z113" s="5"/>
      <c r="AA113" s="5"/>
      <c r="AB113" s="55"/>
      <c r="AC113" s="36"/>
    </row>
    <row r="114" spans="1:29" ht="15.75" customHeight="1" x14ac:dyDescent="0.2">
      <c r="A114" s="4" t="s">
        <v>19</v>
      </c>
      <c r="B114" s="4" t="s">
        <v>9</v>
      </c>
      <c r="C114" s="72">
        <v>392</v>
      </c>
      <c r="D114" s="72"/>
      <c r="E114" s="176"/>
      <c r="F114" s="177"/>
      <c r="G114" s="177"/>
      <c r="H114" s="178"/>
      <c r="I114" s="5"/>
      <c r="J114" s="5"/>
      <c r="K114" s="5"/>
      <c r="L114" s="5"/>
      <c r="M114" s="5"/>
      <c r="N114" s="5">
        <f t="shared" si="0"/>
        <v>0</v>
      </c>
      <c r="O114" s="5"/>
      <c r="P114" s="5"/>
      <c r="Q114" s="54"/>
      <c r="R114" s="54"/>
      <c r="S114" s="54"/>
      <c r="T114" s="55"/>
      <c r="U114" s="5"/>
      <c r="V114" s="5"/>
      <c r="W114" s="5"/>
      <c r="X114" s="5"/>
      <c r="Y114" s="36"/>
      <c r="Z114" s="5"/>
      <c r="AA114" s="5"/>
      <c r="AB114" s="55"/>
      <c r="AC114" s="36"/>
    </row>
    <row r="115" spans="1:29" ht="15.75" customHeight="1" x14ac:dyDescent="0.2">
      <c r="A115" s="2" t="s">
        <v>19</v>
      </c>
      <c r="B115" s="2"/>
      <c r="C115" s="2">
        <v>1</v>
      </c>
      <c r="D115" s="2"/>
      <c r="E115" s="3" t="s">
        <v>128</v>
      </c>
      <c r="F115" s="3" t="s">
        <v>129</v>
      </c>
      <c r="G115" s="7" t="s">
        <v>156</v>
      </c>
      <c r="H115" s="3">
        <v>24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">
      <c r="A116" s="4" t="s">
        <v>19</v>
      </c>
      <c r="B116" s="4" t="s">
        <v>7</v>
      </c>
      <c r="C116" s="72">
        <v>393</v>
      </c>
      <c r="D116" s="72"/>
      <c r="E116" s="189"/>
      <c r="F116" s="190"/>
      <c r="G116" s="190"/>
      <c r="H116" s="191"/>
      <c r="J116" s="5"/>
      <c r="N116" s="5">
        <f t="shared" si="0"/>
        <v>0</v>
      </c>
      <c r="O116" s="5"/>
      <c r="P116" s="5"/>
      <c r="Q116" s="54"/>
      <c r="R116" s="54"/>
      <c r="S116" s="54"/>
      <c r="X116" s="5"/>
      <c r="Y116" s="36"/>
      <c r="AB116" s="55"/>
      <c r="AC116" s="36"/>
    </row>
    <row r="117" spans="1:29" ht="15.75" customHeight="1" x14ac:dyDescent="0.2">
      <c r="A117" s="2" t="s">
        <v>19</v>
      </c>
      <c r="B117" s="2"/>
      <c r="C117" s="2">
        <v>1</v>
      </c>
      <c r="D117" s="2"/>
      <c r="E117" s="3" t="s">
        <v>130</v>
      </c>
      <c r="F117" s="3" t="s">
        <v>131</v>
      </c>
      <c r="G117" s="7" t="s">
        <v>157</v>
      </c>
      <c r="H117" s="3">
        <v>16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">
      <c r="A118" s="4" t="s">
        <v>19</v>
      </c>
      <c r="B118" s="4" t="s">
        <v>10</v>
      </c>
      <c r="C118" s="72">
        <v>381</v>
      </c>
      <c r="D118" s="72"/>
      <c r="E118" s="170"/>
      <c r="F118" s="171"/>
      <c r="G118" s="171"/>
      <c r="H118" s="172"/>
      <c r="I118" s="5"/>
      <c r="J118" s="5"/>
      <c r="K118" s="5"/>
      <c r="L118" s="5"/>
      <c r="M118" s="5"/>
      <c r="N118" s="5">
        <f t="shared" si="0"/>
        <v>0</v>
      </c>
      <c r="O118" s="5"/>
      <c r="P118" s="5"/>
      <c r="Q118" s="54"/>
      <c r="R118" s="54"/>
      <c r="S118" s="54"/>
      <c r="T118" s="55"/>
      <c r="U118" s="5"/>
      <c r="V118" s="5"/>
      <c r="W118" s="5"/>
      <c r="X118" s="5"/>
      <c r="Y118" s="36"/>
      <c r="Z118" s="5"/>
      <c r="AA118" s="5"/>
      <c r="AB118" s="55"/>
      <c r="AC118" s="36"/>
    </row>
    <row r="119" spans="1:29" ht="15.75" customHeight="1" x14ac:dyDescent="0.2">
      <c r="A119" s="4" t="s">
        <v>19</v>
      </c>
      <c r="B119" s="4" t="s">
        <v>4</v>
      </c>
      <c r="C119" s="72">
        <v>381</v>
      </c>
      <c r="D119" s="72"/>
      <c r="E119" s="176"/>
      <c r="F119" s="177"/>
      <c r="G119" s="177"/>
      <c r="H119" s="178"/>
      <c r="I119" s="5"/>
      <c r="J119" s="5"/>
      <c r="K119" s="5"/>
      <c r="L119" s="5"/>
      <c r="M119" s="5"/>
      <c r="N119" s="5">
        <f t="shared" si="0"/>
        <v>0</v>
      </c>
      <c r="O119" s="5"/>
      <c r="P119" s="5"/>
      <c r="Q119" s="54"/>
      <c r="R119" s="54"/>
      <c r="S119" s="54"/>
      <c r="T119" s="55"/>
      <c r="U119" s="5"/>
      <c r="V119" s="5"/>
      <c r="W119" s="5"/>
      <c r="X119" s="5"/>
      <c r="Y119" s="36"/>
      <c r="Z119" s="5"/>
      <c r="AA119" s="5"/>
      <c r="AB119" s="55"/>
      <c r="AC119" s="36"/>
    </row>
    <row r="120" spans="1:29" ht="15.75" customHeight="1" x14ac:dyDescent="0.2">
      <c r="A120" s="2" t="s">
        <v>19</v>
      </c>
      <c r="B120" s="2"/>
      <c r="C120" s="2">
        <v>1</v>
      </c>
      <c r="D120" s="2"/>
      <c r="E120" s="3" t="s">
        <v>132</v>
      </c>
      <c r="F120" s="3" t="s">
        <v>131</v>
      </c>
      <c r="G120" s="7">
        <v>39496</v>
      </c>
      <c r="H120" s="3">
        <v>16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">
      <c r="A121" s="4" t="s">
        <v>19</v>
      </c>
      <c r="B121" s="4" t="s">
        <v>133</v>
      </c>
      <c r="C121" s="6">
        <v>116</v>
      </c>
      <c r="D121" s="6"/>
      <c r="E121" s="170"/>
      <c r="F121" s="171"/>
      <c r="G121" s="171"/>
      <c r="H121" s="172"/>
      <c r="I121" s="5"/>
      <c r="J121" s="5"/>
      <c r="K121" s="5"/>
      <c r="L121" s="5"/>
      <c r="M121" s="5"/>
      <c r="N121" s="5">
        <f t="shared" si="0"/>
        <v>0</v>
      </c>
      <c r="O121" s="5"/>
      <c r="P121" s="5"/>
      <c r="Q121" s="54"/>
      <c r="R121" s="54"/>
      <c r="S121" s="54"/>
      <c r="T121" s="55"/>
      <c r="U121" s="5"/>
      <c r="V121" s="5"/>
      <c r="W121" s="5"/>
      <c r="X121" s="5"/>
      <c r="Y121" s="36"/>
      <c r="Z121" s="5"/>
      <c r="AA121" s="5"/>
      <c r="AB121" s="55"/>
      <c r="AC121" s="36"/>
    </row>
    <row r="122" spans="1:29" ht="15.75" customHeight="1" x14ac:dyDescent="0.2">
      <c r="A122" s="4" t="s">
        <v>19</v>
      </c>
      <c r="B122" s="4" t="s">
        <v>133</v>
      </c>
      <c r="C122" s="6">
        <v>376</v>
      </c>
      <c r="D122" s="6"/>
      <c r="E122" s="173"/>
      <c r="F122" s="174"/>
      <c r="G122" s="174"/>
      <c r="H122" s="175"/>
      <c r="I122" s="5"/>
      <c r="J122" s="5"/>
      <c r="K122" s="5"/>
      <c r="L122" s="5"/>
      <c r="M122" s="5"/>
      <c r="N122" s="5">
        <f t="shared" si="0"/>
        <v>0</v>
      </c>
      <c r="O122" s="5"/>
      <c r="P122" s="5"/>
      <c r="Q122" s="54"/>
      <c r="R122" s="54"/>
      <c r="S122" s="54"/>
      <c r="T122" s="55"/>
      <c r="U122" s="5"/>
      <c r="V122" s="5"/>
      <c r="W122" s="5"/>
      <c r="X122" s="5"/>
      <c r="Y122" s="36"/>
      <c r="Z122" s="5"/>
      <c r="AA122" s="5"/>
      <c r="AB122" s="55"/>
      <c r="AC122" s="36"/>
    </row>
    <row r="123" spans="1:29" ht="15.75" customHeight="1" x14ac:dyDescent="0.2">
      <c r="A123" s="4" t="s">
        <v>19</v>
      </c>
      <c r="B123" s="4" t="s">
        <v>8</v>
      </c>
      <c r="C123" s="6">
        <v>101</v>
      </c>
      <c r="D123" s="6"/>
      <c r="E123" s="176"/>
      <c r="F123" s="177"/>
      <c r="G123" s="177"/>
      <c r="H123" s="178"/>
      <c r="I123" s="5"/>
      <c r="J123" s="5"/>
      <c r="K123" s="5"/>
      <c r="L123" s="5"/>
      <c r="M123" s="5"/>
      <c r="N123" s="5">
        <f t="shared" si="0"/>
        <v>0</v>
      </c>
      <c r="O123" s="5"/>
      <c r="P123" s="5"/>
      <c r="Q123" s="54"/>
      <c r="R123" s="54"/>
      <c r="S123" s="54"/>
      <c r="T123" s="55"/>
      <c r="U123" s="5"/>
      <c r="V123" s="5"/>
      <c r="W123" s="5"/>
      <c r="X123" s="5"/>
      <c r="Y123" s="36"/>
      <c r="Z123" s="5"/>
      <c r="AA123" s="5"/>
      <c r="AB123" s="55"/>
      <c r="AC123" s="36"/>
    </row>
    <row r="124" spans="1:29" ht="15.75" customHeight="1" x14ac:dyDescent="0.2">
      <c r="A124" s="2" t="s">
        <v>19</v>
      </c>
      <c r="B124" s="2" t="s">
        <v>126</v>
      </c>
      <c r="C124" s="2">
        <v>1</v>
      </c>
      <c r="D124" s="2"/>
      <c r="E124" s="3" t="s">
        <v>134</v>
      </c>
      <c r="F124" s="3" t="s">
        <v>131</v>
      </c>
      <c r="G124" s="7">
        <v>39496</v>
      </c>
      <c r="H124" s="3">
        <v>16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">
      <c r="A125" s="4" t="s">
        <v>19</v>
      </c>
      <c r="B125" s="4" t="s">
        <v>133</v>
      </c>
      <c r="C125" s="72">
        <v>116</v>
      </c>
      <c r="D125" s="72"/>
      <c r="E125" s="170"/>
      <c r="F125" s="171"/>
      <c r="G125" s="171"/>
      <c r="H125" s="172"/>
      <c r="I125" s="5"/>
      <c r="J125" s="5"/>
      <c r="K125" s="5"/>
      <c r="L125" s="5"/>
      <c r="M125" s="5"/>
      <c r="N125" s="5">
        <f t="shared" si="0"/>
        <v>0</v>
      </c>
      <c r="O125" s="5"/>
      <c r="P125" s="5"/>
      <c r="Q125" s="54"/>
      <c r="R125" s="54"/>
      <c r="S125" s="54"/>
      <c r="T125" s="55"/>
      <c r="U125" s="5"/>
      <c r="V125" s="5"/>
      <c r="W125" s="5"/>
      <c r="X125" s="5"/>
      <c r="Y125" s="36"/>
      <c r="Z125" s="5"/>
      <c r="AA125" s="5"/>
      <c r="AB125" s="55"/>
      <c r="AC125" s="36"/>
    </row>
    <row r="126" spans="1:29" ht="15.75" customHeight="1" x14ac:dyDescent="0.2">
      <c r="A126" s="4" t="s">
        <v>19</v>
      </c>
      <c r="B126" s="4" t="s">
        <v>8</v>
      </c>
      <c r="C126" s="72">
        <v>116</v>
      </c>
      <c r="D126" s="72"/>
      <c r="E126" s="176"/>
      <c r="F126" s="177"/>
      <c r="G126" s="177"/>
      <c r="H126" s="178"/>
      <c r="I126" s="5"/>
      <c r="J126" s="5"/>
      <c r="K126" s="5"/>
      <c r="L126" s="5"/>
      <c r="M126" s="5"/>
      <c r="N126" s="5">
        <f t="shared" si="0"/>
        <v>0</v>
      </c>
      <c r="O126" s="5"/>
      <c r="P126" s="5"/>
      <c r="Q126" s="54"/>
      <c r="R126" s="54"/>
      <c r="S126" s="54"/>
      <c r="T126" s="55"/>
      <c r="U126" s="5"/>
      <c r="V126" s="5"/>
      <c r="W126" s="5"/>
      <c r="X126" s="5"/>
      <c r="Y126" s="36"/>
      <c r="Z126" s="5"/>
      <c r="AA126" s="5"/>
      <c r="AB126" s="55"/>
      <c r="AC126" s="36"/>
    </row>
    <row r="127" spans="1:29" ht="15.75" customHeight="1" x14ac:dyDescent="0.2">
      <c r="A127" s="2" t="s">
        <v>19</v>
      </c>
      <c r="B127" s="2"/>
      <c r="C127" s="2">
        <v>1</v>
      </c>
      <c r="D127" s="2"/>
      <c r="E127" s="3" t="s">
        <v>135</v>
      </c>
      <c r="F127" s="3" t="s">
        <v>131</v>
      </c>
      <c r="G127" s="7">
        <v>39496</v>
      </c>
      <c r="H127" s="3">
        <v>16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">
      <c r="A128" s="4" t="s">
        <v>19</v>
      </c>
      <c r="B128" s="4" t="s">
        <v>133</v>
      </c>
      <c r="C128" s="72">
        <v>116</v>
      </c>
      <c r="D128" s="72"/>
      <c r="E128" s="170"/>
      <c r="F128" s="171"/>
      <c r="G128" s="171"/>
      <c r="H128" s="172"/>
      <c r="I128" s="5"/>
      <c r="J128" s="5"/>
      <c r="K128" s="5"/>
      <c r="L128" s="5"/>
      <c r="M128" s="5"/>
      <c r="N128" s="5">
        <f t="shared" si="0"/>
        <v>0</v>
      </c>
      <c r="O128" s="5"/>
      <c r="P128" s="5"/>
      <c r="Q128" s="54"/>
      <c r="R128" s="54"/>
      <c r="S128" s="54"/>
      <c r="T128" s="55"/>
      <c r="U128" s="5"/>
      <c r="V128" s="5"/>
      <c r="W128" s="5"/>
      <c r="X128" s="5"/>
      <c r="Y128" s="36"/>
      <c r="Z128" s="5"/>
      <c r="AA128" s="5"/>
      <c r="AB128" s="55"/>
      <c r="AC128" s="36"/>
    </row>
    <row r="129" spans="1:29" ht="15.75" customHeight="1" x14ac:dyDescent="0.2">
      <c r="A129" s="4" t="s">
        <v>19</v>
      </c>
      <c r="B129" s="4" t="s">
        <v>10</v>
      </c>
      <c r="C129" s="72">
        <v>116</v>
      </c>
      <c r="D129" s="72"/>
      <c r="E129" s="176"/>
      <c r="F129" s="177"/>
      <c r="G129" s="177"/>
      <c r="H129" s="178"/>
      <c r="I129" s="5"/>
      <c r="J129" s="5"/>
      <c r="K129" s="5"/>
      <c r="L129" s="5"/>
      <c r="M129" s="5"/>
      <c r="N129" s="5">
        <f t="shared" si="0"/>
        <v>0</v>
      </c>
      <c r="O129" s="5"/>
      <c r="P129" s="5"/>
      <c r="Q129" s="54"/>
      <c r="R129" s="54"/>
      <c r="S129" s="54"/>
      <c r="T129" s="55"/>
      <c r="U129" s="5"/>
      <c r="V129" s="5"/>
      <c r="W129" s="5"/>
      <c r="X129" s="5"/>
      <c r="Y129" s="36"/>
      <c r="Z129" s="5"/>
      <c r="AA129" s="5"/>
      <c r="AB129" s="55"/>
      <c r="AC129" s="36"/>
    </row>
    <row r="130" spans="1:29" ht="15.75" customHeight="1" x14ac:dyDescent="0.2">
      <c r="A130" s="2" t="s">
        <v>19</v>
      </c>
      <c r="B130" s="2"/>
      <c r="C130" s="2">
        <v>1</v>
      </c>
      <c r="D130" s="2"/>
      <c r="E130" s="3" t="s">
        <v>136</v>
      </c>
      <c r="F130" s="3" t="s">
        <v>124</v>
      </c>
      <c r="G130" s="7">
        <v>39496</v>
      </c>
      <c r="H130" s="3">
        <v>16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4" t="s">
        <v>19</v>
      </c>
      <c r="B131" s="4" t="s">
        <v>10</v>
      </c>
      <c r="C131" s="72">
        <v>153</v>
      </c>
      <c r="D131" s="72"/>
      <c r="E131" s="189"/>
      <c r="F131" s="190"/>
      <c r="G131" s="190"/>
      <c r="H131" s="191"/>
      <c r="I131" s="5"/>
      <c r="J131" s="5"/>
      <c r="K131" s="5"/>
      <c r="L131" s="5"/>
      <c r="M131" s="5"/>
      <c r="N131" s="5">
        <f t="shared" si="0"/>
        <v>0</v>
      </c>
      <c r="O131" s="5"/>
      <c r="P131" s="5"/>
      <c r="Q131" s="54"/>
      <c r="R131" s="54"/>
      <c r="S131" s="54"/>
      <c r="T131" s="55"/>
      <c r="U131" s="5"/>
      <c r="V131" s="5"/>
      <c r="W131" s="5"/>
      <c r="X131" s="5"/>
      <c r="Y131" s="36"/>
      <c r="Z131" s="5"/>
      <c r="AA131" s="5"/>
      <c r="AB131" s="55"/>
      <c r="AC131" s="36"/>
    </row>
    <row r="132" spans="1:29" ht="15.75" customHeight="1" x14ac:dyDescent="0.2">
      <c r="A132" s="2" t="s">
        <v>19</v>
      </c>
      <c r="B132" s="2"/>
      <c r="C132" s="2">
        <v>1</v>
      </c>
      <c r="D132" s="2"/>
      <c r="E132" s="3" t="s">
        <v>137</v>
      </c>
      <c r="F132" s="3" t="s">
        <v>131</v>
      </c>
      <c r="G132" s="7">
        <v>39496</v>
      </c>
      <c r="H132" s="3">
        <v>16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">
      <c r="A133" s="4" t="s">
        <v>19</v>
      </c>
      <c r="B133" s="4" t="s">
        <v>7</v>
      </c>
      <c r="C133" s="72">
        <v>101</v>
      </c>
      <c r="D133" s="72"/>
      <c r="E133" s="189"/>
      <c r="F133" s="190"/>
      <c r="G133" s="190"/>
      <c r="H133" s="191"/>
      <c r="I133" s="5"/>
      <c r="J133" s="5"/>
      <c r="K133" s="5"/>
      <c r="L133" s="5"/>
      <c r="M133" s="5"/>
      <c r="N133" s="5">
        <f t="shared" si="0"/>
        <v>0</v>
      </c>
      <c r="O133" s="5"/>
      <c r="P133" s="5"/>
      <c r="Q133" s="54"/>
      <c r="R133" s="54"/>
      <c r="S133" s="54"/>
      <c r="T133" s="55"/>
      <c r="U133" s="5"/>
      <c r="V133" s="5"/>
      <c r="W133" s="5"/>
      <c r="X133" s="5"/>
      <c r="Y133" s="36"/>
      <c r="Z133" s="5"/>
      <c r="AA133" s="5"/>
      <c r="AB133" s="55"/>
      <c r="AC133" s="36"/>
    </row>
    <row r="134" spans="1:29" ht="15.75" customHeight="1" x14ac:dyDescent="0.2">
      <c r="A134" s="2" t="s">
        <v>19</v>
      </c>
      <c r="B134" s="2"/>
      <c r="C134" s="2">
        <v>1</v>
      </c>
      <c r="D134" s="2"/>
      <c r="E134" s="3" t="s">
        <v>138</v>
      </c>
      <c r="F134" s="3" t="s">
        <v>139</v>
      </c>
      <c r="G134" s="7">
        <v>39490</v>
      </c>
      <c r="H134" s="3">
        <v>16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">
      <c r="A135" s="4" t="s">
        <v>19</v>
      </c>
      <c r="B135" s="4" t="s">
        <v>140</v>
      </c>
      <c r="C135" s="6">
        <v>116</v>
      </c>
      <c r="D135" s="6"/>
      <c r="E135" s="170"/>
      <c r="F135" s="171"/>
      <c r="G135" s="171"/>
      <c r="H135" s="172"/>
      <c r="I135" s="5"/>
      <c r="J135" s="5"/>
      <c r="K135" s="5"/>
      <c r="L135" s="5"/>
      <c r="M135" s="5"/>
      <c r="N135" s="5">
        <f t="shared" si="0"/>
        <v>0</v>
      </c>
      <c r="O135" s="5"/>
      <c r="P135" s="5"/>
      <c r="Q135" s="54"/>
      <c r="R135" s="54"/>
      <c r="S135" s="54"/>
      <c r="T135" s="55"/>
      <c r="U135" s="5"/>
      <c r="V135" s="5"/>
      <c r="W135" s="5"/>
      <c r="X135" s="5"/>
      <c r="Y135" s="36"/>
      <c r="Z135" s="5"/>
      <c r="AA135" s="5"/>
      <c r="AB135" s="55"/>
      <c r="AC135" s="36"/>
    </row>
    <row r="136" spans="1:29" ht="15.75" customHeight="1" x14ac:dyDescent="0.2">
      <c r="A136" s="4" t="s">
        <v>19</v>
      </c>
      <c r="B136" s="4" t="s">
        <v>140</v>
      </c>
      <c r="C136" s="6">
        <v>324</v>
      </c>
      <c r="D136" s="6"/>
      <c r="E136" s="173"/>
      <c r="F136" s="174"/>
      <c r="G136" s="174"/>
      <c r="H136" s="175"/>
      <c r="I136" s="5"/>
      <c r="J136" s="5"/>
      <c r="K136" s="5"/>
      <c r="L136" s="5"/>
      <c r="M136" s="5"/>
      <c r="N136" s="5">
        <f t="shared" si="0"/>
        <v>0</v>
      </c>
      <c r="O136" s="5"/>
      <c r="P136" s="5"/>
      <c r="Q136" s="54"/>
      <c r="R136" s="54"/>
      <c r="S136" s="54"/>
      <c r="T136" s="55"/>
      <c r="U136" s="5"/>
      <c r="V136" s="5"/>
      <c r="W136" s="5"/>
      <c r="X136" s="5"/>
      <c r="Y136" s="36"/>
      <c r="Z136" s="5"/>
      <c r="AA136" s="5"/>
      <c r="AB136" s="55"/>
      <c r="AC136" s="36"/>
    </row>
    <row r="137" spans="1:29" ht="15.75" customHeight="1" x14ac:dyDescent="0.2">
      <c r="A137" s="4" t="s">
        <v>19</v>
      </c>
      <c r="B137" s="4" t="s">
        <v>140</v>
      </c>
      <c r="C137" s="6">
        <v>526</v>
      </c>
      <c r="D137" s="6"/>
      <c r="E137" s="173"/>
      <c r="F137" s="174"/>
      <c r="G137" s="174"/>
      <c r="H137" s="175"/>
      <c r="I137" s="5"/>
      <c r="J137" s="5"/>
      <c r="K137" s="5"/>
      <c r="L137" s="5"/>
      <c r="M137" s="5"/>
      <c r="N137" s="5">
        <f t="shared" si="0"/>
        <v>0</v>
      </c>
      <c r="O137" s="5"/>
      <c r="P137" s="5"/>
      <c r="Q137" s="54"/>
      <c r="R137" s="54"/>
      <c r="S137" s="54"/>
      <c r="T137" s="55"/>
      <c r="U137" s="5"/>
      <c r="V137" s="5"/>
      <c r="W137" s="5"/>
      <c r="X137" s="5"/>
      <c r="Y137" s="36"/>
      <c r="Z137" s="5"/>
      <c r="AA137" s="5"/>
      <c r="AB137" s="55"/>
      <c r="AC137" s="36"/>
    </row>
    <row r="138" spans="1:29" ht="15.75" customHeight="1" x14ac:dyDescent="0.2">
      <c r="A138" s="4" t="s">
        <v>19</v>
      </c>
      <c r="B138" s="4" t="s">
        <v>140</v>
      </c>
      <c r="C138" s="6">
        <v>527</v>
      </c>
      <c r="D138" s="6"/>
      <c r="E138" s="176"/>
      <c r="F138" s="177"/>
      <c r="G138" s="177"/>
      <c r="H138" s="178"/>
      <c r="I138" s="5"/>
      <c r="J138" s="5"/>
      <c r="K138" s="5"/>
      <c r="L138" s="5"/>
      <c r="M138" s="5"/>
      <c r="N138" s="5">
        <f t="shared" si="0"/>
        <v>0</v>
      </c>
      <c r="O138" s="5"/>
      <c r="P138" s="5"/>
      <c r="Q138" s="54"/>
      <c r="R138" s="54"/>
      <c r="S138" s="54"/>
      <c r="T138" s="55"/>
      <c r="U138" s="5"/>
      <c r="V138" s="5"/>
      <c r="W138" s="5"/>
      <c r="X138" s="5"/>
      <c r="Y138" s="36"/>
      <c r="Z138" s="5"/>
      <c r="AA138" s="5"/>
      <c r="AB138" s="55"/>
      <c r="AC138" s="36"/>
    </row>
    <row r="139" spans="1:29" ht="15.75" customHeight="1" x14ac:dyDescent="0.2">
      <c r="A139" s="2" t="s">
        <v>19</v>
      </c>
      <c r="B139" s="2"/>
      <c r="C139" s="2">
        <v>1</v>
      </c>
      <c r="D139" s="2"/>
      <c r="E139" s="3" t="s">
        <v>141</v>
      </c>
      <c r="F139" s="3" t="s">
        <v>21</v>
      </c>
      <c r="G139" s="7">
        <v>40106</v>
      </c>
      <c r="H139" s="3">
        <v>14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">
      <c r="A140" s="4" t="s">
        <v>19</v>
      </c>
      <c r="B140" s="4" t="s">
        <v>13</v>
      </c>
      <c r="C140" s="72" t="s">
        <v>142</v>
      </c>
      <c r="D140" s="72"/>
      <c r="E140" s="170"/>
      <c r="F140" s="171"/>
      <c r="G140" s="171"/>
      <c r="H140" s="172"/>
      <c r="I140" s="5"/>
      <c r="J140" s="5"/>
      <c r="K140" s="5"/>
      <c r="L140" s="5"/>
      <c r="M140" s="5"/>
      <c r="N140" s="5">
        <f t="shared" si="0"/>
        <v>0</v>
      </c>
      <c r="O140" s="5"/>
      <c r="P140" s="5"/>
      <c r="Q140" s="54"/>
      <c r="R140" s="54"/>
      <c r="S140" s="54"/>
      <c r="T140" s="55"/>
      <c r="U140" s="5"/>
      <c r="V140" s="5"/>
      <c r="W140" s="5"/>
      <c r="X140" s="5"/>
      <c r="Y140" s="36"/>
      <c r="Z140" s="5"/>
      <c r="AA140" s="5"/>
      <c r="AB140" s="55"/>
      <c r="AC140" s="36"/>
    </row>
    <row r="141" spans="1:29" ht="15.75" customHeight="1" x14ac:dyDescent="0.2">
      <c r="A141" s="4" t="s">
        <v>19</v>
      </c>
      <c r="B141" s="4" t="s">
        <v>4</v>
      </c>
      <c r="C141" s="72" t="s">
        <v>142</v>
      </c>
      <c r="D141" s="72"/>
      <c r="E141" s="176"/>
      <c r="F141" s="177"/>
      <c r="G141" s="177"/>
      <c r="H141" s="178"/>
      <c r="I141" s="5"/>
      <c r="J141" s="5"/>
      <c r="K141" s="5"/>
      <c r="L141" s="5"/>
      <c r="M141" s="5"/>
      <c r="N141" s="5">
        <f t="shared" ref="N141" si="3">M141-L141</f>
        <v>0</v>
      </c>
      <c r="O141" s="5"/>
      <c r="P141" s="5"/>
      <c r="Q141" s="54"/>
      <c r="R141" s="54"/>
      <c r="S141" s="54"/>
      <c r="T141" s="55"/>
      <c r="U141" s="5"/>
      <c r="V141" s="5"/>
      <c r="W141" s="5"/>
      <c r="X141" s="5"/>
      <c r="Y141" s="36"/>
      <c r="Z141" s="5"/>
      <c r="AA141" s="5"/>
      <c r="AB141" s="55"/>
      <c r="AC141" s="36"/>
    </row>
    <row r="142" spans="1:29" ht="15.75" customHeight="1" x14ac:dyDescent="0.2">
      <c r="A142" s="2" t="s">
        <v>19</v>
      </c>
      <c r="B142" s="2"/>
      <c r="C142" s="2">
        <v>1</v>
      </c>
      <c r="D142" s="2"/>
      <c r="E142" s="3" t="s">
        <v>143</v>
      </c>
      <c r="F142" s="3" t="s">
        <v>21</v>
      </c>
      <c r="G142" s="7">
        <v>41647</v>
      </c>
      <c r="H142" s="3">
        <v>11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30.75" customHeight="1" x14ac:dyDescent="0.2">
      <c r="A143" s="4" t="s">
        <v>19</v>
      </c>
      <c r="B143" s="4" t="s">
        <v>140</v>
      </c>
      <c r="C143" s="72">
        <v>101</v>
      </c>
      <c r="D143" s="80">
        <v>1</v>
      </c>
      <c r="E143" s="170"/>
      <c r="F143" s="171"/>
      <c r="G143" s="171"/>
      <c r="H143" s="172"/>
      <c r="I143" s="5" t="s">
        <v>51</v>
      </c>
      <c r="J143" s="5" t="s">
        <v>12</v>
      </c>
      <c r="K143" s="5" t="s">
        <v>268</v>
      </c>
      <c r="L143" s="80">
        <v>939.2</v>
      </c>
      <c r="M143" s="80">
        <v>956.9</v>
      </c>
      <c r="N143" s="5">
        <f t="shared" ref="N143:N152" si="4">M143-L143</f>
        <v>17.699999999999932</v>
      </c>
      <c r="O143" s="95">
        <v>16684805.0826103</v>
      </c>
      <c r="P143" s="80" t="s">
        <v>271</v>
      </c>
      <c r="Q143" s="54" t="s">
        <v>103</v>
      </c>
      <c r="R143" s="54" t="s">
        <v>103</v>
      </c>
      <c r="S143" s="54" t="s">
        <v>104</v>
      </c>
      <c r="T143" s="96" t="s">
        <v>366</v>
      </c>
      <c r="U143" s="80" t="s">
        <v>277</v>
      </c>
      <c r="V143" s="80" t="s">
        <v>278</v>
      </c>
      <c r="W143" s="80" t="s">
        <v>279</v>
      </c>
      <c r="X143" s="5" t="s">
        <v>53</v>
      </c>
      <c r="Y143" s="36">
        <v>0</v>
      </c>
      <c r="Z143" s="5"/>
      <c r="AA143" s="5" t="s">
        <v>367</v>
      </c>
      <c r="AB143" s="55"/>
      <c r="AC143" s="36">
        <v>1</v>
      </c>
    </row>
    <row r="144" spans="1:29" ht="33.75" customHeight="1" x14ac:dyDescent="0.2">
      <c r="A144" s="4" t="s">
        <v>19</v>
      </c>
      <c r="B144" s="4" t="s">
        <v>144</v>
      </c>
      <c r="C144" s="72">
        <v>101</v>
      </c>
      <c r="D144" s="80">
        <v>1</v>
      </c>
      <c r="E144" s="173"/>
      <c r="F144" s="174"/>
      <c r="G144" s="174"/>
      <c r="H144" s="175"/>
      <c r="I144" s="5" t="s">
        <v>51</v>
      </c>
      <c r="J144" s="5" t="s">
        <v>12</v>
      </c>
      <c r="K144" s="5" t="s">
        <v>268</v>
      </c>
      <c r="L144" s="80">
        <v>0</v>
      </c>
      <c r="M144" s="80">
        <v>49.7</v>
      </c>
      <c r="N144" s="5">
        <f t="shared" si="4"/>
        <v>49.7</v>
      </c>
      <c r="O144" s="95">
        <v>46908137.717967227</v>
      </c>
      <c r="P144" s="80" t="s">
        <v>271</v>
      </c>
      <c r="Q144" s="54" t="s">
        <v>103</v>
      </c>
      <c r="R144" s="54" t="s">
        <v>103</v>
      </c>
      <c r="S144" s="54" t="s">
        <v>104</v>
      </c>
      <c r="T144" s="96" t="s">
        <v>275</v>
      </c>
      <c r="U144" s="80" t="s">
        <v>277</v>
      </c>
      <c r="V144" s="80" t="s">
        <v>278</v>
      </c>
      <c r="W144" s="80" t="s">
        <v>279</v>
      </c>
      <c r="X144" s="5" t="s">
        <v>53</v>
      </c>
      <c r="Y144" s="36">
        <v>1</v>
      </c>
      <c r="Z144" s="5"/>
      <c r="AA144" s="5" t="s">
        <v>367</v>
      </c>
      <c r="AB144" s="55"/>
      <c r="AC144" s="36">
        <v>1</v>
      </c>
    </row>
    <row r="145" spans="1:29" ht="30" customHeight="1" x14ac:dyDescent="0.2">
      <c r="A145" s="4" t="s">
        <v>19</v>
      </c>
      <c r="B145" s="4" t="s">
        <v>144</v>
      </c>
      <c r="C145" s="72">
        <v>101</v>
      </c>
      <c r="D145" s="80">
        <v>1</v>
      </c>
      <c r="E145" s="173"/>
      <c r="F145" s="174"/>
      <c r="G145" s="174"/>
      <c r="H145" s="175"/>
      <c r="I145" s="5" t="s">
        <v>51</v>
      </c>
      <c r="J145" s="5" t="s">
        <v>12</v>
      </c>
      <c r="K145" s="5" t="s">
        <v>268</v>
      </c>
      <c r="L145" s="80">
        <v>49.7</v>
      </c>
      <c r="M145" s="80">
        <v>138.52000000000001</v>
      </c>
      <c r="N145" s="5">
        <f t="shared" si="4"/>
        <v>88.820000000000007</v>
      </c>
      <c r="O145" s="95">
        <v>83805392.386368275</v>
      </c>
      <c r="P145" s="80" t="s">
        <v>271</v>
      </c>
      <c r="Q145" s="54" t="s">
        <v>103</v>
      </c>
      <c r="R145" s="54" t="s">
        <v>103</v>
      </c>
      <c r="S145" s="54" t="s">
        <v>104</v>
      </c>
      <c r="T145" s="96" t="s">
        <v>274</v>
      </c>
      <c r="U145" s="80" t="s">
        <v>277</v>
      </c>
      <c r="V145" s="80" t="s">
        <v>278</v>
      </c>
      <c r="W145" s="80" t="s">
        <v>279</v>
      </c>
      <c r="X145" s="5" t="s">
        <v>53</v>
      </c>
      <c r="Y145" s="36">
        <v>1</v>
      </c>
      <c r="Z145" s="5"/>
      <c r="AA145" s="5" t="s">
        <v>367</v>
      </c>
      <c r="AB145" s="55"/>
      <c r="AC145" s="36">
        <v>1</v>
      </c>
    </row>
    <row r="146" spans="1:29" ht="27" customHeight="1" x14ac:dyDescent="0.2">
      <c r="A146" s="4" t="s">
        <v>19</v>
      </c>
      <c r="B146" s="4" t="s">
        <v>144</v>
      </c>
      <c r="C146" s="72">
        <v>101</v>
      </c>
      <c r="D146" s="80">
        <v>1</v>
      </c>
      <c r="E146" s="173"/>
      <c r="F146" s="174"/>
      <c r="G146" s="174"/>
      <c r="H146" s="175"/>
      <c r="I146" s="5" t="s">
        <v>51</v>
      </c>
      <c r="J146" s="5" t="s">
        <v>12</v>
      </c>
      <c r="K146" s="5" t="s">
        <v>268</v>
      </c>
      <c r="L146" s="91">
        <v>138.52000000000001</v>
      </c>
      <c r="M146" s="80">
        <v>190.5</v>
      </c>
      <c r="N146" s="5">
        <f t="shared" si="4"/>
        <v>51.97999999999999</v>
      </c>
      <c r="O146" s="95">
        <v>50435782.221147686</v>
      </c>
      <c r="P146" s="80" t="s">
        <v>271</v>
      </c>
      <c r="Q146" s="54" t="s">
        <v>103</v>
      </c>
      <c r="R146" s="54" t="s">
        <v>103</v>
      </c>
      <c r="S146" s="54" t="s">
        <v>104</v>
      </c>
      <c r="T146" s="96" t="s">
        <v>275</v>
      </c>
      <c r="U146" s="80" t="s">
        <v>277</v>
      </c>
      <c r="V146" s="80" t="s">
        <v>278</v>
      </c>
      <c r="W146" s="80" t="s">
        <v>279</v>
      </c>
      <c r="X146" s="5" t="s">
        <v>53</v>
      </c>
      <c r="Y146" s="36">
        <v>1</v>
      </c>
      <c r="Z146" s="5"/>
      <c r="AA146" s="5" t="s">
        <v>367</v>
      </c>
      <c r="AB146" s="55"/>
      <c r="AC146" s="36">
        <v>1</v>
      </c>
    </row>
    <row r="147" spans="1:29" ht="33.75" customHeight="1" x14ac:dyDescent="0.2">
      <c r="A147" s="4" t="s">
        <v>19</v>
      </c>
      <c r="B147" s="4" t="s">
        <v>144</v>
      </c>
      <c r="C147" s="72">
        <v>101</v>
      </c>
      <c r="D147" s="80"/>
      <c r="E147" s="173"/>
      <c r="F147" s="174"/>
      <c r="G147" s="174"/>
      <c r="H147" s="175"/>
      <c r="I147" s="5" t="s">
        <v>51</v>
      </c>
      <c r="J147" s="5" t="s">
        <v>12</v>
      </c>
      <c r="K147" s="5" t="s">
        <v>268</v>
      </c>
      <c r="L147" s="92">
        <v>190.5</v>
      </c>
      <c r="M147" s="80">
        <v>229.3</v>
      </c>
      <c r="N147" s="5">
        <f t="shared" si="4"/>
        <v>38.800000000000011</v>
      </c>
      <c r="O147" s="95">
        <v>58533522.30115211</v>
      </c>
      <c r="P147" s="80" t="s">
        <v>272</v>
      </c>
      <c r="Q147" s="54" t="s">
        <v>104</v>
      </c>
      <c r="R147" s="54" t="s">
        <v>104</v>
      </c>
      <c r="S147" s="54" t="s">
        <v>104</v>
      </c>
      <c r="T147" s="96" t="s">
        <v>276</v>
      </c>
      <c r="U147" s="80" t="s">
        <v>280</v>
      </c>
      <c r="V147" s="80" t="s">
        <v>278</v>
      </c>
      <c r="W147" s="80" t="s">
        <v>281</v>
      </c>
      <c r="X147" s="5" t="s">
        <v>90</v>
      </c>
      <c r="Y147" s="36">
        <v>2</v>
      </c>
      <c r="Z147" s="5"/>
      <c r="AA147" s="5"/>
      <c r="AB147" s="55"/>
      <c r="AC147" s="36"/>
    </row>
    <row r="148" spans="1:29" ht="39" customHeight="1" x14ac:dyDescent="0.2">
      <c r="A148" s="4" t="s">
        <v>19</v>
      </c>
      <c r="B148" s="4" t="s">
        <v>144</v>
      </c>
      <c r="C148" s="72">
        <v>101</v>
      </c>
      <c r="D148" s="80"/>
      <c r="E148" s="173"/>
      <c r="F148" s="174"/>
      <c r="G148" s="174"/>
      <c r="H148" s="175"/>
      <c r="I148" s="5" t="s">
        <v>51</v>
      </c>
      <c r="J148" s="5" t="s">
        <v>12</v>
      </c>
      <c r="K148" s="50" t="s">
        <v>268</v>
      </c>
      <c r="L148" s="93">
        <v>229.3</v>
      </c>
      <c r="M148" s="85">
        <v>257.39999999999998</v>
      </c>
      <c r="N148" s="5">
        <f t="shared" si="4"/>
        <v>28.099999999999966</v>
      </c>
      <c r="O148" s="95">
        <v>29860002.17639716</v>
      </c>
      <c r="P148" s="80" t="s">
        <v>272</v>
      </c>
      <c r="Q148" s="54" t="s">
        <v>104</v>
      </c>
      <c r="R148" s="54" t="s">
        <v>104</v>
      </c>
      <c r="S148" s="54" t="s">
        <v>104</v>
      </c>
      <c r="T148" s="96" t="s">
        <v>274</v>
      </c>
      <c r="U148" s="80" t="s">
        <v>280</v>
      </c>
      <c r="V148" s="80" t="s">
        <v>278</v>
      </c>
      <c r="W148" s="80" t="s">
        <v>281</v>
      </c>
      <c r="X148" s="5" t="s">
        <v>90</v>
      </c>
      <c r="Y148" s="36">
        <v>2</v>
      </c>
      <c r="Z148" s="5"/>
      <c r="AA148" s="5"/>
      <c r="AB148" s="55"/>
      <c r="AC148" s="36"/>
    </row>
    <row r="149" spans="1:29" ht="49.5" customHeight="1" x14ac:dyDescent="0.2">
      <c r="A149" s="4" t="s">
        <v>19</v>
      </c>
      <c r="B149" s="4" t="s">
        <v>144</v>
      </c>
      <c r="C149" s="72">
        <v>101</v>
      </c>
      <c r="D149" s="80"/>
      <c r="E149" s="173"/>
      <c r="F149" s="174"/>
      <c r="G149" s="174"/>
      <c r="H149" s="175"/>
      <c r="I149" s="5" t="s">
        <v>51</v>
      </c>
      <c r="J149" s="5" t="s">
        <v>12</v>
      </c>
      <c r="K149" s="5" t="s">
        <v>269</v>
      </c>
      <c r="L149" s="94">
        <v>257.39999999999998</v>
      </c>
      <c r="M149" s="80">
        <v>308.2</v>
      </c>
      <c r="N149" s="5">
        <f t="shared" si="4"/>
        <v>50.800000000000011</v>
      </c>
      <c r="O149" s="95">
        <v>55501862.781407371</v>
      </c>
      <c r="P149" s="80" t="s">
        <v>272</v>
      </c>
      <c r="Q149" s="54" t="s">
        <v>104</v>
      </c>
      <c r="R149" s="54" t="s">
        <v>104</v>
      </c>
      <c r="S149" s="54" t="s">
        <v>104</v>
      </c>
      <c r="T149" s="96">
        <v>43227</v>
      </c>
      <c r="U149" s="80" t="s">
        <v>282</v>
      </c>
      <c r="V149" s="80" t="s">
        <v>278</v>
      </c>
      <c r="W149" s="80" t="s">
        <v>283</v>
      </c>
      <c r="X149" s="5" t="s">
        <v>90</v>
      </c>
      <c r="Y149" s="36">
        <v>2</v>
      </c>
      <c r="Z149" s="5"/>
      <c r="AA149" s="5"/>
      <c r="AB149" s="55"/>
      <c r="AC149" s="36"/>
    </row>
    <row r="150" spans="1:29" ht="45" customHeight="1" x14ac:dyDescent="0.2">
      <c r="A150" s="4" t="s">
        <v>19</v>
      </c>
      <c r="B150" s="4" t="s">
        <v>144</v>
      </c>
      <c r="C150" s="72">
        <v>101</v>
      </c>
      <c r="D150" s="80"/>
      <c r="E150" s="173"/>
      <c r="F150" s="174"/>
      <c r="G150" s="174"/>
      <c r="H150" s="175"/>
      <c r="I150" s="5" t="s">
        <v>51</v>
      </c>
      <c r="J150" s="5" t="s">
        <v>12</v>
      </c>
      <c r="K150" s="5" t="s">
        <v>270</v>
      </c>
      <c r="L150" s="92">
        <v>308.2</v>
      </c>
      <c r="M150" s="80">
        <v>357.65</v>
      </c>
      <c r="N150" s="5">
        <f t="shared" si="4"/>
        <v>49.449999999999989</v>
      </c>
      <c r="O150" s="95">
        <v>94286841.815564498</v>
      </c>
      <c r="P150" s="80" t="s">
        <v>272</v>
      </c>
      <c r="Q150" s="54" t="s">
        <v>104</v>
      </c>
      <c r="R150" s="54" t="s">
        <v>104</v>
      </c>
      <c r="S150" s="54" t="s">
        <v>104</v>
      </c>
      <c r="T150" s="96">
        <v>43227</v>
      </c>
      <c r="U150" s="80" t="s">
        <v>282</v>
      </c>
      <c r="V150" s="80" t="s">
        <v>278</v>
      </c>
      <c r="W150" s="80" t="s">
        <v>283</v>
      </c>
      <c r="X150" s="5" t="s">
        <v>90</v>
      </c>
      <c r="Y150" s="36">
        <v>2</v>
      </c>
      <c r="Z150" s="5"/>
      <c r="AA150" s="5"/>
      <c r="AB150" s="55"/>
      <c r="AC150" s="36"/>
    </row>
    <row r="151" spans="1:29" ht="45" customHeight="1" x14ac:dyDescent="0.2">
      <c r="A151" s="4" t="s">
        <v>19</v>
      </c>
      <c r="B151" s="4" t="s">
        <v>144</v>
      </c>
      <c r="C151" s="72">
        <v>101</v>
      </c>
      <c r="D151" s="80">
        <v>1</v>
      </c>
      <c r="E151" s="173"/>
      <c r="F151" s="174"/>
      <c r="G151" s="174"/>
      <c r="H151" s="175"/>
      <c r="I151" s="5" t="s">
        <v>51</v>
      </c>
      <c r="J151" s="5" t="s">
        <v>12</v>
      </c>
      <c r="K151" s="5" t="s">
        <v>268</v>
      </c>
      <c r="L151" s="80">
        <v>357.65</v>
      </c>
      <c r="M151" s="80">
        <v>426.7</v>
      </c>
      <c r="N151" s="5">
        <f t="shared" si="4"/>
        <v>69.050000000000011</v>
      </c>
      <c r="O151" s="95">
        <v>126513789.70174377</v>
      </c>
      <c r="P151" s="80" t="s">
        <v>272</v>
      </c>
      <c r="Q151" s="54" t="s">
        <v>104</v>
      </c>
      <c r="R151" s="54" t="s">
        <v>104</v>
      </c>
      <c r="S151" s="54" t="s">
        <v>104</v>
      </c>
      <c r="T151" s="96" t="s">
        <v>274</v>
      </c>
      <c r="U151" s="80" t="s">
        <v>282</v>
      </c>
      <c r="V151" s="80" t="s">
        <v>278</v>
      </c>
      <c r="W151" s="80" t="s">
        <v>283</v>
      </c>
      <c r="X151" s="5" t="s">
        <v>53</v>
      </c>
      <c r="Y151" s="36">
        <v>0</v>
      </c>
      <c r="Z151" s="5"/>
      <c r="AA151" s="5" t="s">
        <v>351</v>
      </c>
      <c r="AB151" s="55"/>
      <c r="AC151" s="36">
        <v>1</v>
      </c>
    </row>
    <row r="152" spans="1:29" ht="48" customHeight="1" x14ac:dyDescent="0.2">
      <c r="A152" s="4" t="s">
        <v>19</v>
      </c>
      <c r="B152" s="4" t="s">
        <v>144</v>
      </c>
      <c r="C152" s="72">
        <v>101</v>
      </c>
      <c r="D152" s="80">
        <v>1</v>
      </c>
      <c r="E152" s="176"/>
      <c r="F152" s="177"/>
      <c r="G152" s="177"/>
      <c r="H152" s="178"/>
      <c r="I152" s="5" t="s">
        <v>51</v>
      </c>
      <c r="J152" s="5" t="s">
        <v>12</v>
      </c>
      <c r="K152" s="5" t="s">
        <v>268</v>
      </c>
      <c r="L152" s="80">
        <v>426.7</v>
      </c>
      <c r="M152" s="80">
        <v>461.048</v>
      </c>
      <c r="N152" s="5">
        <f t="shared" si="4"/>
        <v>34.348000000000013</v>
      </c>
      <c r="O152" s="95">
        <v>46189623.1788157</v>
      </c>
      <c r="P152" s="80" t="s">
        <v>273</v>
      </c>
      <c r="Q152" s="54" t="s">
        <v>104</v>
      </c>
      <c r="R152" s="54" t="s">
        <v>104</v>
      </c>
      <c r="S152" s="54" t="s">
        <v>104</v>
      </c>
      <c r="T152" s="96" t="s">
        <v>274</v>
      </c>
      <c r="U152" s="80" t="s">
        <v>282</v>
      </c>
      <c r="V152" s="80" t="s">
        <v>278</v>
      </c>
      <c r="W152" s="80" t="s">
        <v>283</v>
      </c>
      <c r="X152" s="5" t="s">
        <v>53</v>
      </c>
      <c r="Y152" s="36">
        <v>0</v>
      </c>
      <c r="Z152" s="5"/>
      <c r="AA152" s="5" t="s">
        <v>351</v>
      </c>
      <c r="AB152" s="55"/>
      <c r="AC152" s="36">
        <v>1</v>
      </c>
    </row>
    <row r="153" spans="1:29" ht="15.75" customHeight="1" x14ac:dyDescent="0.2">
      <c r="A153" s="2" t="s">
        <v>19</v>
      </c>
      <c r="B153" s="2"/>
      <c r="C153" s="2">
        <v>1</v>
      </c>
      <c r="D153" s="2"/>
      <c r="E153" s="3" t="s">
        <v>145</v>
      </c>
      <c r="F153" s="3" t="s">
        <v>146</v>
      </c>
      <c r="G153" s="7">
        <v>41404</v>
      </c>
      <c r="H153" s="3">
        <v>11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">
      <c r="A154" s="4" t="s">
        <v>19</v>
      </c>
      <c r="B154" s="4" t="s">
        <v>147</v>
      </c>
      <c r="C154" s="72" t="s">
        <v>125</v>
      </c>
      <c r="D154" s="72"/>
      <c r="E154" s="170"/>
      <c r="F154" s="171"/>
      <c r="G154" s="171"/>
      <c r="H154" s="172"/>
      <c r="I154" s="5"/>
      <c r="J154" s="5"/>
      <c r="K154" s="5"/>
      <c r="L154" s="5"/>
      <c r="M154" s="5"/>
      <c r="N154" s="5">
        <f t="shared" ref="N154:N156" si="5">M154-L154</f>
        <v>0</v>
      </c>
      <c r="O154" s="5"/>
      <c r="P154" s="5"/>
      <c r="Q154" s="54"/>
      <c r="R154" s="54"/>
      <c r="S154" s="54"/>
      <c r="T154" s="55"/>
      <c r="U154" s="5"/>
      <c r="V154" s="5"/>
      <c r="W154" s="5"/>
      <c r="X154" s="5"/>
      <c r="Y154" s="36"/>
      <c r="Z154" s="5"/>
      <c r="AA154" s="5"/>
      <c r="AB154" s="55"/>
      <c r="AC154" s="36"/>
    </row>
    <row r="155" spans="1:29" ht="15.75" customHeight="1" x14ac:dyDescent="0.2">
      <c r="A155" s="4" t="s">
        <v>19</v>
      </c>
      <c r="B155" s="4" t="s">
        <v>13</v>
      </c>
      <c r="C155" s="72" t="s">
        <v>125</v>
      </c>
      <c r="D155" s="72"/>
      <c r="E155" s="173"/>
      <c r="F155" s="174"/>
      <c r="G155" s="174"/>
      <c r="H155" s="175"/>
      <c r="I155" s="5"/>
      <c r="J155" s="5"/>
      <c r="K155" s="5"/>
      <c r="L155" s="5"/>
      <c r="M155" s="5"/>
      <c r="N155" s="5">
        <f t="shared" si="5"/>
        <v>0</v>
      </c>
      <c r="O155" s="5"/>
      <c r="P155" s="5"/>
      <c r="Q155" s="54"/>
      <c r="R155" s="54"/>
      <c r="S155" s="54"/>
      <c r="T155" s="55"/>
      <c r="U155" s="5"/>
      <c r="V155" s="5"/>
      <c r="W155" s="5"/>
      <c r="X155" s="5"/>
      <c r="Y155" s="36"/>
      <c r="Z155" s="5"/>
      <c r="AA155" s="5"/>
      <c r="AB155" s="55"/>
      <c r="AC155" s="36"/>
    </row>
    <row r="156" spans="1:29" ht="15.75" customHeight="1" x14ac:dyDescent="0.2">
      <c r="A156" s="4" t="s">
        <v>19</v>
      </c>
      <c r="B156" s="4" t="s">
        <v>4</v>
      </c>
      <c r="C156" s="72" t="s">
        <v>125</v>
      </c>
      <c r="D156" s="72"/>
      <c r="E156" s="176"/>
      <c r="F156" s="177"/>
      <c r="G156" s="177"/>
      <c r="H156" s="178"/>
      <c r="I156" s="5"/>
      <c r="J156" s="5"/>
      <c r="K156" s="5"/>
      <c r="L156" s="5"/>
      <c r="M156" s="5"/>
      <c r="N156" s="5">
        <f t="shared" si="5"/>
        <v>0</v>
      </c>
      <c r="O156" s="5"/>
      <c r="P156" s="5"/>
      <c r="Q156" s="54"/>
      <c r="R156" s="54"/>
      <c r="S156" s="54"/>
      <c r="T156" s="55"/>
      <c r="U156" s="5"/>
      <c r="V156" s="5"/>
      <c r="W156" s="5"/>
      <c r="X156" s="5"/>
      <c r="Y156" s="36"/>
      <c r="Z156" s="5"/>
      <c r="AA156" s="5"/>
      <c r="AB156" s="55"/>
      <c r="AC156" s="36"/>
    </row>
    <row r="157" spans="1:29" ht="15.75" customHeight="1" x14ac:dyDescent="0.2">
      <c r="A157" s="2" t="s">
        <v>19</v>
      </c>
      <c r="B157" s="2"/>
      <c r="C157" s="2">
        <v>1</v>
      </c>
      <c r="D157" s="2"/>
      <c r="E157" s="3" t="s">
        <v>148</v>
      </c>
      <c r="F157" s="3" t="s">
        <v>20</v>
      </c>
      <c r="G157" s="7">
        <v>41751</v>
      </c>
      <c r="H157" s="3">
        <v>10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">
      <c r="A158" s="4" t="s">
        <v>19</v>
      </c>
      <c r="B158" s="4" t="s">
        <v>149</v>
      </c>
      <c r="C158" s="72">
        <v>163</v>
      </c>
      <c r="D158" s="72"/>
      <c r="E158" s="189"/>
      <c r="F158" s="190"/>
      <c r="G158" s="190"/>
      <c r="H158" s="191"/>
      <c r="I158" s="5"/>
      <c r="J158" s="5"/>
      <c r="K158" s="5"/>
      <c r="L158" s="5"/>
      <c r="M158" s="5"/>
      <c r="N158" s="5">
        <f t="shared" ref="N158" si="6">M158-L158</f>
        <v>0</v>
      </c>
      <c r="O158" s="5"/>
      <c r="P158" s="5"/>
      <c r="Q158" s="54"/>
      <c r="R158" s="54"/>
      <c r="S158" s="54"/>
      <c r="T158" s="55"/>
      <c r="U158" s="5"/>
      <c r="V158" s="5"/>
      <c r="W158" s="5"/>
      <c r="X158" s="5"/>
      <c r="Y158" s="36"/>
      <c r="Z158" s="5"/>
      <c r="AA158" s="5"/>
      <c r="AB158" s="55"/>
      <c r="AC158" s="36"/>
    </row>
    <row r="159" spans="1:29" ht="15.75" customHeight="1" x14ac:dyDescent="0.2">
      <c r="A159" s="2" t="s">
        <v>19</v>
      </c>
      <c r="B159" s="2"/>
      <c r="C159" s="2">
        <v>1</v>
      </c>
      <c r="D159" s="2"/>
      <c r="E159" s="3" t="s">
        <v>150</v>
      </c>
      <c r="F159" s="3" t="s">
        <v>151</v>
      </c>
      <c r="G159" s="7">
        <v>41740</v>
      </c>
      <c r="H159" s="3">
        <v>10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">
      <c r="A160" s="4" t="s">
        <v>19</v>
      </c>
      <c r="B160" s="4" t="s">
        <v>5</v>
      </c>
      <c r="C160" s="72">
        <v>163</v>
      </c>
      <c r="D160" s="72"/>
      <c r="E160" s="170"/>
      <c r="F160" s="171"/>
      <c r="G160" s="171"/>
      <c r="H160" s="172"/>
      <c r="I160" s="5"/>
      <c r="J160" s="5"/>
      <c r="K160" s="5"/>
      <c r="L160" s="5"/>
      <c r="M160" s="5"/>
      <c r="N160" s="5">
        <f t="shared" ref="N160:N161" si="7">M160-L160</f>
        <v>0</v>
      </c>
      <c r="O160" s="5"/>
      <c r="P160" s="5"/>
      <c r="Q160" s="54"/>
      <c r="R160" s="54"/>
      <c r="S160" s="54"/>
      <c r="T160" s="55"/>
      <c r="U160" s="5"/>
      <c r="V160" s="5"/>
      <c r="W160" s="5"/>
      <c r="X160" s="5"/>
      <c r="Y160" s="36"/>
      <c r="Z160" s="5"/>
      <c r="AA160" s="5"/>
      <c r="AB160" s="55"/>
      <c r="AC160" s="36"/>
    </row>
    <row r="161" spans="1:29" ht="15.75" customHeight="1" x14ac:dyDescent="0.2">
      <c r="A161" s="4" t="s">
        <v>19</v>
      </c>
      <c r="B161" s="4" t="s">
        <v>5</v>
      </c>
      <c r="C161" s="72">
        <v>406</v>
      </c>
      <c r="D161" s="72"/>
      <c r="E161" s="176"/>
      <c r="F161" s="177"/>
      <c r="G161" s="177"/>
      <c r="H161" s="178"/>
      <c r="I161" s="5"/>
      <c r="J161" s="5"/>
      <c r="K161" s="5"/>
      <c r="L161" s="5"/>
      <c r="M161" s="5"/>
      <c r="N161" s="5">
        <f t="shared" si="7"/>
        <v>0</v>
      </c>
      <c r="O161" s="5"/>
      <c r="P161" s="5"/>
      <c r="Q161" s="54"/>
      <c r="R161" s="54"/>
      <c r="S161" s="54"/>
      <c r="T161" s="55"/>
      <c r="U161" s="5"/>
      <c r="V161" s="5"/>
      <c r="W161" s="5"/>
      <c r="X161" s="5"/>
      <c r="Y161" s="36"/>
      <c r="Z161" s="5"/>
      <c r="AA161" s="5"/>
      <c r="AB161" s="55"/>
      <c r="AC161" s="36"/>
    </row>
    <row r="162" spans="1:29" ht="15.75" customHeight="1" x14ac:dyDescent="0.2">
      <c r="A162" s="2" t="s">
        <v>19</v>
      </c>
      <c r="B162" s="2"/>
      <c r="C162" s="2">
        <v>1</v>
      </c>
      <c r="D162" s="2"/>
      <c r="E162" s="3" t="s">
        <v>152</v>
      </c>
      <c r="F162" s="3" t="s">
        <v>124</v>
      </c>
      <c r="G162" s="7">
        <v>41719</v>
      </c>
      <c r="H162" s="3">
        <v>11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">
      <c r="A163" s="4" t="s">
        <v>19</v>
      </c>
      <c r="B163" s="4" t="s">
        <v>147</v>
      </c>
      <c r="C163" s="72" t="s">
        <v>153</v>
      </c>
      <c r="D163" s="72"/>
      <c r="E163" s="170"/>
      <c r="F163" s="171"/>
      <c r="G163" s="171"/>
      <c r="H163" s="172"/>
      <c r="I163" s="5"/>
      <c r="J163" s="5"/>
      <c r="K163" s="5"/>
      <c r="L163" s="5"/>
      <c r="M163" s="5"/>
      <c r="N163" s="5">
        <f t="shared" ref="N163:N167" si="8">M163-L163</f>
        <v>0</v>
      </c>
      <c r="O163" s="5"/>
      <c r="P163" s="5"/>
      <c r="Q163" s="54"/>
      <c r="R163" s="54"/>
      <c r="S163" s="54"/>
      <c r="T163" s="55"/>
      <c r="U163" s="5"/>
      <c r="V163" s="5"/>
      <c r="W163" s="5"/>
      <c r="X163" s="5"/>
      <c r="Y163" s="36"/>
      <c r="Z163" s="5"/>
      <c r="AA163" s="5"/>
      <c r="AB163" s="55"/>
      <c r="AC163" s="36"/>
    </row>
    <row r="164" spans="1:29" ht="15.75" customHeight="1" x14ac:dyDescent="0.2">
      <c r="A164" s="4" t="s">
        <v>19</v>
      </c>
      <c r="B164" s="4" t="s">
        <v>13</v>
      </c>
      <c r="C164" s="72" t="s">
        <v>153</v>
      </c>
      <c r="D164" s="72"/>
      <c r="E164" s="173"/>
      <c r="F164" s="174"/>
      <c r="G164" s="174"/>
      <c r="H164" s="175"/>
      <c r="I164" s="5"/>
      <c r="J164" s="5"/>
      <c r="K164" s="5"/>
      <c r="L164" s="5"/>
      <c r="M164" s="5"/>
      <c r="N164" s="5">
        <f t="shared" si="8"/>
        <v>0</v>
      </c>
      <c r="O164" s="5"/>
      <c r="P164" s="5"/>
      <c r="Q164" s="54"/>
      <c r="R164" s="54"/>
      <c r="S164" s="54"/>
      <c r="T164" s="55"/>
      <c r="U164" s="5"/>
      <c r="V164" s="5"/>
      <c r="W164" s="5"/>
      <c r="X164" s="5"/>
      <c r="Y164" s="36"/>
      <c r="Z164" s="5"/>
      <c r="AA164" s="5"/>
      <c r="AB164" s="55"/>
      <c r="AC164" s="36"/>
    </row>
    <row r="165" spans="1:29" ht="15.75" customHeight="1" x14ac:dyDescent="0.2">
      <c r="A165" s="4" t="s">
        <v>19</v>
      </c>
      <c r="B165" s="4" t="s">
        <v>13</v>
      </c>
      <c r="C165" s="6">
        <v>153</v>
      </c>
      <c r="D165" s="6"/>
      <c r="E165" s="173"/>
      <c r="F165" s="174"/>
      <c r="G165" s="174"/>
      <c r="H165" s="175"/>
      <c r="I165" s="5"/>
      <c r="J165" s="5"/>
      <c r="K165" s="5"/>
      <c r="L165" s="5"/>
      <c r="M165" s="5"/>
      <c r="N165" s="5">
        <f t="shared" si="8"/>
        <v>0</v>
      </c>
      <c r="O165" s="5"/>
      <c r="P165" s="5"/>
      <c r="Q165" s="54"/>
      <c r="R165" s="54"/>
      <c r="S165" s="54"/>
      <c r="T165" s="55"/>
      <c r="U165" s="5"/>
      <c r="V165" s="5"/>
      <c r="W165" s="5"/>
      <c r="X165" s="5"/>
      <c r="Y165" s="36"/>
      <c r="Z165" s="5"/>
      <c r="AA165" s="5"/>
      <c r="AB165" s="55"/>
      <c r="AC165" s="36"/>
    </row>
    <row r="166" spans="1:29" ht="15.75" customHeight="1" x14ac:dyDescent="0.2">
      <c r="A166" s="4" t="s">
        <v>19</v>
      </c>
      <c r="B166" s="4" t="s">
        <v>4</v>
      </c>
      <c r="C166" s="6">
        <v>153</v>
      </c>
      <c r="D166" s="6"/>
      <c r="E166" s="173"/>
      <c r="F166" s="174"/>
      <c r="G166" s="174"/>
      <c r="H166" s="175"/>
      <c r="I166" s="5"/>
      <c r="J166" s="5"/>
      <c r="K166" s="5"/>
      <c r="L166" s="5"/>
      <c r="M166" s="5"/>
      <c r="N166" s="5">
        <f t="shared" si="8"/>
        <v>0</v>
      </c>
      <c r="O166" s="5"/>
      <c r="P166" s="5"/>
      <c r="Q166" s="54"/>
      <c r="R166" s="54"/>
      <c r="S166" s="54"/>
      <c r="T166" s="55"/>
      <c r="U166" s="5"/>
      <c r="V166" s="5"/>
      <c r="W166" s="5"/>
      <c r="X166" s="5"/>
      <c r="Y166" s="36"/>
      <c r="Z166" s="5"/>
      <c r="AA166" s="5"/>
      <c r="AB166" s="55"/>
      <c r="AC166" s="36"/>
    </row>
    <row r="167" spans="1:29" ht="15.75" customHeight="1" x14ac:dyDescent="0.2">
      <c r="A167" s="4" t="s">
        <v>19</v>
      </c>
      <c r="B167" s="4" t="s">
        <v>4</v>
      </c>
      <c r="C167" s="6">
        <v>365</v>
      </c>
      <c r="D167" s="6"/>
      <c r="E167" s="176"/>
      <c r="F167" s="177"/>
      <c r="G167" s="177"/>
      <c r="H167" s="178"/>
      <c r="I167" s="5"/>
      <c r="J167" s="5"/>
      <c r="K167" s="5"/>
      <c r="L167" s="5"/>
      <c r="M167" s="5"/>
      <c r="N167" s="5">
        <f t="shared" si="8"/>
        <v>0</v>
      </c>
      <c r="O167" s="5"/>
      <c r="P167" s="5"/>
      <c r="Q167" s="54"/>
      <c r="R167" s="54"/>
      <c r="S167" s="54"/>
      <c r="T167" s="55"/>
      <c r="U167" s="5"/>
      <c r="V167" s="5"/>
      <c r="W167" s="5"/>
      <c r="X167" s="5"/>
      <c r="Y167" s="36"/>
      <c r="Z167" s="5"/>
      <c r="AA167" s="5"/>
      <c r="AB167" s="55"/>
      <c r="AC167" s="36"/>
    </row>
    <row r="168" spans="1:29" ht="15.75" customHeight="1" x14ac:dyDescent="0.2">
      <c r="A168" s="2" t="s">
        <v>19</v>
      </c>
      <c r="B168" s="2"/>
      <c r="C168" s="2">
        <v>1</v>
      </c>
      <c r="D168" s="2"/>
      <c r="E168" s="3" t="s">
        <v>154</v>
      </c>
      <c r="F168" s="3" t="s">
        <v>21</v>
      </c>
      <c r="G168" s="7" t="s">
        <v>158</v>
      </c>
      <c r="H168" s="3">
        <v>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44.25" customHeight="1" x14ac:dyDescent="0.2">
      <c r="A169" s="100" t="s">
        <v>19</v>
      </c>
      <c r="B169" s="100" t="s">
        <v>7</v>
      </c>
      <c r="C169" s="104">
        <v>101</v>
      </c>
      <c r="D169" s="80">
        <v>1</v>
      </c>
      <c r="E169" s="189"/>
      <c r="F169" s="190"/>
      <c r="G169" s="190"/>
      <c r="H169" s="191"/>
      <c r="I169" s="5" t="s">
        <v>51</v>
      </c>
      <c r="J169" s="5" t="s">
        <v>52</v>
      </c>
      <c r="K169" s="5" t="s">
        <v>321</v>
      </c>
      <c r="L169" s="5"/>
      <c r="M169" s="5"/>
      <c r="N169" s="5"/>
      <c r="O169" s="5"/>
      <c r="P169" s="5"/>
      <c r="Q169" s="54" t="s">
        <v>104</v>
      </c>
      <c r="R169" s="54" t="s">
        <v>104</v>
      </c>
      <c r="S169" s="54" t="s">
        <v>103</v>
      </c>
      <c r="T169" s="55"/>
      <c r="U169" s="5"/>
      <c r="V169" s="5"/>
      <c r="W169" s="5" t="s">
        <v>322</v>
      </c>
      <c r="X169" s="5" t="s">
        <v>53</v>
      </c>
      <c r="Y169" s="36"/>
      <c r="Z169" s="99" t="s">
        <v>323</v>
      </c>
      <c r="AA169" s="123" t="s">
        <v>388</v>
      </c>
      <c r="AB169" s="55">
        <v>45370</v>
      </c>
      <c r="AC169" s="36">
        <v>2</v>
      </c>
    </row>
  </sheetData>
  <autoFilter ref="A2:Z169" xr:uid="{00000000-0009-0000-0000-000007000000}">
    <filterColumn colId="3" showButton="0"/>
    <filterColumn colId="23" showButton="0"/>
  </autoFilter>
  <mergeCells count="55">
    <mergeCell ref="Q5:Q6"/>
    <mergeCell ref="E98:H101"/>
    <mergeCell ref="E30:H39"/>
    <mergeCell ref="E41:H79"/>
    <mergeCell ref="E81:H96"/>
    <mergeCell ref="E110:H111"/>
    <mergeCell ref="E113:H114"/>
    <mergeCell ref="E116:H116"/>
    <mergeCell ref="E103:H108"/>
    <mergeCell ref="E118:H119"/>
    <mergeCell ref="E121:H123"/>
    <mergeCell ref="E125:H126"/>
    <mergeCell ref="E128:H129"/>
    <mergeCell ref="E131:H131"/>
    <mergeCell ref="E158:H158"/>
    <mergeCell ref="E160:H161"/>
    <mergeCell ref="E163:H167"/>
    <mergeCell ref="E169:H169"/>
    <mergeCell ref="E133:H133"/>
    <mergeCell ref="E135:H138"/>
    <mergeCell ref="E140:H141"/>
    <mergeCell ref="E143:H152"/>
    <mergeCell ref="E154:H156"/>
    <mergeCell ref="AC5:AC6"/>
    <mergeCell ref="AA2:AC2"/>
    <mergeCell ref="B82:B83"/>
    <mergeCell ref="C82:C83"/>
    <mergeCell ref="E8:H25"/>
    <mergeCell ref="E27:H28"/>
    <mergeCell ref="Q3:S3"/>
    <mergeCell ref="U3:W3"/>
    <mergeCell ref="U4:W4"/>
    <mergeCell ref="Z4:Z6"/>
    <mergeCell ref="A2:H2"/>
    <mergeCell ref="U5:U6"/>
    <mergeCell ref="V5:V6"/>
    <mergeCell ref="W5:W6"/>
    <mergeCell ref="X4:X6"/>
    <mergeCell ref="T5:T6"/>
    <mergeCell ref="AA3:AB3"/>
    <mergeCell ref="AA4:AA6"/>
    <mergeCell ref="F4:F6"/>
    <mergeCell ref="K4:N4"/>
    <mergeCell ref="Y5:Y6"/>
    <mergeCell ref="R5:R6"/>
    <mergeCell ref="S5:S6"/>
    <mergeCell ref="O5:O6"/>
    <mergeCell ref="P5:P6"/>
    <mergeCell ref="N5:N6"/>
    <mergeCell ref="M5:M6"/>
    <mergeCell ref="L5:L6"/>
    <mergeCell ref="K5:K6"/>
    <mergeCell ref="K3:N3"/>
    <mergeCell ref="J5:J6"/>
    <mergeCell ref="I5:I6"/>
  </mergeCells>
  <conditionalFormatting sqref="Y8:Y11">
    <cfRule type="iconSet" priority="34">
      <iconSet iconSet="3Symbols" showValue="0">
        <cfvo type="percent" val="0"/>
        <cfvo type="num" val="1"/>
        <cfvo type="num" val="2"/>
      </iconSet>
    </cfRule>
  </conditionalFormatting>
  <conditionalFormatting sqref="Y12:Y25">
    <cfRule type="iconSet" priority="64">
      <iconSet iconSet="3Symbols" showValue="0">
        <cfvo type="percent" val="0"/>
        <cfvo type="num" val="1"/>
        <cfvo type="num" val="2"/>
      </iconSet>
    </cfRule>
  </conditionalFormatting>
  <conditionalFormatting sqref="Y27:Y28">
    <cfRule type="iconSet" priority="59">
      <iconSet iconSet="3Symbols" showValue="0">
        <cfvo type="percent" val="0"/>
        <cfvo type="num" val="1"/>
        <cfvo type="num" val="2"/>
      </iconSet>
    </cfRule>
  </conditionalFormatting>
  <conditionalFormatting sqref="Y30:Y39">
    <cfRule type="iconSet" priority="62">
      <iconSet iconSet="3Symbols" showValue="0">
        <cfvo type="percent" val="0"/>
        <cfvo type="num" val="1"/>
        <cfvo type="num" val="2"/>
      </iconSet>
    </cfRule>
  </conditionalFormatting>
  <conditionalFormatting sqref="Y41:Y77">
    <cfRule type="iconSet" priority="55">
      <iconSet iconSet="3Symbols" showValue="0">
        <cfvo type="percent" val="0"/>
        <cfvo type="num" val="1"/>
        <cfvo type="num" val="2"/>
      </iconSet>
    </cfRule>
  </conditionalFormatting>
  <conditionalFormatting sqref="Y78:Y79">
    <cfRule type="iconSet" priority="1">
      <iconSet iconSet="3Symbols" showValue="0">
        <cfvo type="percent" val="0"/>
        <cfvo type="num" val="1"/>
        <cfvo type="num" val="2"/>
      </iconSet>
    </cfRule>
  </conditionalFormatting>
  <conditionalFormatting sqref="Y81:Y92">
    <cfRule type="iconSet" priority="54">
      <iconSet iconSet="3Symbols" showValue="0">
        <cfvo type="percent" val="0"/>
        <cfvo type="num" val="1"/>
        <cfvo type="num" val="2"/>
      </iconSet>
    </cfRule>
  </conditionalFormatting>
  <conditionalFormatting sqref="Y93:Y96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Y98:Y101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Y103:Y108">
    <cfRule type="iconSet" priority="52">
      <iconSet iconSet="3Symbols" showValue="0">
        <cfvo type="percent" val="0"/>
        <cfvo type="num" val="1"/>
        <cfvo type="num" val="2"/>
      </iconSet>
    </cfRule>
  </conditionalFormatting>
  <conditionalFormatting sqref="Y110:Y111">
    <cfRule type="iconSet" priority="51">
      <iconSet iconSet="3Symbols" showValue="0">
        <cfvo type="percent" val="0"/>
        <cfvo type="num" val="1"/>
        <cfvo type="num" val="2"/>
      </iconSet>
    </cfRule>
  </conditionalFormatting>
  <conditionalFormatting sqref="Y113:Y114">
    <cfRule type="iconSet" priority="50">
      <iconSet iconSet="3Symbols" showValue="0">
        <cfvo type="percent" val="0"/>
        <cfvo type="num" val="1"/>
        <cfvo type="num" val="2"/>
      </iconSet>
    </cfRule>
  </conditionalFormatting>
  <conditionalFormatting sqref="Y116">
    <cfRule type="iconSet" priority="49">
      <iconSet iconSet="3Symbols" showValue="0">
        <cfvo type="percent" val="0"/>
        <cfvo type="num" val="1"/>
        <cfvo type="num" val="2"/>
      </iconSet>
    </cfRule>
  </conditionalFormatting>
  <conditionalFormatting sqref="Y118:Y119">
    <cfRule type="iconSet" priority="48">
      <iconSet iconSet="3Symbols" showValue="0">
        <cfvo type="percent" val="0"/>
        <cfvo type="num" val="1"/>
        <cfvo type="num" val="2"/>
      </iconSet>
    </cfRule>
  </conditionalFormatting>
  <conditionalFormatting sqref="Y121:Y123">
    <cfRule type="iconSet" priority="47">
      <iconSet iconSet="3Symbols" showValue="0">
        <cfvo type="percent" val="0"/>
        <cfvo type="num" val="1"/>
        <cfvo type="num" val="2"/>
      </iconSet>
    </cfRule>
  </conditionalFormatting>
  <conditionalFormatting sqref="Y125:Y126">
    <cfRule type="iconSet" priority="46">
      <iconSet iconSet="3Symbols" showValue="0">
        <cfvo type="percent" val="0"/>
        <cfvo type="num" val="1"/>
        <cfvo type="num" val="2"/>
      </iconSet>
    </cfRule>
  </conditionalFormatting>
  <conditionalFormatting sqref="Y128:Y129">
    <cfRule type="iconSet" priority="45">
      <iconSet iconSet="3Symbols" showValue="0">
        <cfvo type="percent" val="0"/>
        <cfvo type="num" val="1"/>
        <cfvo type="num" val="2"/>
      </iconSet>
    </cfRule>
  </conditionalFormatting>
  <conditionalFormatting sqref="Y131">
    <cfRule type="iconSet" priority="44">
      <iconSet iconSet="3Symbols" showValue="0">
        <cfvo type="percent" val="0"/>
        <cfvo type="num" val="1"/>
        <cfvo type="num" val="2"/>
      </iconSet>
    </cfRule>
  </conditionalFormatting>
  <conditionalFormatting sqref="Y133">
    <cfRule type="iconSet" priority="43">
      <iconSet iconSet="3Symbols" showValue="0">
        <cfvo type="percent" val="0"/>
        <cfvo type="num" val="1"/>
        <cfvo type="num" val="2"/>
      </iconSet>
    </cfRule>
  </conditionalFormatting>
  <conditionalFormatting sqref="Y135:Y138">
    <cfRule type="iconSet" priority="42">
      <iconSet iconSet="3Symbols" showValue="0">
        <cfvo type="percent" val="0"/>
        <cfvo type="num" val="1"/>
        <cfvo type="num" val="2"/>
      </iconSet>
    </cfRule>
  </conditionalFormatting>
  <conditionalFormatting sqref="Y140:Y141">
    <cfRule type="iconSet" priority="41">
      <iconSet iconSet="3Symbols" showValue="0">
        <cfvo type="percent" val="0"/>
        <cfvo type="num" val="1"/>
        <cfvo type="num" val="2"/>
      </iconSet>
    </cfRule>
  </conditionalFormatting>
  <conditionalFormatting sqref="Y143:Y152">
    <cfRule type="iconSet" priority="61">
      <iconSet iconSet="3Symbols" showValue="0">
        <cfvo type="percent" val="0"/>
        <cfvo type="num" val="1"/>
        <cfvo type="num" val="2"/>
      </iconSet>
    </cfRule>
  </conditionalFormatting>
  <conditionalFormatting sqref="Y154:Y156">
    <cfRule type="iconSet" priority="39">
      <iconSet iconSet="3Symbols" showValue="0">
        <cfvo type="percent" val="0"/>
        <cfvo type="num" val="1"/>
        <cfvo type="num" val="2"/>
      </iconSet>
    </cfRule>
  </conditionalFormatting>
  <conditionalFormatting sqref="Y158">
    <cfRule type="iconSet" priority="38">
      <iconSet iconSet="3Symbols" showValue="0">
        <cfvo type="percent" val="0"/>
        <cfvo type="num" val="1"/>
        <cfvo type="num" val="2"/>
      </iconSet>
    </cfRule>
  </conditionalFormatting>
  <conditionalFormatting sqref="Y160:Y161">
    <cfRule type="iconSet" priority="37">
      <iconSet iconSet="3Symbols" showValue="0">
        <cfvo type="percent" val="0"/>
        <cfvo type="num" val="1"/>
        <cfvo type="num" val="2"/>
      </iconSet>
    </cfRule>
  </conditionalFormatting>
  <conditionalFormatting sqref="Y163:Y167">
    <cfRule type="iconSet" priority="36">
      <iconSet iconSet="3Symbols" showValue="0">
        <cfvo type="percent" val="0"/>
        <cfvo type="num" val="1"/>
        <cfvo type="num" val="2"/>
      </iconSet>
    </cfRule>
  </conditionalFormatting>
  <conditionalFormatting sqref="Y169">
    <cfRule type="iconSet" priority="35">
      <iconSet iconSet="3Symbols" showValue="0">
        <cfvo type="percent" val="0"/>
        <cfvo type="num" val="1"/>
        <cfvo type="num" val="2"/>
      </iconSet>
    </cfRule>
  </conditionalFormatting>
  <conditionalFormatting sqref="AC8:AC25">
    <cfRule type="iconSet" priority="66">
      <iconSet iconSet="3Symbols" showValue="0">
        <cfvo type="percent" val="0"/>
        <cfvo type="num" val="1"/>
        <cfvo type="num" val="2"/>
      </iconSet>
    </cfRule>
  </conditionalFormatting>
  <conditionalFormatting sqref="AC27:AC28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AC30:AC39">
    <cfRule type="iconSet" priority="63">
      <iconSet iconSet="3Symbols" showValue="0">
        <cfvo type="percent" val="0"/>
        <cfvo type="num" val="1"/>
        <cfvo type="num" val="2"/>
      </iconSet>
    </cfRule>
  </conditionalFormatting>
  <conditionalFormatting sqref="AC41:AC79">
    <cfRule type="iconSet" priority="5">
      <iconSet iconSet="3Symbols" showValue="0">
        <cfvo type="percent" val="0"/>
        <cfvo type="num" val="1"/>
        <cfvo type="num" val="2"/>
      </iconSet>
    </cfRule>
  </conditionalFormatting>
  <conditionalFormatting sqref="AC81:AC92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AC93:AC96">
    <cfRule type="iconSet" priority="7">
      <iconSet iconSet="3Symbols" showValue="0">
        <cfvo type="percent" val="0"/>
        <cfvo type="num" val="1"/>
        <cfvo type="num" val="2"/>
      </iconSet>
    </cfRule>
  </conditionalFormatting>
  <conditionalFormatting sqref="AC98:AC101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AC103:AC108">
    <cfRule type="iconSet" priority="25">
      <iconSet iconSet="3Symbols" showValue="0">
        <cfvo type="percent" val="0"/>
        <cfvo type="num" val="1"/>
        <cfvo type="num" val="2"/>
      </iconSet>
    </cfRule>
  </conditionalFormatting>
  <conditionalFormatting sqref="AC110:AC111">
    <cfRule type="iconSet" priority="24">
      <iconSet iconSet="3Symbols" showValue="0">
        <cfvo type="percent" val="0"/>
        <cfvo type="num" val="1"/>
        <cfvo type="num" val="2"/>
      </iconSet>
    </cfRule>
  </conditionalFormatting>
  <conditionalFormatting sqref="AC113:AC114">
    <cfRule type="iconSet" priority="23">
      <iconSet iconSet="3Symbols" showValue="0">
        <cfvo type="percent" val="0"/>
        <cfvo type="num" val="1"/>
        <cfvo type="num" val="2"/>
      </iconSet>
    </cfRule>
  </conditionalFormatting>
  <conditionalFormatting sqref="AC116">
    <cfRule type="iconSet" priority="22">
      <iconSet iconSet="3Symbols" showValue="0">
        <cfvo type="percent" val="0"/>
        <cfvo type="num" val="1"/>
        <cfvo type="num" val="2"/>
      </iconSet>
    </cfRule>
  </conditionalFormatting>
  <conditionalFormatting sqref="AC118:AC119">
    <cfRule type="iconSet" priority="21">
      <iconSet iconSet="3Symbols" showValue="0">
        <cfvo type="percent" val="0"/>
        <cfvo type="num" val="1"/>
        <cfvo type="num" val="2"/>
      </iconSet>
    </cfRule>
  </conditionalFormatting>
  <conditionalFormatting sqref="AC121:AC123">
    <cfRule type="iconSet" priority="20">
      <iconSet iconSet="3Symbols" showValue="0">
        <cfvo type="percent" val="0"/>
        <cfvo type="num" val="1"/>
        <cfvo type="num" val="2"/>
      </iconSet>
    </cfRule>
  </conditionalFormatting>
  <conditionalFormatting sqref="AC125:AC126">
    <cfRule type="iconSet" priority="19">
      <iconSet iconSet="3Symbols" showValue="0">
        <cfvo type="percent" val="0"/>
        <cfvo type="num" val="1"/>
        <cfvo type="num" val="2"/>
      </iconSet>
    </cfRule>
  </conditionalFormatting>
  <conditionalFormatting sqref="AC128:AC129">
    <cfRule type="iconSet" priority="18">
      <iconSet iconSet="3Symbols" showValue="0">
        <cfvo type="percent" val="0"/>
        <cfvo type="num" val="1"/>
        <cfvo type="num" val="2"/>
      </iconSet>
    </cfRule>
  </conditionalFormatting>
  <conditionalFormatting sqref="AC131">
    <cfRule type="iconSet" priority="17">
      <iconSet iconSet="3Symbols" showValue="0">
        <cfvo type="percent" val="0"/>
        <cfvo type="num" val="1"/>
        <cfvo type="num" val="2"/>
      </iconSet>
    </cfRule>
  </conditionalFormatting>
  <conditionalFormatting sqref="AC133">
    <cfRule type="iconSet" priority="16">
      <iconSet iconSet="3Symbols" showValue="0">
        <cfvo type="percent" val="0"/>
        <cfvo type="num" val="1"/>
        <cfvo type="num" val="2"/>
      </iconSet>
    </cfRule>
  </conditionalFormatting>
  <conditionalFormatting sqref="AC135:AC138">
    <cfRule type="iconSet" priority="15">
      <iconSet iconSet="3Symbols" showValue="0">
        <cfvo type="percent" val="0"/>
        <cfvo type="num" val="1"/>
        <cfvo type="num" val="2"/>
      </iconSet>
    </cfRule>
  </conditionalFormatting>
  <conditionalFormatting sqref="AC140:AC141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AC143:AC146">
    <cfRule type="iconSet" priority="4">
      <iconSet iconSet="3Symbols" showValue="0">
        <cfvo type="percent" val="0"/>
        <cfvo type="num" val="1"/>
        <cfvo type="num" val="2"/>
      </iconSet>
    </cfRule>
  </conditionalFormatting>
  <conditionalFormatting sqref="AC147:AC152">
    <cfRule type="iconSet" priority="3">
      <iconSet iconSet="3Symbols" showValue="0">
        <cfvo type="percent" val="0"/>
        <cfvo type="num" val="1"/>
        <cfvo type="num" val="2"/>
      </iconSet>
    </cfRule>
  </conditionalFormatting>
  <conditionalFormatting sqref="AC154:AC156">
    <cfRule type="iconSet" priority="13">
      <iconSet iconSet="3Symbols" showValue="0">
        <cfvo type="percent" val="0"/>
        <cfvo type="num" val="1"/>
        <cfvo type="num" val="2"/>
      </iconSet>
    </cfRule>
  </conditionalFormatting>
  <conditionalFormatting sqref="AC158">
    <cfRule type="iconSet" priority="12">
      <iconSet iconSet="3Symbols" showValue="0">
        <cfvo type="percent" val="0"/>
        <cfvo type="num" val="1"/>
        <cfvo type="num" val="2"/>
      </iconSet>
    </cfRule>
  </conditionalFormatting>
  <conditionalFormatting sqref="AC160:AC161">
    <cfRule type="iconSet" priority="11">
      <iconSet iconSet="3Symbols" showValue="0">
        <cfvo type="percent" val="0"/>
        <cfvo type="num" val="1"/>
        <cfvo type="num" val="2"/>
      </iconSet>
    </cfRule>
  </conditionalFormatting>
  <conditionalFormatting sqref="AC163:AC167">
    <cfRule type="iconSet" priority="10">
      <iconSet iconSet="3Symbols" showValue="0">
        <cfvo type="percent" val="0"/>
        <cfvo type="num" val="1"/>
        <cfvo type="num" val="2"/>
      </iconSet>
    </cfRule>
  </conditionalFormatting>
  <conditionalFormatting sqref="AC169">
    <cfRule type="iconSet" priority="9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169 X27:X28 X81:X96 X98:X101 X103:X108 X110:X111 X113:X114 X116 X118:X119 X121:X123 X125:X126 X128:X129 X131 X133 X135:X138 X140:X141 X154:X156 X158 X160:X161 X163:X167 X143:X152 X41:X79 X30:X39 X8:X25" xr:uid="{F7D5B9A9-4A8A-401E-B703-6022D5590283}">
      <formula1>_xlfn.IFS(I8="AMBIENTAL",AMBIENTAL,I8="DESAPROPRIAÇÃO",DESAPROPRIAÇÃO,I8="PROJETO",PROJETO,I8="CONCESSIONÁRIAS",CONCESSIONARIAS,I8="ADMINISTRATIVO",ADMINISTRATIVO,I8="OUTROS",OUTROS)</formula1>
    </dataValidation>
  </dataValidation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0000000}">
          <x14:formula1>
            <xm:f>AUXILIAR!$A$2:$A$6</xm:f>
          </x14:formula1>
          <xm:sqref>A1 A3:A4 A7:A1048576</xm:sqref>
        </x14:dataValidation>
        <x14:dataValidation type="list" allowBlank="1" showInputMessage="1" showErrorMessage="1" xr:uid="{E0C53723-E0BC-4E15-8FC6-DF377E2A5796}">
          <x14:formula1>
            <xm:f>AUXILIAR!$B$2:$B$7</xm:f>
          </x14:formula1>
          <xm:sqref>J41:J77 J81:J83 J143:J152 J27:J28 J30:J34 J88:J92 J36:J39</xm:sqref>
        </x14:dataValidation>
        <x14:dataValidation type="list" allowBlank="1" showInputMessage="1" showErrorMessage="1" xr:uid="{AA6A574B-D7DA-4B47-B156-D8AD721AABF6}">
          <x14:formula1>
            <xm:f>AUXILIAR!$H$2:$H$5</xm:f>
          </x14:formula1>
          <xm:sqref>Q169:S169 Q27:S28 Q30:S39 Q98:S101 Q103:S108 Q110:S111 Q113:S114 Q118:S119 Q125:S126 Q128:S129 Q140:S141 Q160:S161 Q121:S123 Q135:S138 Q154:S156 Q163:S167 Q131:S131 Q133:S133 Q158:S158 Q143:S152 Q81:S96 Q41:S79 Q116:S116 Q8:S25</xm:sqref>
        </x14:dataValidation>
        <x14:dataValidation type="list" allowBlank="1" showInputMessage="1" showErrorMessage="1" xr:uid="{19DF9B3F-C774-4C00-8C8D-83BC494D4787}">
          <x14:formula1>
            <xm:f>AUXILIAR!$F$2:$F$7</xm:f>
          </x14:formula1>
          <xm:sqref>I163:I167 I131 I133 I158 I154:I156 I98:I101 I103:I108 I110:I111 I113:I114 I118:I119 I125:I126 I128:I129 I140:I141 I160:I161 I121:I123 I135:I138 I169 I143:I152</xm:sqref>
        </x14:dataValidation>
        <x14:dataValidation type="list" allowBlank="1" showInputMessage="1" showErrorMessage="1" xr:uid="{EF9B0BAC-F321-4ED4-B924-FFC9E35058BE}">
          <x14:formula1>
            <xm:f>AUXILIAR!$B$2:$B$8</xm:f>
          </x14:formula1>
          <xm:sqref>J169 J35 J93:J96 J84:J87 J78:J79 J98:J101 J103:J108 J110:J111 J113:J114 J116 J118:J119 J121:J123 J125:J126 J128:J129 J131 J133 J135:J138 J140:J141 J154:J156 J158 J160:J161 J163:J167 J8:J25</xm:sqref>
        </x14:dataValidation>
        <x14:dataValidation type="list" allowBlank="1" showInputMessage="1" showErrorMessage="1" xr:uid="{93E48FE6-8312-4D12-BD40-FE0DE797595E}">
          <x14:formula1>
            <xm:f>'LISTA AUXILIAR'!$A$4:$F$4</xm:f>
          </x14:formula1>
          <xm:sqref>I41:I79 I30:I39 I27:I28 I81:I96 I8:I25</xm:sqref>
        </x14:dataValidation>
        <x14:dataValidation type="list" allowBlank="1" showInputMessage="1" showErrorMessage="1" xr:uid="{EEA74E7C-62BB-41DD-86AC-D6203923C7AF}">
          <x14:formula1>
            <xm:f>AUXILIAR!$L$2:$L$5</xm:f>
          </x14:formula1>
          <xm:sqref>Y169 Y143:Y152 Y27:Y28 Y103:Y108 Y98:Y101 AC30:AC39 Y110:Y111 Y113:Y114 Y116 Y118:Y119 Y121:Y123 Y125:Y126 Y128:Y129 Y131 Y133 Y135:Y138 Y140:Y141 Y154:Y156 Y158 Y160:Y161 Y163:Y167 Y30:Y39 Y81:Y96 AC169 AC81:AC96 AC41:AC79 AC103:AC108 AC98:AC101 AC143:AC152 AC110:AC111 AC113:AC114 AC116 AC118:AC119 AC121:AC123 AC125:AC126 AC128:AC129 AC131 AC133 AC135:AC138 AC140:AC141 AC154:AC156 AC158 AC160:AC161 AC163:AC167 AC27:AC28 Y41:Y79 AC8:AC25 Y12:Y25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7"/>
  <sheetViews>
    <sheetView showGridLines="0" topLeftCell="F41" workbookViewId="0">
      <selection activeCell="G86" sqref="G86"/>
    </sheetView>
  </sheetViews>
  <sheetFormatPr defaultRowHeight="12.75" x14ac:dyDescent="0.2"/>
  <cols>
    <col min="1" max="1" width="94.7109375" customWidth="1"/>
    <col min="2" max="2" width="34.28515625" customWidth="1"/>
    <col min="3" max="3" width="5" customWidth="1"/>
    <col min="4" max="4" width="4.140625" customWidth="1"/>
    <col min="5" max="5" width="3.85546875" customWidth="1"/>
    <col min="6" max="6" width="80.85546875" customWidth="1"/>
    <col min="7" max="7" width="18" customWidth="1"/>
    <col min="8" max="8" width="20.140625" customWidth="1"/>
    <col min="10" max="10" width="21" customWidth="1"/>
    <col min="12" max="12" width="20.140625" customWidth="1"/>
  </cols>
  <sheetData>
    <row r="1" spans="1:12" x14ac:dyDescent="0.2">
      <c r="A1" s="15" t="s">
        <v>14</v>
      </c>
      <c r="B1" s="47" t="s">
        <v>114</v>
      </c>
      <c r="C1" s="48"/>
      <c r="D1" s="48"/>
      <c r="E1" s="49"/>
      <c r="F1" s="43" t="s">
        <v>113</v>
      </c>
      <c r="H1" s="21" t="s">
        <v>115</v>
      </c>
      <c r="J1" s="21" t="s">
        <v>115</v>
      </c>
      <c r="L1" s="21" t="s">
        <v>115</v>
      </c>
    </row>
    <row r="2" spans="1:12" ht="14.25" x14ac:dyDescent="0.2">
      <c r="A2" s="14" t="s">
        <v>15</v>
      </c>
      <c r="B2" s="44" t="s">
        <v>3</v>
      </c>
      <c r="C2" s="45"/>
      <c r="D2" s="45"/>
      <c r="E2" s="46"/>
      <c r="F2" s="18" t="str">
        <f>A10</f>
        <v>PROJETO</v>
      </c>
      <c r="H2" s="37" t="s">
        <v>103</v>
      </c>
      <c r="J2" s="36">
        <v>2</v>
      </c>
      <c r="L2" s="36">
        <v>2</v>
      </c>
    </row>
    <row r="3" spans="1:12" ht="14.25" x14ac:dyDescent="0.2">
      <c r="A3" s="14" t="s">
        <v>16</v>
      </c>
      <c r="B3" s="44" t="s">
        <v>12</v>
      </c>
      <c r="C3" s="45"/>
      <c r="D3" s="45"/>
      <c r="E3" s="46"/>
      <c r="F3" s="18" t="str">
        <f>A22</f>
        <v>AMBIENTAL</v>
      </c>
      <c r="H3" s="37" t="s">
        <v>104</v>
      </c>
      <c r="J3" s="36">
        <v>2</v>
      </c>
      <c r="L3" s="36">
        <v>1</v>
      </c>
    </row>
    <row r="4" spans="1:12" ht="14.25" x14ac:dyDescent="0.2">
      <c r="A4" s="14" t="s">
        <v>17</v>
      </c>
      <c r="B4" s="44" t="s">
        <v>34</v>
      </c>
      <c r="C4" s="45"/>
      <c r="D4" s="45"/>
      <c r="E4" s="46"/>
      <c r="F4" s="18" t="str">
        <f>F10</f>
        <v>DESAPROPRIAÇÃO</v>
      </c>
      <c r="H4" s="38" t="s">
        <v>105</v>
      </c>
      <c r="J4" s="36">
        <v>1</v>
      </c>
      <c r="L4" s="36">
        <v>0</v>
      </c>
    </row>
    <row r="5" spans="1:12" ht="14.25" x14ac:dyDescent="0.2">
      <c r="A5" s="14" t="s">
        <v>18</v>
      </c>
      <c r="B5" s="44" t="s">
        <v>32</v>
      </c>
      <c r="C5" s="45"/>
      <c r="D5" s="45"/>
      <c r="E5" s="46"/>
      <c r="F5" s="18" t="str">
        <f>F22</f>
        <v>CONCESSIONÁRIAS</v>
      </c>
      <c r="H5" s="38" t="s">
        <v>106</v>
      </c>
      <c r="J5" s="36">
        <v>0</v>
      </c>
    </row>
    <row r="6" spans="1:12" x14ac:dyDescent="0.2">
      <c r="A6" s="14" t="s">
        <v>19</v>
      </c>
      <c r="B6" s="44" t="s">
        <v>33</v>
      </c>
      <c r="C6" s="45"/>
      <c r="D6" s="45"/>
      <c r="E6" s="46"/>
      <c r="F6" s="18" t="str">
        <f>F37</f>
        <v>ADMINISTRATIVO</v>
      </c>
    </row>
    <row r="7" spans="1:12" x14ac:dyDescent="0.2">
      <c r="B7" s="44" t="s">
        <v>35</v>
      </c>
      <c r="C7" s="45"/>
      <c r="D7" s="45"/>
      <c r="E7" s="46"/>
      <c r="F7" s="56" t="s">
        <v>52</v>
      </c>
      <c r="G7" s="46"/>
    </row>
    <row r="8" spans="1:12" x14ac:dyDescent="0.2">
      <c r="B8" s="44" t="s">
        <v>52</v>
      </c>
      <c r="C8" s="45"/>
      <c r="D8" s="45"/>
      <c r="E8" s="46"/>
    </row>
    <row r="10" spans="1:12" ht="18" customHeight="1" x14ac:dyDescent="0.2">
      <c r="A10" s="21" t="s">
        <v>42</v>
      </c>
      <c r="F10" s="27" t="s">
        <v>61</v>
      </c>
    </row>
    <row r="11" spans="1:12" ht="21.75" customHeight="1" x14ac:dyDescent="0.2">
      <c r="A11" s="22" t="s">
        <v>45</v>
      </c>
      <c r="F11" s="28" t="s">
        <v>62</v>
      </c>
    </row>
    <row r="12" spans="1:12" ht="21.75" customHeight="1" x14ac:dyDescent="0.2">
      <c r="A12" s="23" t="s">
        <v>46</v>
      </c>
      <c r="F12" s="26" t="s">
        <v>63</v>
      </c>
    </row>
    <row r="13" spans="1:12" ht="21" customHeight="1" x14ac:dyDescent="0.2">
      <c r="A13" s="22" t="s">
        <v>47</v>
      </c>
      <c r="F13" s="25" t="s">
        <v>64</v>
      </c>
    </row>
    <row r="14" spans="1:12" ht="21" customHeight="1" x14ac:dyDescent="0.2">
      <c r="A14" s="23" t="s">
        <v>48</v>
      </c>
      <c r="F14" s="26" t="s">
        <v>65</v>
      </c>
    </row>
    <row r="15" spans="1:12" ht="21" customHeight="1" x14ac:dyDescent="0.2">
      <c r="A15" s="22" t="s">
        <v>49</v>
      </c>
      <c r="F15" s="25" t="s">
        <v>66</v>
      </c>
    </row>
    <row r="16" spans="1:12" ht="21" customHeight="1" x14ac:dyDescent="0.2">
      <c r="A16" s="24" t="s">
        <v>43</v>
      </c>
      <c r="F16" s="32" t="s">
        <v>93</v>
      </c>
    </row>
    <row r="17" spans="1:6" ht="21" customHeight="1" x14ac:dyDescent="0.2">
      <c r="A17" s="22" t="s">
        <v>44</v>
      </c>
      <c r="F17" s="25" t="s">
        <v>82</v>
      </c>
    </row>
    <row r="18" spans="1:6" ht="21.75" customHeight="1" x14ac:dyDescent="0.2">
      <c r="A18" s="24" t="s">
        <v>50</v>
      </c>
      <c r="F18" s="26" t="s">
        <v>89</v>
      </c>
    </row>
    <row r="19" spans="1:6" ht="21" customHeight="1" x14ac:dyDescent="0.2">
      <c r="A19" s="22" t="s">
        <v>52</v>
      </c>
      <c r="F19" s="25" t="s">
        <v>52</v>
      </c>
    </row>
    <row r="20" spans="1:6" x14ac:dyDescent="0.2">
      <c r="A20" s="16"/>
    </row>
    <row r="22" spans="1:6" ht="19.5" customHeight="1" x14ac:dyDescent="0.2">
      <c r="A22" s="21" t="s">
        <v>51</v>
      </c>
      <c r="F22" s="27" t="s">
        <v>67</v>
      </c>
    </row>
    <row r="23" spans="1:6" ht="31.5" customHeight="1" x14ac:dyDescent="0.2">
      <c r="A23" s="22" t="s">
        <v>53</v>
      </c>
      <c r="F23" s="28" t="s">
        <v>68</v>
      </c>
    </row>
    <row r="24" spans="1:6" ht="30" customHeight="1" x14ac:dyDescent="0.2">
      <c r="A24" s="23" t="s">
        <v>54</v>
      </c>
      <c r="F24" s="26" t="s">
        <v>69</v>
      </c>
    </row>
    <row r="25" spans="1:6" ht="25.5" customHeight="1" x14ac:dyDescent="0.2">
      <c r="A25" s="22" t="s">
        <v>55</v>
      </c>
      <c r="F25" s="25" t="s">
        <v>70</v>
      </c>
    </row>
    <row r="26" spans="1:6" ht="25.5" customHeight="1" x14ac:dyDescent="0.2">
      <c r="A26" s="23" t="s">
        <v>56</v>
      </c>
      <c r="F26" s="26" t="s">
        <v>71</v>
      </c>
    </row>
    <row r="27" spans="1:6" ht="32.25" customHeight="1" x14ac:dyDescent="0.2">
      <c r="A27" s="22" t="s">
        <v>57</v>
      </c>
      <c r="F27" s="25" t="s">
        <v>72</v>
      </c>
    </row>
    <row r="28" spans="1:6" ht="33" customHeight="1" x14ac:dyDescent="0.2">
      <c r="A28" s="23" t="s">
        <v>58</v>
      </c>
      <c r="F28" s="26" t="s">
        <v>73</v>
      </c>
    </row>
    <row r="29" spans="1:6" ht="30.75" customHeight="1" x14ac:dyDescent="0.2">
      <c r="A29" s="22" t="s">
        <v>59</v>
      </c>
      <c r="F29" s="25" t="s">
        <v>64</v>
      </c>
    </row>
    <row r="30" spans="1:6" ht="16.5" customHeight="1" x14ac:dyDescent="0.2">
      <c r="A30" s="23" t="s">
        <v>60</v>
      </c>
      <c r="F30" s="26" t="s">
        <v>52</v>
      </c>
    </row>
    <row r="31" spans="1:6" ht="16.5" customHeight="1" x14ac:dyDescent="0.2">
      <c r="A31" s="25" t="s">
        <v>80</v>
      </c>
      <c r="F31" s="17"/>
    </row>
    <row r="32" spans="1:6" ht="16.5" customHeight="1" x14ac:dyDescent="0.2">
      <c r="A32" s="23" t="s">
        <v>81</v>
      </c>
    </row>
    <row r="33" spans="1:6" ht="16.5" customHeight="1" x14ac:dyDescent="0.2">
      <c r="A33" s="25" t="s">
        <v>90</v>
      </c>
    </row>
    <row r="34" spans="1:6" ht="16.5" customHeight="1" x14ac:dyDescent="0.2">
      <c r="A34" s="23" t="s">
        <v>52</v>
      </c>
    </row>
    <row r="37" spans="1:6" ht="20.25" customHeight="1" x14ac:dyDescent="0.2">
      <c r="A37" s="21" t="s">
        <v>74</v>
      </c>
      <c r="F37" s="27" t="s">
        <v>75</v>
      </c>
    </row>
    <row r="38" spans="1:6" ht="21" customHeight="1" x14ac:dyDescent="0.2">
      <c r="A38" s="25" t="s">
        <v>76</v>
      </c>
      <c r="F38" s="28" t="s">
        <v>23</v>
      </c>
    </row>
    <row r="39" spans="1:6" ht="21" customHeight="1" x14ac:dyDescent="0.2">
      <c r="A39" s="26" t="s">
        <v>77</v>
      </c>
      <c r="F39" s="26" t="s">
        <v>24</v>
      </c>
    </row>
    <row r="40" spans="1:6" ht="21" customHeight="1" x14ac:dyDescent="0.2">
      <c r="A40" s="25" t="s">
        <v>78</v>
      </c>
      <c r="F40" s="28" t="s">
        <v>25</v>
      </c>
    </row>
    <row r="41" spans="1:6" ht="20.25" customHeight="1" x14ac:dyDescent="0.2">
      <c r="A41" s="26" t="s">
        <v>79</v>
      </c>
      <c r="F41" s="26" t="s">
        <v>26</v>
      </c>
    </row>
    <row r="42" spans="1:6" ht="21" customHeight="1" x14ac:dyDescent="0.2">
      <c r="A42" s="25" t="s">
        <v>27</v>
      </c>
      <c r="F42" s="28" t="s">
        <v>28</v>
      </c>
    </row>
    <row r="43" spans="1:6" ht="21.75" customHeight="1" x14ac:dyDescent="0.2">
      <c r="A43" s="26" t="s">
        <v>91</v>
      </c>
      <c r="F43" s="26" t="s">
        <v>83</v>
      </c>
    </row>
    <row r="44" spans="1:6" ht="16.5" customHeight="1" x14ac:dyDescent="0.2">
      <c r="A44" s="25" t="s">
        <v>52</v>
      </c>
      <c r="F44" s="28" t="s">
        <v>84</v>
      </c>
    </row>
    <row r="45" spans="1:6" ht="16.5" customHeight="1" x14ac:dyDescent="0.2">
      <c r="F45" s="26" t="s">
        <v>52</v>
      </c>
    </row>
    <row r="50" spans="6:7" x14ac:dyDescent="0.2">
      <c r="F50" s="130" t="s">
        <v>389</v>
      </c>
      <c r="G50" s="130" t="s">
        <v>390</v>
      </c>
    </row>
    <row r="51" spans="6:7" x14ac:dyDescent="0.2">
      <c r="F51" s="18"/>
      <c r="G51" s="131"/>
    </row>
    <row r="52" spans="6:7" x14ac:dyDescent="0.2">
      <c r="F52" s="132" t="s">
        <v>3</v>
      </c>
      <c r="G52" s="131"/>
    </row>
    <row r="53" spans="6:7" x14ac:dyDescent="0.2">
      <c r="F53" s="133" t="s">
        <v>391</v>
      </c>
      <c r="G53" s="134">
        <v>3000000</v>
      </c>
    </row>
    <row r="54" spans="6:7" x14ac:dyDescent="0.2">
      <c r="F54" s="133" t="s">
        <v>392</v>
      </c>
      <c r="G54" s="134">
        <v>8000000</v>
      </c>
    </row>
    <row r="55" spans="6:7" x14ac:dyDescent="0.2">
      <c r="F55" s="132" t="s">
        <v>12</v>
      </c>
      <c r="G55" s="131"/>
    </row>
    <row r="56" spans="6:7" x14ac:dyDescent="0.2">
      <c r="F56" s="133" t="s">
        <v>393</v>
      </c>
      <c r="G56" s="134">
        <v>5000000</v>
      </c>
    </row>
    <row r="57" spans="6:7" x14ac:dyDescent="0.2">
      <c r="F57" s="132"/>
      <c r="G57" s="131"/>
    </row>
    <row r="58" spans="6:7" x14ac:dyDescent="0.2">
      <c r="F58" s="132" t="s">
        <v>34</v>
      </c>
      <c r="G58" s="131"/>
    </row>
    <row r="59" spans="6:7" x14ac:dyDescent="0.2">
      <c r="F59" s="133" t="s">
        <v>394</v>
      </c>
      <c r="G59" s="134">
        <v>30000000</v>
      </c>
    </row>
    <row r="60" spans="6:7" x14ac:dyDescent="0.2">
      <c r="F60" s="133" t="s">
        <v>395</v>
      </c>
      <c r="G60" s="134">
        <v>20000000</v>
      </c>
    </row>
    <row r="61" spans="6:7" x14ac:dyDescent="0.2">
      <c r="F61" s="133" t="s">
        <v>396</v>
      </c>
      <c r="G61" s="134">
        <v>10000000</v>
      </c>
    </row>
    <row r="62" spans="6:7" x14ac:dyDescent="0.2">
      <c r="F62" s="133" t="s">
        <v>397</v>
      </c>
      <c r="G62" s="134">
        <v>40000000</v>
      </c>
    </row>
    <row r="63" spans="6:7" x14ac:dyDescent="0.2">
      <c r="F63" s="133" t="s">
        <v>398</v>
      </c>
      <c r="G63" s="134">
        <v>30000000</v>
      </c>
    </row>
    <row r="64" spans="6:7" x14ac:dyDescent="0.2">
      <c r="F64" s="135" t="s">
        <v>399</v>
      </c>
      <c r="G64" s="134">
        <v>20000000</v>
      </c>
    </row>
    <row r="65" spans="6:7" x14ac:dyDescent="0.2">
      <c r="F65" s="133" t="s">
        <v>400</v>
      </c>
      <c r="G65" s="134">
        <v>280000000</v>
      </c>
    </row>
    <row r="66" spans="6:7" x14ac:dyDescent="0.2">
      <c r="F66" s="132" t="s">
        <v>32</v>
      </c>
      <c r="G66" s="131"/>
    </row>
    <row r="67" spans="6:7" x14ac:dyDescent="0.2">
      <c r="F67" s="133" t="s">
        <v>401</v>
      </c>
      <c r="G67" s="134">
        <v>4000000</v>
      </c>
    </row>
    <row r="68" spans="6:7" x14ac:dyDescent="0.2">
      <c r="F68" s="18"/>
      <c r="G68" s="131"/>
    </row>
    <row r="69" spans="6:7" x14ac:dyDescent="0.2">
      <c r="F69" s="132" t="s">
        <v>33</v>
      </c>
      <c r="G69" s="131"/>
    </row>
    <row r="70" spans="6:7" x14ac:dyDescent="0.2">
      <c r="F70" s="133" t="s">
        <v>402</v>
      </c>
      <c r="G70" s="134">
        <v>2000000</v>
      </c>
    </row>
    <row r="71" spans="6:7" x14ac:dyDescent="0.2">
      <c r="F71" s="18"/>
      <c r="G71" s="131"/>
    </row>
    <row r="72" spans="6:7" x14ac:dyDescent="0.2">
      <c r="F72" s="132" t="s">
        <v>35</v>
      </c>
      <c r="G72" s="131"/>
    </row>
    <row r="73" spans="6:7" x14ac:dyDescent="0.2">
      <c r="F73" s="133" t="s">
        <v>403</v>
      </c>
      <c r="G73" s="134">
        <v>1000000</v>
      </c>
    </row>
    <row r="76" spans="6:7" x14ac:dyDescent="0.2">
      <c r="F76" t="s">
        <v>404</v>
      </c>
    </row>
    <row r="77" spans="6:7" x14ac:dyDescent="0.2">
      <c r="F77" s="135" t="s">
        <v>405</v>
      </c>
      <c r="G77" s="134">
        <v>50000000</v>
      </c>
    </row>
    <row r="78" spans="6:7" x14ac:dyDescent="0.2">
      <c r="F78" s="133" t="s">
        <v>406</v>
      </c>
      <c r="G78" s="134">
        <v>80000000</v>
      </c>
    </row>
    <row r="101" spans="1:1" x14ac:dyDescent="0.2">
      <c r="A101" s="31"/>
    </row>
    <row r="103" spans="1:1" x14ac:dyDescent="0.2">
      <c r="A103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7" spans="1:1" x14ac:dyDescent="0.2">
      <c r="A137" s="30"/>
    </row>
    <row r="189" spans="1:1" x14ac:dyDescent="0.2">
      <c r="A189" s="31"/>
    </row>
    <row r="217" spans="1:1" x14ac:dyDescent="0.2">
      <c r="A217" s="31"/>
    </row>
  </sheetData>
  <conditionalFormatting sqref="J2:J5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L2:L4">
    <cfRule type="iconSet" priority="1">
      <iconSet iconSet="3Symbols" showValue="0">
        <cfvo type="percent" val="0"/>
        <cfvo type="num" val="1"/>
        <cfvo type="num" val="2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B2EC-4304-44E4-BDB5-11F92EDF6765}">
  <dimension ref="A4:F16"/>
  <sheetViews>
    <sheetView workbookViewId="0">
      <selection activeCell="B4" sqref="B4"/>
    </sheetView>
  </sheetViews>
  <sheetFormatPr defaultRowHeight="12.75" x14ac:dyDescent="0.2"/>
  <cols>
    <col min="1" max="1" width="95.85546875" customWidth="1"/>
    <col min="2" max="2" width="93.7109375" customWidth="1"/>
    <col min="3" max="3" width="54.28515625" customWidth="1"/>
    <col min="4" max="4" width="54.7109375" customWidth="1"/>
    <col min="5" max="5" width="60.28515625" customWidth="1"/>
    <col min="6" max="6" width="21.7109375" customWidth="1"/>
    <col min="9" max="9" width="18.7109375" bestFit="1" customWidth="1"/>
    <col min="10" max="10" width="9.7109375" bestFit="1" customWidth="1"/>
  </cols>
  <sheetData>
    <row r="4" spans="1:6" x14ac:dyDescent="0.2">
      <c r="A4" s="21" t="s">
        <v>42</v>
      </c>
      <c r="B4" s="21" t="s">
        <v>51</v>
      </c>
      <c r="C4" s="27" t="s">
        <v>61</v>
      </c>
      <c r="D4" s="27" t="s">
        <v>67</v>
      </c>
      <c r="E4" s="27" t="s">
        <v>75</v>
      </c>
      <c r="F4" s="42" t="s">
        <v>52</v>
      </c>
    </row>
    <row r="5" spans="1:6" ht="25.5" x14ac:dyDescent="0.2">
      <c r="A5" s="22" t="s">
        <v>45</v>
      </c>
      <c r="B5" s="22" t="s">
        <v>53</v>
      </c>
      <c r="C5" s="28" t="s">
        <v>62</v>
      </c>
      <c r="D5" s="28" t="s">
        <v>68</v>
      </c>
      <c r="E5" s="28" t="s">
        <v>23</v>
      </c>
      <c r="F5" s="77" t="s">
        <v>161</v>
      </c>
    </row>
    <row r="6" spans="1:6" x14ac:dyDescent="0.2">
      <c r="A6" s="23" t="s">
        <v>46</v>
      </c>
      <c r="B6" s="23" t="s">
        <v>54</v>
      </c>
      <c r="C6" s="26" t="s">
        <v>63</v>
      </c>
      <c r="D6" s="26" t="s">
        <v>69</v>
      </c>
      <c r="E6" s="26" t="s">
        <v>24</v>
      </c>
      <c r="F6" s="60"/>
    </row>
    <row r="7" spans="1:6" ht="25.5" x14ac:dyDescent="0.2">
      <c r="A7" s="22" t="s">
        <v>47</v>
      </c>
      <c r="B7" s="22" t="s">
        <v>55</v>
      </c>
      <c r="C7" s="25" t="s">
        <v>64</v>
      </c>
      <c r="D7" s="25" t="s">
        <v>70</v>
      </c>
      <c r="E7" s="28" t="s">
        <v>25</v>
      </c>
      <c r="F7" s="60"/>
    </row>
    <row r="8" spans="1:6" x14ac:dyDescent="0.2">
      <c r="A8" s="23" t="s">
        <v>48</v>
      </c>
      <c r="B8" s="23" t="s">
        <v>56</v>
      </c>
      <c r="C8" s="26" t="s">
        <v>65</v>
      </c>
      <c r="D8" s="26" t="s">
        <v>71</v>
      </c>
      <c r="E8" s="26" t="s">
        <v>26</v>
      </c>
      <c r="F8" s="60"/>
    </row>
    <row r="9" spans="1:6" ht="25.5" x14ac:dyDescent="0.2">
      <c r="A9" s="22" t="s">
        <v>49</v>
      </c>
      <c r="B9" s="22" t="s">
        <v>57</v>
      </c>
      <c r="C9" s="25" t="s">
        <v>66</v>
      </c>
      <c r="D9" s="25" t="s">
        <v>72</v>
      </c>
      <c r="E9" s="28" t="s">
        <v>28</v>
      </c>
      <c r="F9" s="60"/>
    </row>
    <row r="10" spans="1:6" x14ac:dyDescent="0.2">
      <c r="A10" s="24" t="s">
        <v>43</v>
      </c>
      <c r="B10" s="23" t="s">
        <v>58</v>
      </c>
      <c r="C10" s="32" t="s">
        <v>93</v>
      </c>
      <c r="D10" s="26" t="s">
        <v>73</v>
      </c>
      <c r="E10" s="26" t="s">
        <v>83</v>
      </c>
      <c r="F10" s="60"/>
    </row>
    <row r="11" spans="1:6" ht="25.5" x14ac:dyDescent="0.2">
      <c r="A11" s="22" t="s">
        <v>44</v>
      </c>
      <c r="B11" s="22" t="s">
        <v>59</v>
      </c>
      <c r="C11" s="25" t="s">
        <v>82</v>
      </c>
      <c r="D11" s="25" t="s">
        <v>64</v>
      </c>
      <c r="E11" s="28" t="s">
        <v>84</v>
      </c>
      <c r="F11" s="60"/>
    </row>
    <row r="12" spans="1:6" x14ac:dyDescent="0.2">
      <c r="A12" s="24" t="s">
        <v>50</v>
      </c>
      <c r="B12" s="23" t="s">
        <v>60</v>
      </c>
      <c r="C12" s="26" t="s">
        <v>89</v>
      </c>
      <c r="D12" s="26" t="s">
        <v>52</v>
      </c>
      <c r="E12" s="26" t="s">
        <v>52</v>
      </c>
      <c r="F12" s="60"/>
    </row>
    <row r="13" spans="1:6" x14ac:dyDescent="0.2">
      <c r="A13" s="22" t="s">
        <v>52</v>
      </c>
      <c r="B13" s="25" t="s">
        <v>80</v>
      </c>
      <c r="C13" s="25" t="s">
        <v>52</v>
      </c>
      <c r="E13" s="60"/>
      <c r="F13" s="60"/>
    </row>
    <row r="14" spans="1:6" x14ac:dyDescent="0.2">
      <c r="B14" s="23" t="s">
        <v>81</v>
      </c>
    </row>
    <row r="15" spans="1:6" x14ac:dyDescent="0.2">
      <c r="B15" s="25" t="s">
        <v>90</v>
      </c>
    </row>
    <row r="16" spans="1:6" x14ac:dyDescent="0.2">
      <c r="B16" s="2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0E44-9382-4778-87DC-9CC35616E98F}">
  <dimension ref="A1:G3"/>
  <sheetViews>
    <sheetView workbookViewId="0">
      <selection activeCell="A12" sqref="A12"/>
    </sheetView>
  </sheetViews>
  <sheetFormatPr defaultRowHeight="12.75" x14ac:dyDescent="0.2"/>
  <cols>
    <col min="1" max="1" width="27.7109375" customWidth="1"/>
    <col min="2" max="2" width="13.5703125" customWidth="1"/>
    <col min="3" max="3" width="14.42578125" customWidth="1"/>
  </cols>
  <sheetData>
    <row r="1" spans="1:7" ht="21" customHeight="1" x14ac:dyDescent="0.2">
      <c r="A1" s="31" t="s">
        <v>342</v>
      </c>
    </row>
    <row r="2" spans="1:7" ht="21.75" customHeight="1" x14ac:dyDescent="0.2">
      <c r="A2" s="98"/>
      <c r="B2" s="18" t="s">
        <v>284</v>
      </c>
      <c r="C2" s="18"/>
      <c r="D2" s="194" t="s">
        <v>340</v>
      </c>
      <c r="E2" s="195"/>
      <c r="F2" s="195"/>
      <c r="G2" s="196"/>
    </row>
    <row r="3" spans="1:7" ht="29.25" customHeight="1" x14ac:dyDescent="0.2">
      <c r="A3" s="108"/>
      <c r="B3" s="18" t="s">
        <v>335</v>
      </c>
      <c r="C3" s="18"/>
      <c r="D3" s="194" t="s">
        <v>341</v>
      </c>
      <c r="E3" s="195"/>
      <c r="F3" s="195"/>
      <c r="G3" s="196"/>
    </row>
  </sheetData>
  <mergeCells count="2">
    <mergeCell ref="D2:G2"/>
    <mergeCell ref="D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RISCOS AMBIENTAIS</vt:lpstr>
      <vt:lpstr>AUXILIAR</vt:lpstr>
      <vt:lpstr>LISTA AUXILIAR</vt:lpstr>
      <vt:lpstr>CORES</vt:lpstr>
      <vt:lpstr>ADMINISTRATIVO</vt:lpstr>
      <vt:lpstr>AMBIENTAL</vt:lpstr>
      <vt:lpstr>CONCESSIONARIAS</vt:lpstr>
      <vt:lpstr>DESAPROPRIAÇÃO</vt:lpstr>
      <vt:lpstr>OUTROS</vt:lpstr>
      <vt:lpstr>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DNIT</dc:creator>
  <cp:lastModifiedBy>Lucas Wall</cp:lastModifiedBy>
  <cp:lastPrinted>2023-07-11T15:14:00Z</cp:lastPrinted>
  <dcterms:created xsi:type="dcterms:W3CDTF">2020-04-24T18:57:41Z</dcterms:created>
  <dcterms:modified xsi:type="dcterms:W3CDTF">2024-07-26T17:54:29Z</dcterms:modified>
</cp:coreProperties>
</file>