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dev\extractor_api\inputs\"/>
    </mc:Choice>
  </mc:AlternateContent>
  <xr:revisionPtr revIDLastSave="0" documentId="13_ncr:1_{C8F7557A-E569-4BF3-97DD-40DFCD27D4D8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Planilha Guia" sheetId="1" r:id="rId1"/>
    <sheet name="Resultado API" sheetId="5" r:id="rId2"/>
  </sheets>
  <definedNames>
    <definedName name="DadosExternos_1" localSheetId="1" hidden="1">'Resultado API'!#REF!</definedName>
  </definedNames>
  <calcPr calcId="181029"/>
</workbook>
</file>

<file path=xl/calcChain.xml><?xml version="1.0" encoding="utf-8"?>
<calcChain xmlns="http://schemas.openxmlformats.org/spreadsheetml/2006/main">
  <c r="L4" i="1" l="1"/>
  <c r="L21" i="1" l="1"/>
  <c r="L22" i="1"/>
  <c r="L23" i="1"/>
  <c r="L24" i="1"/>
  <c r="L25" i="1"/>
  <c r="L26" i="1"/>
  <c r="L27" i="1"/>
  <c r="L28" i="1"/>
  <c r="L29" i="1"/>
  <c r="L30" i="1"/>
  <c r="L17" i="1"/>
  <c r="L18" i="1"/>
  <c r="L19" i="1"/>
  <c r="L2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6" i="1"/>
  <c r="L5" i="1"/>
  <c r="L6" i="1"/>
  <c r="L7" i="1"/>
  <c r="L8" i="1"/>
  <c r="L9" i="1"/>
  <c r="L10" i="1"/>
  <c r="L11" i="1"/>
  <c r="L12" i="1"/>
  <c r="L13" i="1"/>
  <c r="L14" i="1"/>
  <c r="L15" i="1"/>
  <c r="P49" i="1" l="1"/>
  <c r="B59" i="1" l="1"/>
  <c r="B58" i="1"/>
  <c r="P50" i="1"/>
  <c r="P48" i="1"/>
  <c r="P46" i="1"/>
  <c r="P45" i="1"/>
  <c r="P44" i="1"/>
  <c r="P43" i="1"/>
  <c r="P42" i="1"/>
  <c r="N50" i="1"/>
  <c r="P47" i="1"/>
  <c r="N42" i="1"/>
  <c r="O50" i="1" l="1"/>
  <c r="S50" i="1" s="1"/>
  <c r="T50" i="1" s="1"/>
  <c r="S48" i="1"/>
  <c r="T48" i="1" s="1"/>
  <c r="O47" i="1"/>
  <c r="S47" i="1" s="1"/>
  <c r="T47" i="1" s="1"/>
  <c r="O46" i="1"/>
  <c r="S46" i="1" s="1"/>
  <c r="T46" i="1" s="1"/>
  <c r="O45" i="1"/>
  <c r="S45" i="1" s="1"/>
  <c r="T45" i="1" s="1"/>
  <c r="N45" i="1"/>
  <c r="O44" i="1"/>
  <c r="S44" i="1" s="1"/>
  <c r="T44" i="1" s="1"/>
  <c r="O43" i="1"/>
  <c r="O42" i="1"/>
  <c r="S42" i="1" s="1"/>
  <c r="T42" i="1" s="1"/>
  <c r="N44" i="1"/>
  <c r="N43" i="1"/>
  <c r="D59" i="1" l="1"/>
  <c r="C59" i="1" s="1"/>
  <c r="S43" i="1"/>
  <c r="T43" i="1" s="1"/>
  <c r="B57" i="1"/>
  <c r="B56" i="1"/>
  <c r="B55" i="1"/>
  <c r="B54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11" i="1"/>
  <c r="N41" i="1" l="1"/>
  <c r="O41" i="1" l="1"/>
  <c r="S41" i="1" s="1"/>
  <c r="T41" i="1" s="1"/>
  <c r="O40" i="1" l="1"/>
  <c r="S40" i="1" s="1"/>
  <c r="T40" i="1" s="1"/>
  <c r="N39" i="1"/>
  <c r="O38" i="1"/>
  <c r="S38" i="1" s="1"/>
  <c r="T38" i="1" s="1"/>
  <c r="N37" i="1"/>
  <c r="O36" i="1"/>
  <c r="S36" i="1" s="1"/>
  <c r="T36" i="1" s="1"/>
  <c r="O35" i="1"/>
  <c r="S35" i="1" s="1"/>
  <c r="T35" i="1" s="1"/>
  <c r="N34" i="1"/>
  <c r="O39" i="1" l="1"/>
  <c r="O34" i="1"/>
  <c r="S34" i="1" s="1"/>
  <c r="T34" i="1" s="1"/>
  <c r="O37" i="1"/>
  <c r="S37" i="1" s="1"/>
  <c r="T37" i="1" s="1"/>
  <c r="N36" i="1"/>
  <c r="N35" i="1"/>
  <c r="N38" i="1"/>
  <c r="N40" i="1"/>
  <c r="O30" i="1"/>
  <c r="S30" i="1" s="1"/>
  <c r="T30" i="1" s="1"/>
  <c r="O26" i="1"/>
  <c r="S26" i="1" s="1"/>
  <c r="T26" i="1" s="1"/>
  <c r="O24" i="1"/>
  <c r="S24" i="1" s="1"/>
  <c r="T24" i="1" s="1"/>
  <c r="O23" i="1"/>
  <c r="S23" i="1" s="1"/>
  <c r="T23" i="1" s="1"/>
  <c r="O21" i="1"/>
  <c r="S21" i="1" s="1"/>
  <c r="T21" i="1" s="1"/>
  <c r="O20" i="1"/>
  <c r="S20" i="1" s="1"/>
  <c r="T20" i="1" s="1"/>
  <c r="S39" i="1" l="1"/>
  <c r="T39" i="1" s="1"/>
  <c r="O27" i="1"/>
  <c r="S27" i="1" s="1"/>
  <c r="T27" i="1" s="1"/>
  <c r="O32" i="1"/>
  <c r="S32" i="1" s="1"/>
  <c r="T32" i="1" s="1"/>
  <c r="O25" i="1"/>
  <c r="S25" i="1" s="1"/>
  <c r="T25" i="1" s="1"/>
  <c r="O31" i="1"/>
  <c r="O28" i="1"/>
  <c r="S28" i="1" s="1"/>
  <c r="T28" i="1" s="1"/>
  <c r="O19" i="1"/>
  <c r="O22" i="1"/>
  <c r="S22" i="1" s="1"/>
  <c r="T22" i="1" s="1"/>
  <c r="O29" i="1"/>
  <c r="S29" i="1" s="1"/>
  <c r="T29" i="1" s="1"/>
  <c r="O33" i="1"/>
  <c r="S33" i="1" s="1"/>
  <c r="T33" i="1" s="1"/>
  <c r="O8" i="1"/>
  <c r="O9" i="1"/>
  <c r="O10" i="1"/>
  <c r="O11" i="1"/>
  <c r="O12" i="1"/>
  <c r="O13" i="1"/>
  <c r="O14" i="1"/>
  <c r="O15" i="1"/>
  <c r="O16" i="1"/>
  <c r="O17" i="1"/>
  <c r="O18" i="1"/>
  <c r="O5" i="1"/>
  <c r="O7" i="1"/>
  <c r="O6" i="1"/>
  <c r="O4" i="1"/>
  <c r="D58" i="1" l="1"/>
  <c r="C58" i="1" s="1"/>
  <c r="S31" i="1"/>
  <c r="T31" i="1" s="1"/>
  <c r="S19" i="1"/>
  <c r="T19" i="1" s="1"/>
  <c r="D57" i="1"/>
  <c r="C57" i="1" s="1"/>
  <c r="D56" i="1"/>
  <c r="C56" i="1" s="1"/>
  <c r="D55" i="1"/>
  <c r="C55" i="1" s="1"/>
  <c r="D54" i="1"/>
  <c r="C54" i="1" s="1"/>
  <c r="S12" i="1"/>
  <c r="T12" i="1" s="1"/>
  <c r="S10" i="1"/>
  <c r="T10" i="1" s="1"/>
  <c r="O51" i="1"/>
  <c r="S8" i="1"/>
  <c r="T8" i="1" s="1"/>
  <c r="S9" i="1"/>
  <c r="T9" i="1" s="1"/>
  <c r="S15" i="1"/>
  <c r="T15" i="1" s="1"/>
  <c r="S11" i="1"/>
  <c r="T11" i="1" s="1"/>
  <c r="S16" i="1"/>
  <c r="T16" i="1" s="1"/>
  <c r="S18" i="1"/>
  <c r="T18" i="1" s="1"/>
  <c r="S4" i="1"/>
  <c r="T4" i="1" s="1"/>
  <c r="S17" i="1"/>
  <c r="T17" i="1" s="1"/>
  <c r="S14" i="1"/>
  <c r="T14" i="1" s="1"/>
  <c r="S13" i="1"/>
  <c r="T13" i="1" s="1"/>
  <c r="S6" i="1"/>
  <c r="T6" i="1" s="1"/>
  <c r="S5" i="1"/>
  <c r="T5" i="1" s="1"/>
  <c r="S7" i="1"/>
  <c r="T7" i="1" s="1"/>
  <c r="T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1D7F2-EBBC-4149-8CCC-B45673B58FB3}" keepAlive="1" name="Consulta - extracted" description="Conexão com a consulta 'extracted' na pasta de trabalho." type="5" refreshedVersion="6" background="1" saveData="1">
    <dbPr connection="Provider=Microsoft.Mashup.OleDb.1;Data Source=$Workbook$;Location=extracted;Extended Properties=&quot;&quot;" command="SELECT * FROM [extracted]"/>
  </connection>
</connections>
</file>

<file path=xl/sharedStrings.xml><?xml version="1.0" encoding="utf-8"?>
<sst xmlns="http://schemas.openxmlformats.org/spreadsheetml/2006/main" count="113" uniqueCount="83">
  <si>
    <t>Faturamento Declarado</t>
  </si>
  <si>
    <t>Diferença Faturamento</t>
  </si>
  <si>
    <t>Economia</t>
  </si>
  <si>
    <t>Tributado Declarado</t>
  </si>
  <si>
    <t>ST Declarado</t>
  </si>
  <si>
    <t>Aliquota</t>
  </si>
  <si>
    <t>Selic Acumulada</t>
  </si>
  <si>
    <t>Correção</t>
  </si>
  <si>
    <t>Crédito Tributario</t>
  </si>
  <si>
    <t>Tributado Monofásico</t>
  </si>
  <si>
    <t>ST Monofásico</t>
  </si>
  <si>
    <t>ST Monofásico Declarado</t>
  </si>
  <si>
    <t>MFD Importado</t>
  </si>
  <si>
    <t>Informações extraídas do PGDAS</t>
  </si>
  <si>
    <t>Movimentação Correta</t>
  </si>
  <si>
    <t>Crédito a Recuperar</t>
  </si>
  <si>
    <t>Análise das Diferenças</t>
  </si>
  <si>
    <t>Simples Recolhido</t>
  </si>
  <si>
    <t>PISCOFINS</t>
  </si>
  <si>
    <t>Débitos Declarados</t>
  </si>
  <si>
    <t>Créditos a Recuperar</t>
  </si>
  <si>
    <t>Débitos Ajustados</t>
  </si>
  <si>
    <t>Mês/Ano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</si>
  <si>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</si>
  <si>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</si>
  <si>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</si>
  <si>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</si>
  <si>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</si>
  <si>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</si>
  <si>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</si>
  <si>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</si>
  <si>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</si>
  <si>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</si>
  <si>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</si>
  <si>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</si>
  <si>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---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</si>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</sst>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9"/>
      <color rgb="FF000000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9"/>
      <color theme="0"/>
      <name val="Century Gothic"/>
      <family val="2"/>
    </font>
    <font>
      <b/>
      <sz val="14"/>
      <color theme="0"/>
      <name val="Century Gothic"/>
      <family val="2"/>
    </font>
    <font>
      <b/>
      <sz val="14"/>
      <color theme="1"/>
      <name val="Century Gothic"/>
      <family val="2"/>
    </font>
    <font>
      <sz val="11"/>
      <name val="Century Gothic"/>
      <family val="2"/>
    </font>
    <font>
      <sz val="8"/>
      <color theme="1"/>
      <name val="Century Gothic"/>
      <family val="2"/>
    </font>
    <font>
      <b/>
      <sz val="11"/>
      <name val="Century Gothic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rgb="FFDDDDDD"/>
      </right>
      <top/>
      <bottom style="dotted">
        <color rgb="FFD5D5D5"/>
      </bottom>
      <diagonal/>
    </border>
    <border>
      <left/>
      <right style="medium">
        <color rgb="FFDDDDDD"/>
      </right>
      <top/>
      <bottom style="medium">
        <color rgb="FFAEB3B6"/>
      </bottom>
      <diagonal/>
    </border>
    <border>
      <left/>
      <right/>
      <top/>
      <bottom style="medium">
        <color rgb="FFAEB3B6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">
    <xf numFmtId="0" fontId="0" fillId="0" borderId="0" xfId="0"/>
    <xf numFmtId="2" fontId="2" fillId="0" borderId="1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2" fontId="9" fillId="4" borderId="20" xfId="0" applyNumberFormat="1" applyFont="1" applyFill="1" applyBorder="1" applyAlignment="1">
      <alignment horizontal="center" vertical="center"/>
    </xf>
    <xf numFmtId="2" fontId="9" fillId="4" borderId="18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16" xfId="0" applyNumberFormat="1" applyFont="1" applyFill="1" applyBorder="1" applyAlignment="1">
      <alignment horizontal="center" vertical="center"/>
    </xf>
    <xf numFmtId="2" fontId="5" fillId="7" borderId="13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17" xfId="0" applyNumberFormat="1" applyFont="1" applyFill="1" applyBorder="1" applyAlignment="1">
      <alignment horizontal="center" vertical="center"/>
    </xf>
    <xf numFmtId="2" fontId="5" fillId="2" borderId="14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2" fontId="2" fillId="4" borderId="24" xfId="0" applyNumberFormat="1" applyFont="1" applyFill="1" applyBorder="1" applyAlignment="1">
      <alignment horizontal="center" vertical="center"/>
    </xf>
    <xf numFmtId="2" fontId="2" fillId="4" borderId="25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4" borderId="15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44" fontId="11" fillId="3" borderId="2" xfId="1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2" fontId="5" fillId="9" borderId="16" xfId="0" applyNumberFormat="1" applyFont="1" applyFill="1" applyBorder="1" applyAlignment="1">
      <alignment horizontal="center" vertical="center"/>
    </xf>
    <xf numFmtId="2" fontId="5" fillId="9" borderId="1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2" fillId="4" borderId="26" xfId="0" applyNumberFormat="1" applyFont="1" applyFill="1" applyBorder="1" applyAlignment="1">
      <alignment horizontal="center" vertical="center"/>
    </xf>
    <xf numFmtId="2" fontId="5" fillId="7" borderId="27" xfId="0" applyNumberFormat="1" applyFont="1" applyFill="1" applyBorder="1" applyAlignment="1">
      <alignment horizontal="center" vertical="center"/>
    </xf>
    <xf numFmtId="2" fontId="9" fillId="4" borderId="28" xfId="0" applyNumberFormat="1" applyFont="1" applyFill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5" fillId="9" borderId="27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10" borderId="0" xfId="0" applyFill="1"/>
    <xf numFmtId="0" fontId="13" fillId="11" borderId="31" xfId="0" applyFont="1" applyFill="1" applyBorder="1" applyAlignment="1">
      <alignment horizontal="left" vertical="top" wrapText="1" indent="1"/>
    </xf>
    <xf numFmtId="0" fontId="13" fillId="11" borderId="31" xfId="0" applyFont="1" applyFill="1" applyBorder="1" applyAlignment="1">
      <alignment horizontal="center" vertical="top" wrapText="1"/>
    </xf>
    <xf numFmtId="0" fontId="12" fillId="11" borderId="31" xfId="0" applyFont="1" applyFill="1" applyBorder="1" applyAlignment="1">
      <alignment horizontal="center" vertical="top" wrapText="1"/>
    </xf>
    <xf numFmtId="0" fontId="13" fillId="11" borderId="32" xfId="0" applyFont="1" applyFill="1" applyBorder="1" applyAlignment="1">
      <alignment horizontal="left" vertical="top" wrapText="1" indent="1"/>
    </xf>
    <xf numFmtId="0" fontId="12" fillId="11" borderId="32" xfId="0" applyFont="1" applyFill="1" applyBorder="1" applyAlignment="1">
      <alignment horizontal="center" vertical="top" wrapText="1"/>
    </xf>
    <xf numFmtId="0" fontId="0" fillId="10" borderId="33" xfId="0" applyFill="1" applyBorder="1"/>
    <xf numFmtId="0" fontId="2" fillId="3" borderId="0" xfId="0" applyFont="1" applyFill="1" applyAlignment="1">
      <alignment horizontal="center" vertical="center"/>
    </xf>
    <xf numFmtId="2" fontId="2" fillId="4" borderId="34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2" fillId="0" borderId="35" xfId="0" applyNumberFormat="1" applyFont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FFCC66"/>
      <color rgb="FFFFFF99"/>
      <color rgb="FFFF5050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Atma Medium" pitchFamily="2" charset="0"/>
                <a:cs typeface="Atma Medium" pitchFamily="2" charset="0"/>
              </a:rPr>
              <a:t>Revisão</a:t>
            </a:r>
            <a:r>
              <a:rPr lang="pt-BR" baseline="0">
                <a:latin typeface="Atma Medium" pitchFamily="2" charset="0"/>
                <a:cs typeface="Atma Medium" pitchFamily="2" charset="0"/>
              </a:rPr>
              <a:t> Tributária</a:t>
            </a:r>
            <a:endParaRPr lang="pt-BR">
              <a:latin typeface="Atma Medium" pitchFamily="2" charset="0"/>
              <a:cs typeface="Atma Medium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'Planilha Guia'!$B$53</c:f>
              <c:strCache>
                <c:ptCount val="1"/>
                <c:pt idx="0">
                  <c:v>Débitos Declarados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'Planilha Guia'!$B$54:$B$59</c:f>
              <c:numCache>
                <c:formatCode>0.00</c:formatCode>
                <c:ptCount val="6"/>
                <c:pt idx="0">
                  <c:v>0</c:v>
                </c:pt>
                <c:pt idx="1">
                  <c:v>11640.21</c:v>
                </c:pt>
                <c:pt idx="2">
                  <c:v>62356.860000000008</c:v>
                </c:pt>
                <c:pt idx="3">
                  <c:v>86285.6</c:v>
                </c:pt>
                <c:pt idx="4">
                  <c:v>112425.64000000001</c:v>
                </c:pt>
                <c:pt idx="5">
                  <c:v>89851.03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9EB-414A-AC27-E5348A8B9C2C}"/>
            </c:ext>
          </c:extLst>
        </c:ser>
        <c:ser>
          <c:idx val="1"/>
          <c:order val="1"/>
          <c:tx>
            <c:strRef>
              <c:f>'Planilha Guia'!$C$53</c:f>
              <c:strCache>
                <c:ptCount val="1"/>
                <c:pt idx="0">
                  <c:v>Débitos Ajustados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  <a:sp3d/>
          </c:spPr>
          <c:invertIfNegative val="0"/>
          <c:val>
            <c:numRef>
              <c:f>'Planilha Guia'!$C$54:$C$59</c:f>
              <c:numCache>
                <c:formatCode>0.00</c:formatCode>
                <c:ptCount val="6"/>
                <c:pt idx="0">
                  <c:v>0</c:v>
                </c:pt>
                <c:pt idx="1">
                  <c:v>9226.4935844671745</c:v>
                </c:pt>
                <c:pt idx="2">
                  <c:v>52546.931524076965</c:v>
                </c:pt>
                <c:pt idx="3">
                  <c:v>85788.461394158221</c:v>
                </c:pt>
                <c:pt idx="4">
                  <c:v>112723.85040823832</c:v>
                </c:pt>
                <c:pt idx="5">
                  <c:v>88195.827242381522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9EB-414A-AC27-E5348A8B9C2C}"/>
            </c:ext>
          </c:extLst>
        </c:ser>
        <c:ser>
          <c:idx val="2"/>
          <c:order val="2"/>
          <c:tx>
            <c:strRef>
              <c:f>'Planilha Guia'!$D$53</c:f>
              <c:strCache>
                <c:ptCount val="1"/>
                <c:pt idx="0">
                  <c:v>Créditos a Recuperar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'Planilha Guia'!$D$54:$D$59</c:f>
              <c:numCache>
                <c:formatCode>0.00</c:formatCode>
                <c:ptCount val="6"/>
                <c:pt idx="0">
                  <c:v>0</c:v>
                </c:pt>
                <c:pt idx="1">
                  <c:v>2413.7164155328255</c:v>
                </c:pt>
                <c:pt idx="2">
                  <c:v>9809.9284759230432</c:v>
                </c:pt>
                <c:pt idx="3">
                  <c:v>497.13860584179201</c:v>
                </c:pt>
                <c:pt idx="4">
                  <c:v>-298.21040823829628</c:v>
                </c:pt>
                <c:pt idx="5">
                  <c:v>1655.2027576184835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9EB-414A-AC27-E5348A8B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265608"/>
        <c:axId val="455265936"/>
        <c:axId val="0"/>
      </c:bar3DChart>
      <c:catAx>
        <c:axId val="45526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65936"/>
        <c:crosses val="autoZero"/>
        <c:auto val="1"/>
        <c:lblAlgn val="ctr"/>
        <c:lblOffset val="100"/>
        <c:noMultiLvlLbl val="0"/>
      </c:catAx>
      <c:valAx>
        <c:axId val="4552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latin typeface="Atma Medium" pitchFamily="2" charset="0"/>
                    <a:cs typeface="Atma Medium" pitchFamily="2" charset="0"/>
                  </a:rPr>
                  <a:t>Valores</a:t>
                </a:r>
                <a:r>
                  <a:rPr lang="pt-BR" baseline="0">
                    <a:latin typeface="Atma Medium" pitchFamily="2" charset="0"/>
                    <a:cs typeface="Atma Medium" pitchFamily="2" charset="0"/>
                  </a:rPr>
                  <a:t> em Reais</a:t>
                </a:r>
                <a:endParaRPr lang="pt-BR">
                  <a:latin typeface="Atma Medium" pitchFamily="2" charset="0"/>
                  <a:cs typeface="Atma Medium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65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53</xdr:row>
      <xdr:rowOff>0</xdr:rowOff>
    </xdr:from>
    <xdr:to>
      <xdr:col>13</xdr:col>
      <xdr:colOff>304800</xdr:colOff>
      <xdr:row>66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15550-272E-4D50-8389-2CCE89FAC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"/>
  <sheetViews>
    <sheetView tabSelected="1" topLeftCell="L12" zoomScaleNormal="100" workbookViewId="0">
      <selection activeCell="O16" sqref="O16"/>
    </sheetView>
  </sheetViews>
  <sheetFormatPr defaultRowHeight="16.5" x14ac:dyDescent="0.25"/>
  <cols>
    <col min="1" max="1" width="9.7109375" style="80" customWidth="1"/>
    <col min="2" max="2" width="22" style="44" bestFit="1" customWidth="1"/>
    <col min="3" max="3" width="19.7109375" style="44" bestFit="1" customWidth="1"/>
    <col min="4" max="4" width="23.85546875" style="44" bestFit="1" customWidth="1"/>
    <col min="5" max="5" width="14.7109375" style="44" bestFit="1" customWidth="1"/>
    <col min="6" max="6" width="8.42578125" style="44" customWidth="1"/>
    <col min="7" max="7" width="14.85546875" style="44" customWidth="1"/>
    <col min="8" max="8" width="15.7109375" style="44" customWidth="1"/>
    <col min="9" max="9" width="9.140625" style="44"/>
    <col min="10" max="10" width="14.140625" style="46" customWidth="1"/>
    <col min="11" max="11" width="16" style="44" customWidth="1"/>
    <col min="12" max="12" width="15.7109375" style="44" customWidth="1"/>
    <col min="13" max="13" width="9.140625" style="44"/>
    <col min="14" max="14" width="14.7109375" style="44" customWidth="1"/>
    <col min="15" max="15" width="23" style="46" bestFit="1" customWidth="1"/>
    <col min="16" max="16" width="12.140625" style="44" customWidth="1"/>
    <col min="17" max="17" width="9.140625" style="44"/>
    <col min="18" max="18" width="13.7109375" style="44" customWidth="1"/>
    <col min="19" max="19" width="12.5703125" style="44" customWidth="1"/>
    <col min="20" max="20" width="23" style="44" bestFit="1" customWidth="1"/>
    <col min="21" max="16384" width="9.140625" style="44"/>
  </cols>
  <sheetData>
    <row r="1" spans="1:20" ht="38.25" customHeight="1" thickBot="1" x14ac:dyDescent="0.3">
      <c r="B1" s="17" t="s">
        <v>0</v>
      </c>
      <c r="C1" s="28" t="s">
        <v>17</v>
      </c>
      <c r="D1" s="26" t="s">
        <v>3</v>
      </c>
      <c r="E1" s="26" t="s">
        <v>4</v>
      </c>
      <c r="F1" s="29" t="s">
        <v>18</v>
      </c>
      <c r="G1" s="30" t="s">
        <v>9</v>
      </c>
      <c r="H1" s="27" t="s">
        <v>11</v>
      </c>
      <c r="I1" s="43"/>
      <c r="J1" s="54" t="s">
        <v>12</v>
      </c>
      <c r="K1" s="26" t="s">
        <v>9</v>
      </c>
      <c r="L1" s="27" t="s">
        <v>10</v>
      </c>
      <c r="M1" s="43"/>
      <c r="N1" s="31" t="s">
        <v>1</v>
      </c>
      <c r="O1" s="22" t="s">
        <v>2</v>
      </c>
      <c r="P1" s="27" t="s">
        <v>5</v>
      </c>
      <c r="Q1" s="43"/>
      <c r="R1" s="36" t="s">
        <v>6</v>
      </c>
      <c r="S1" s="37" t="s">
        <v>7</v>
      </c>
      <c r="T1" s="38" t="s">
        <v>8</v>
      </c>
    </row>
    <row r="2" spans="1:20" ht="38.25" customHeight="1" thickBot="1" x14ac:dyDescent="0.3">
      <c r="B2" s="87" t="s">
        <v>13</v>
      </c>
      <c r="C2" s="88"/>
      <c r="D2" s="88"/>
      <c r="E2" s="88"/>
      <c r="F2" s="88"/>
      <c r="G2" s="88"/>
      <c r="H2" s="89"/>
      <c r="I2" s="43"/>
      <c r="J2" s="87" t="s">
        <v>14</v>
      </c>
      <c r="K2" s="88"/>
      <c r="L2" s="89"/>
      <c r="M2" s="43"/>
      <c r="N2" s="87" t="s">
        <v>16</v>
      </c>
      <c r="O2" s="88"/>
      <c r="P2" s="89"/>
      <c r="Q2" s="43"/>
      <c r="R2" s="90" t="s">
        <v>15</v>
      </c>
      <c r="S2" s="91"/>
      <c r="T2" s="92"/>
    </row>
    <row r="3" spans="1:20" ht="51" customHeight="1" thickBot="1" x14ac:dyDescent="0.3">
      <c r="A3" s="81"/>
      <c r="B3" s="17" t="s">
        <v>0</v>
      </c>
      <c r="C3" s="28" t="s">
        <v>17</v>
      </c>
      <c r="D3" s="26" t="s">
        <v>3</v>
      </c>
      <c r="E3" s="26" t="s">
        <v>4</v>
      </c>
      <c r="F3" s="29" t="s">
        <v>18</v>
      </c>
      <c r="G3" s="30" t="s">
        <v>9</v>
      </c>
      <c r="H3" s="27" t="s">
        <v>11</v>
      </c>
      <c r="I3" s="43"/>
      <c r="J3" s="54" t="s">
        <v>12</v>
      </c>
      <c r="K3" s="26" t="s">
        <v>9</v>
      </c>
      <c r="L3" s="27" t="s">
        <v>10</v>
      </c>
      <c r="M3" s="43"/>
      <c r="N3" s="31" t="s">
        <v>1</v>
      </c>
      <c r="O3" s="22" t="s">
        <v>2</v>
      </c>
      <c r="P3" s="27" t="s">
        <v>5</v>
      </c>
      <c r="Q3" s="43"/>
      <c r="R3" s="31" t="s">
        <v>6</v>
      </c>
      <c r="S3" s="26" t="s">
        <v>7</v>
      </c>
      <c r="T3" s="27" t="s">
        <v>8</v>
      </c>
    </row>
    <row r="4" spans="1:20" ht="17.25" thickBot="1" x14ac:dyDescent="0.3">
      <c r="A4" s="82" t="s">
        <v>36</v>
      </c>
      <c r="B4" s="18">
        <v>73489.7</v>
      </c>
      <c r="C4" s="15">
        <v>3662.45</v>
      </c>
      <c r="D4" s="3">
        <v>104.02</v>
      </c>
      <c r="E4" s="7">
        <v>73385.679999999993</v>
      </c>
      <c r="F4" s="7">
        <v>948.01</v>
      </c>
      <c r="G4" s="7">
        <v>0</v>
      </c>
      <c r="H4" s="2">
        <v>0</v>
      </c>
      <c r="I4" s="43"/>
      <c r="J4" s="21"/>
      <c r="K4" s="4"/>
      <c r="L4" s="67">
        <f>(B4*80%)-H4-G4</f>
        <v>58791.76</v>
      </c>
      <c r="M4" s="43"/>
      <c r="N4" s="9">
        <v>0</v>
      </c>
      <c r="O4" s="23">
        <f t="shared" ref="O4:O41" si="0">(K4+L4)*P4%</f>
        <v>759.48299992042053</v>
      </c>
      <c r="P4" s="5">
        <f t="shared" ref="P4:P10" si="1">(F4/E4)*100</f>
        <v>1.2918187853543091</v>
      </c>
      <c r="Q4" s="43"/>
      <c r="R4" s="39">
        <v>26.65</v>
      </c>
      <c r="S4" s="1">
        <f t="shared" ref="S4:S41" si="2">O4*R4%</f>
        <v>202.40221947879203</v>
      </c>
      <c r="T4" s="6">
        <f t="shared" ref="T4:T41" si="3">O4+S4</f>
        <v>961.88521939921259</v>
      </c>
    </row>
    <row r="5" spans="1:20" ht="17.25" thickBot="1" x14ac:dyDescent="0.3">
      <c r="A5" s="82" t="s">
        <v>37</v>
      </c>
      <c r="B5" s="18">
        <v>71789.289999999994</v>
      </c>
      <c r="C5" s="15">
        <v>3577.47</v>
      </c>
      <c r="D5" s="3">
        <v>92.44</v>
      </c>
      <c r="E5" s="7">
        <v>71696.850000000006</v>
      </c>
      <c r="F5" s="7">
        <v>926.07</v>
      </c>
      <c r="G5" s="7">
        <v>0</v>
      </c>
      <c r="H5" s="2">
        <v>0</v>
      </c>
      <c r="I5" s="43"/>
      <c r="J5" s="21"/>
      <c r="K5" s="4"/>
      <c r="L5" s="67">
        <f t="shared" ref="L4:L50" si="4">(B5*80%)-H5-G5</f>
        <v>57431.432000000001</v>
      </c>
      <c r="M5" s="43"/>
      <c r="N5" s="9">
        <v>0</v>
      </c>
      <c r="O5" s="23">
        <f t="shared" si="0"/>
        <v>741.81119857064834</v>
      </c>
      <c r="P5" s="5">
        <f t="shared" si="1"/>
        <v>1.2916467041439057</v>
      </c>
      <c r="Q5" s="43"/>
      <c r="R5" s="39">
        <v>25.61</v>
      </c>
      <c r="S5" s="1">
        <f t="shared" si="2"/>
        <v>189.97784795394304</v>
      </c>
      <c r="T5" s="6">
        <f t="shared" si="3"/>
        <v>931.78904652459141</v>
      </c>
    </row>
    <row r="6" spans="1:20" ht="17.25" thickBot="1" x14ac:dyDescent="0.3">
      <c r="A6" s="82" t="s">
        <v>38</v>
      </c>
      <c r="B6" s="18">
        <v>88300.39</v>
      </c>
      <c r="C6" s="15">
        <v>4400.29</v>
      </c>
      <c r="D6" s="3">
        <v>114.41</v>
      </c>
      <c r="E6" s="7">
        <v>88185.98</v>
      </c>
      <c r="F6" s="7">
        <v>1139.05</v>
      </c>
      <c r="G6" s="7">
        <v>0</v>
      </c>
      <c r="H6" s="2">
        <v>0</v>
      </c>
      <c r="I6" s="43"/>
      <c r="J6" s="21"/>
      <c r="K6" s="4"/>
      <c r="L6" s="67">
        <f t="shared" si="4"/>
        <v>70640.312000000005</v>
      </c>
      <c r="M6" s="43"/>
      <c r="N6" s="9">
        <v>0</v>
      </c>
      <c r="O6" s="23">
        <f t="shared" si="0"/>
        <v>912.42221704175665</v>
      </c>
      <c r="P6" s="5">
        <f t="shared" si="1"/>
        <v>1.2916452252387511</v>
      </c>
      <c r="Q6" s="43"/>
      <c r="R6" s="39">
        <v>24.49</v>
      </c>
      <c r="S6" s="1">
        <f t="shared" si="2"/>
        <v>223.45220095352619</v>
      </c>
      <c r="T6" s="6">
        <f t="shared" si="3"/>
        <v>1135.8744179952828</v>
      </c>
    </row>
    <row r="7" spans="1:20" ht="17.25" thickBot="1" x14ac:dyDescent="0.3">
      <c r="A7" s="82" t="s">
        <v>39</v>
      </c>
      <c r="B7" s="18">
        <v>78756.14</v>
      </c>
      <c r="C7" s="15">
        <v>3956.01</v>
      </c>
      <c r="D7" s="3">
        <v>95.1</v>
      </c>
      <c r="E7" s="7">
        <v>78661.039999999994</v>
      </c>
      <c r="F7" s="7">
        <v>1023.81</v>
      </c>
      <c r="G7" s="7">
        <v>0</v>
      </c>
      <c r="H7" s="2">
        <v>0</v>
      </c>
      <c r="I7" s="43"/>
      <c r="J7" s="21"/>
      <c r="K7" s="4"/>
      <c r="L7" s="67">
        <f t="shared" si="4"/>
        <v>63004.912000000004</v>
      </c>
      <c r="M7" s="43"/>
      <c r="N7" s="9">
        <v>0</v>
      </c>
      <c r="O7" s="23">
        <f t="shared" si="0"/>
        <v>820.03821656464254</v>
      </c>
      <c r="P7" s="5">
        <f t="shared" si="1"/>
        <v>1.3015464834942432</v>
      </c>
      <c r="Q7" s="43"/>
      <c r="R7" s="39">
        <v>23.4</v>
      </c>
      <c r="S7" s="1">
        <f t="shared" si="2"/>
        <v>191.88894267612633</v>
      </c>
      <c r="T7" s="6">
        <f t="shared" si="3"/>
        <v>1011.9271592407689</v>
      </c>
    </row>
    <row r="8" spans="1:20" ht="17.25" thickBot="1" x14ac:dyDescent="0.3">
      <c r="A8" s="82" t="s">
        <v>40</v>
      </c>
      <c r="B8" s="18">
        <v>79051.19</v>
      </c>
      <c r="C8" s="15">
        <v>3971.99</v>
      </c>
      <c r="D8" s="3">
        <v>140.1</v>
      </c>
      <c r="E8" s="7">
        <v>78911.09</v>
      </c>
      <c r="F8" s="7">
        <v>1027.6500000000001</v>
      </c>
      <c r="G8" s="7">
        <v>0</v>
      </c>
      <c r="H8" s="2">
        <v>0</v>
      </c>
      <c r="I8" s="43"/>
      <c r="J8" s="21"/>
      <c r="K8" s="4"/>
      <c r="L8" s="67">
        <f t="shared" si="4"/>
        <v>63240.952000000005</v>
      </c>
      <c r="M8" s="43"/>
      <c r="N8" s="9">
        <v>0</v>
      </c>
      <c r="O8" s="23">
        <f t="shared" si="0"/>
        <v>823.57960487936498</v>
      </c>
      <c r="P8" s="5">
        <f t="shared" si="1"/>
        <v>1.3022884362641551</v>
      </c>
      <c r="Q8" s="43"/>
      <c r="R8" s="39">
        <v>22.53</v>
      </c>
      <c r="S8" s="1">
        <f t="shared" si="2"/>
        <v>185.55248497932092</v>
      </c>
      <c r="T8" s="6">
        <f t="shared" si="3"/>
        <v>1009.132089858686</v>
      </c>
    </row>
    <row r="9" spans="1:20" ht="17.25" thickBot="1" x14ac:dyDescent="0.3">
      <c r="A9" s="82" t="s">
        <v>41</v>
      </c>
      <c r="B9" s="18">
        <v>97720.14</v>
      </c>
      <c r="C9" s="15">
        <v>4908.67</v>
      </c>
      <c r="D9" s="3">
        <v>121.1</v>
      </c>
      <c r="E9" s="7">
        <v>97599.039999999994</v>
      </c>
      <c r="F9" s="7">
        <v>1270.3399999999999</v>
      </c>
      <c r="G9" s="7">
        <v>0</v>
      </c>
      <c r="H9" s="2">
        <v>0</v>
      </c>
      <c r="I9" s="43"/>
      <c r="J9" s="21"/>
      <c r="K9" s="4"/>
      <c r="L9" s="67">
        <f t="shared" si="4"/>
        <v>78176.112000000008</v>
      </c>
      <c r="M9" s="43"/>
      <c r="N9" s="9">
        <v>0</v>
      </c>
      <c r="O9" s="23">
        <f t="shared" si="0"/>
        <v>1017.5329810424365</v>
      </c>
      <c r="P9" s="5">
        <f t="shared" si="1"/>
        <v>1.3015906713836529</v>
      </c>
      <c r="Q9" s="43"/>
      <c r="R9" s="39">
        <v>21.48</v>
      </c>
      <c r="S9" s="1">
        <f t="shared" si="2"/>
        <v>218.56608432791535</v>
      </c>
      <c r="T9" s="6">
        <f t="shared" si="3"/>
        <v>1236.0990653703518</v>
      </c>
    </row>
    <row r="10" spans="1:20" ht="17.25" thickBot="1" x14ac:dyDescent="0.3">
      <c r="A10" s="82" t="s">
        <v>42</v>
      </c>
      <c r="B10" s="18">
        <v>91050.67</v>
      </c>
      <c r="C10" s="15">
        <v>4570.74</v>
      </c>
      <c r="D10" s="3">
        <v>0</v>
      </c>
      <c r="E10" s="7">
        <v>91050.67</v>
      </c>
      <c r="F10" s="7">
        <v>1183.6500000000001</v>
      </c>
      <c r="G10" s="7">
        <v>0</v>
      </c>
      <c r="H10" s="2">
        <v>0</v>
      </c>
      <c r="I10" s="43"/>
      <c r="J10" s="21"/>
      <c r="K10" s="4"/>
      <c r="L10" s="67">
        <f t="shared" si="4"/>
        <v>72840.536000000007</v>
      </c>
      <c r="M10" s="43"/>
      <c r="N10" s="9">
        <v>0</v>
      </c>
      <c r="O10" s="23">
        <f t="shared" si="0"/>
        <v>946.92000000000019</v>
      </c>
      <c r="P10" s="5">
        <f t="shared" si="1"/>
        <v>1.2999904338979604</v>
      </c>
      <c r="Q10" s="43"/>
      <c r="R10" s="39">
        <v>20.69</v>
      </c>
      <c r="S10" s="1">
        <f t="shared" si="2"/>
        <v>195.91774800000005</v>
      </c>
      <c r="T10" s="6">
        <f t="shared" si="3"/>
        <v>1142.8377480000001</v>
      </c>
    </row>
    <row r="11" spans="1:20" ht="17.25" thickBot="1" x14ac:dyDescent="0.3">
      <c r="A11" s="82" t="s">
        <v>43</v>
      </c>
      <c r="B11" s="18">
        <v>103013.04</v>
      </c>
      <c r="C11" s="15">
        <v>5625.11</v>
      </c>
      <c r="D11" s="3">
        <v>21</v>
      </c>
      <c r="E11" s="7">
        <v>102992.04</v>
      </c>
      <c r="F11" s="7">
        <v>1462.7600000000002</v>
      </c>
      <c r="G11" s="7">
        <v>0</v>
      </c>
      <c r="H11" s="2">
        <v>0</v>
      </c>
      <c r="I11" s="43"/>
      <c r="J11" s="21"/>
      <c r="K11" s="4"/>
      <c r="L11" s="67">
        <f t="shared" si="4"/>
        <v>82410.432000000001</v>
      </c>
      <c r="M11" s="43"/>
      <c r="N11" s="9">
        <v>0</v>
      </c>
      <c r="O11" s="23">
        <f t="shared" si="0"/>
        <v>1170.4466045368169</v>
      </c>
      <c r="P11" s="5">
        <f>(F11/E11)*100</f>
        <v>1.4202651000989983</v>
      </c>
      <c r="Q11" s="43"/>
      <c r="R11" s="39">
        <v>19.760000000000002</v>
      </c>
      <c r="S11" s="1">
        <f t="shared" si="2"/>
        <v>231.28024905647507</v>
      </c>
      <c r="T11" s="6">
        <f t="shared" si="3"/>
        <v>1401.7268535932919</v>
      </c>
    </row>
    <row r="12" spans="1:20" ht="17.25" thickBot="1" x14ac:dyDescent="0.3">
      <c r="A12" s="82" t="s">
        <v>44</v>
      </c>
      <c r="B12" s="18">
        <v>102594.22</v>
      </c>
      <c r="C12" s="15">
        <v>5602.57</v>
      </c>
      <c r="D12" s="3">
        <v>32.9</v>
      </c>
      <c r="E12" s="7">
        <v>102561.32</v>
      </c>
      <c r="F12" s="7">
        <v>1456.81</v>
      </c>
      <c r="G12" s="7">
        <v>0</v>
      </c>
      <c r="H12" s="2">
        <v>0</v>
      </c>
      <c r="I12" s="43"/>
      <c r="J12" s="21"/>
      <c r="K12" s="4"/>
      <c r="L12" s="67">
        <f t="shared" si="4"/>
        <v>82075.376000000004</v>
      </c>
      <c r="M12" s="43"/>
      <c r="N12" s="9">
        <v>0</v>
      </c>
      <c r="O12" s="23">
        <f t="shared" si="0"/>
        <v>1165.8218567249328</v>
      </c>
      <c r="P12" s="5">
        <f t="shared" ref="P12:P41" si="5">(F12/E12)*100</f>
        <v>1.4204282862194049</v>
      </c>
      <c r="Q12" s="43"/>
      <c r="R12" s="39">
        <v>18.95</v>
      </c>
      <c r="S12" s="1">
        <f t="shared" si="2"/>
        <v>220.92324184937476</v>
      </c>
      <c r="T12" s="6">
        <f t="shared" si="3"/>
        <v>1386.7450985743076</v>
      </c>
    </row>
    <row r="13" spans="1:20" ht="17.25" thickBot="1" x14ac:dyDescent="0.3">
      <c r="A13" s="82" t="s">
        <v>45</v>
      </c>
      <c r="B13" s="18">
        <v>101912.42</v>
      </c>
      <c r="C13" s="15">
        <v>5565.01</v>
      </c>
      <c r="D13" s="3">
        <v>21</v>
      </c>
      <c r="E13" s="7">
        <v>101891.42</v>
      </c>
      <c r="F13" s="7">
        <v>1447.1399999999999</v>
      </c>
      <c r="G13" s="7">
        <v>0</v>
      </c>
      <c r="H13" s="2">
        <v>0</v>
      </c>
      <c r="I13" s="43"/>
      <c r="J13" s="21"/>
      <c r="K13" s="4"/>
      <c r="L13" s="67">
        <f t="shared" si="4"/>
        <v>81529.936000000002</v>
      </c>
      <c r="M13" s="43"/>
      <c r="N13" s="9">
        <v>0</v>
      </c>
      <c r="O13" s="23">
        <f t="shared" si="0"/>
        <v>1157.9506064695142</v>
      </c>
      <c r="P13" s="5">
        <f t="shared" si="5"/>
        <v>1.4202766042518593</v>
      </c>
      <c r="Q13" s="43"/>
      <c r="R13" s="39">
        <v>18.149999999999999</v>
      </c>
      <c r="S13" s="1">
        <f t="shared" si="2"/>
        <v>210.16803507421682</v>
      </c>
      <c r="T13" s="6">
        <f t="shared" si="3"/>
        <v>1368.118641543731</v>
      </c>
    </row>
    <row r="14" spans="1:20" ht="17.25" thickBot="1" x14ac:dyDescent="0.3">
      <c r="A14" s="82" t="s">
        <v>46</v>
      </c>
      <c r="B14" s="18">
        <v>119429.39</v>
      </c>
      <c r="C14" s="15">
        <v>6521.37</v>
      </c>
      <c r="D14" s="3">
        <v>18.75</v>
      </c>
      <c r="E14" s="7">
        <v>119410.64</v>
      </c>
      <c r="F14" s="7">
        <v>1695.88</v>
      </c>
      <c r="G14" s="7">
        <v>0</v>
      </c>
      <c r="H14" s="2">
        <v>0</v>
      </c>
      <c r="I14" s="43"/>
      <c r="J14" s="21"/>
      <c r="K14" s="4"/>
      <c r="L14" s="67">
        <f t="shared" si="4"/>
        <v>95543.512000000002</v>
      </c>
      <c r="M14" s="43"/>
      <c r="N14" s="9">
        <v>0</v>
      </c>
      <c r="O14" s="23">
        <f t="shared" si="0"/>
        <v>1356.9170312675656</v>
      </c>
      <c r="P14" s="5">
        <f t="shared" si="5"/>
        <v>1.4202084504362427</v>
      </c>
      <c r="Q14" s="43"/>
      <c r="R14" s="39">
        <v>17.350000000000001</v>
      </c>
      <c r="S14" s="1">
        <f t="shared" si="2"/>
        <v>235.42510492492264</v>
      </c>
      <c r="T14" s="6">
        <f t="shared" si="3"/>
        <v>1592.3421361924882</v>
      </c>
    </row>
    <row r="15" spans="1:20" ht="17.25" thickBot="1" x14ac:dyDescent="0.3">
      <c r="A15" s="83" t="s">
        <v>47</v>
      </c>
      <c r="B15" s="18">
        <v>110515.32</v>
      </c>
      <c r="C15" s="15">
        <v>6101.05</v>
      </c>
      <c r="D15" s="1">
        <v>21</v>
      </c>
      <c r="E15" s="8">
        <v>110494.32</v>
      </c>
      <c r="F15" s="8">
        <v>1591.4</v>
      </c>
      <c r="G15" s="8">
        <v>0</v>
      </c>
      <c r="H15" s="12">
        <v>0</v>
      </c>
      <c r="I15" s="43"/>
      <c r="J15" s="21"/>
      <c r="K15" s="4"/>
      <c r="L15" s="67">
        <f t="shared" si="4"/>
        <v>88412.256000000008</v>
      </c>
      <c r="M15" s="43"/>
      <c r="N15" s="9">
        <v>0</v>
      </c>
      <c r="O15" s="23">
        <f t="shared" si="0"/>
        <v>1273.3619628447871</v>
      </c>
      <c r="P15" s="5">
        <f t="shared" si="5"/>
        <v>1.4402550284937723</v>
      </c>
      <c r="Q15" s="43"/>
      <c r="R15" s="39">
        <v>16.71</v>
      </c>
      <c r="S15" s="1">
        <f t="shared" si="2"/>
        <v>212.77878399136392</v>
      </c>
      <c r="T15" s="6">
        <f t="shared" si="3"/>
        <v>1486.140746836151</v>
      </c>
    </row>
    <row r="16" spans="1:20" ht="17.25" thickBot="1" x14ac:dyDescent="0.3">
      <c r="A16" s="83" t="s">
        <v>48</v>
      </c>
      <c r="B16" s="18">
        <v>111406.65</v>
      </c>
      <c r="C16" s="15">
        <v>4959.4399999999996</v>
      </c>
      <c r="D16" s="1">
        <v>2755.7</v>
      </c>
      <c r="E16" s="8">
        <v>20562.57</v>
      </c>
      <c r="F16" s="8">
        <v>335.76</v>
      </c>
      <c r="G16" s="8">
        <v>0</v>
      </c>
      <c r="H16" s="12">
        <v>88088.38</v>
      </c>
      <c r="I16" s="43"/>
      <c r="J16" s="21"/>
      <c r="K16" s="4"/>
      <c r="L16" s="67">
        <f t="shared" si="4"/>
        <v>1036.9400000000023</v>
      </c>
      <c r="M16" s="43"/>
      <c r="N16" s="9">
        <v>0</v>
      </c>
      <c r="O16" s="23">
        <f t="shared" si="0"/>
        <v>16.931880324298024</v>
      </c>
      <c r="P16" s="5">
        <f t="shared" si="5"/>
        <v>1.6328698212334354</v>
      </c>
      <c r="Q16" s="43"/>
      <c r="R16" s="39">
        <v>16.07</v>
      </c>
      <c r="S16" s="1">
        <f t="shared" si="2"/>
        <v>2.7209531681146926</v>
      </c>
      <c r="T16" s="6">
        <f t="shared" si="3"/>
        <v>19.652833492412718</v>
      </c>
    </row>
    <row r="17" spans="1:20" ht="17.25" thickBot="1" x14ac:dyDescent="0.3">
      <c r="A17" s="83" t="s">
        <v>49</v>
      </c>
      <c r="B17" s="18">
        <v>105224.12</v>
      </c>
      <c r="C17" s="15">
        <v>4870.21</v>
      </c>
      <c r="D17" s="3">
        <v>8886.14</v>
      </c>
      <c r="E17" s="7">
        <v>13662.43</v>
      </c>
      <c r="F17" s="7">
        <v>324.68</v>
      </c>
      <c r="G17" s="7">
        <v>0</v>
      </c>
      <c r="H17" s="2">
        <v>82675.55</v>
      </c>
      <c r="I17" s="43"/>
      <c r="J17" s="21"/>
      <c r="K17" s="4"/>
      <c r="L17" s="67">
        <f t="shared" si="4"/>
        <v>1503.7459999999992</v>
      </c>
      <c r="M17" s="43"/>
      <c r="N17" s="9">
        <v>0</v>
      </c>
      <c r="O17" s="23">
        <f t="shared" si="0"/>
        <v>35.735681813557299</v>
      </c>
      <c r="P17" s="5">
        <f t="shared" si="5"/>
        <v>2.376444014717733</v>
      </c>
      <c r="Q17" s="43"/>
      <c r="R17" s="39">
        <v>15.5</v>
      </c>
      <c r="S17" s="1">
        <f t="shared" si="2"/>
        <v>5.539030681101381</v>
      </c>
      <c r="T17" s="6">
        <f t="shared" si="3"/>
        <v>41.274712494658679</v>
      </c>
    </row>
    <row r="18" spans="1:20" ht="17.25" thickBot="1" x14ac:dyDescent="0.3">
      <c r="A18" s="83" t="s">
        <v>50</v>
      </c>
      <c r="B18" s="18">
        <v>124184.39</v>
      </c>
      <c r="C18" s="15">
        <v>5704.69</v>
      </c>
      <c r="D18" s="3">
        <v>9312.83</v>
      </c>
      <c r="E18" s="7">
        <v>16623.150000000001</v>
      </c>
      <c r="F18" s="7">
        <v>373.45</v>
      </c>
      <c r="G18" s="7">
        <v>0</v>
      </c>
      <c r="H18" s="2">
        <v>98248.41</v>
      </c>
      <c r="I18" s="43"/>
      <c r="J18" s="21"/>
      <c r="K18" s="4"/>
      <c r="L18" s="67">
        <f t="shared" si="4"/>
        <v>1099.101999999999</v>
      </c>
      <c r="M18" s="43"/>
      <c r="N18" s="9">
        <v>0</v>
      </c>
      <c r="O18" s="23">
        <f t="shared" si="0"/>
        <v>24.692049455127311</v>
      </c>
      <c r="P18" s="5">
        <f t="shared" si="5"/>
        <v>2.2465657832600918</v>
      </c>
      <c r="Q18" s="43"/>
      <c r="R18" s="39">
        <v>14.96</v>
      </c>
      <c r="S18" s="1">
        <f t="shared" si="2"/>
        <v>3.6939305984870461</v>
      </c>
      <c r="T18" s="6">
        <f t="shared" si="3"/>
        <v>28.385980053614357</v>
      </c>
    </row>
    <row r="19" spans="1:20" ht="17.25" thickBot="1" x14ac:dyDescent="0.3">
      <c r="A19" s="83" t="s">
        <v>51</v>
      </c>
      <c r="B19" s="18">
        <v>123889.26</v>
      </c>
      <c r="C19" s="16">
        <v>6219.25</v>
      </c>
      <c r="D19" s="3">
        <v>8996.0400000000009</v>
      </c>
      <c r="E19" s="3">
        <v>16637.45</v>
      </c>
      <c r="F19" s="3">
        <v>352.15</v>
      </c>
      <c r="G19" s="3">
        <v>0</v>
      </c>
      <c r="H19" s="2">
        <v>98255.77</v>
      </c>
      <c r="I19" s="43"/>
      <c r="J19" s="55"/>
      <c r="K19" s="13"/>
      <c r="L19" s="67">
        <f t="shared" si="4"/>
        <v>855.63799999999173</v>
      </c>
      <c r="M19" s="43"/>
      <c r="N19" s="14">
        <v>0</v>
      </c>
      <c r="O19" s="24">
        <f t="shared" si="0"/>
        <v>18.110523048904554</v>
      </c>
      <c r="P19" s="5">
        <f t="shared" si="5"/>
        <v>2.116610418062864</v>
      </c>
      <c r="Q19" s="43"/>
      <c r="R19" s="39">
        <v>14.38</v>
      </c>
      <c r="S19" s="1">
        <f t="shared" si="2"/>
        <v>2.6042932144324751</v>
      </c>
      <c r="T19" s="6">
        <f t="shared" si="3"/>
        <v>20.714816263337028</v>
      </c>
    </row>
    <row r="20" spans="1:20" ht="17.25" thickBot="1" x14ac:dyDescent="0.3">
      <c r="A20" s="84" t="s">
        <v>52</v>
      </c>
      <c r="B20" s="19">
        <v>113795.4</v>
      </c>
      <c r="C20" s="16">
        <v>5776.48</v>
      </c>
      <c r="D20" s="3">
        <v>8803.48</v>
      </c>
      <c r="E20" s="3">
        <v>15155.02</v>
      </c>
      <c r="F20" s="3">
        <v>331.56</v>
      </c>
      <c r="G20" s="3">
        <v>0</v>
      </c>
      <c r="H20" s="2">
        <v>89836.9</v>
      </c>
      <c r="I20" s="43"/>
      <c r="J20" s="55"/>
      <c r="K20" s="13"/>
      <c r="L20" s="67">
        <f t="shared" si="4"/>
        <v>1199.4200000000128</v>
      </c>
      <c r="M20" s="43"/>
      <c r="N20" s="14">
        <v>0</v>
      </c>
      <c r="O20" s="24">
        <f t="shared" si="0"/>
        <v>26.240789863689017</v>
      </c>
      <c r="P20" s="5">
        <f t="shared" si="5"/>
        <v>2.1877899204356051</v>
      </c>
      <c r="Q20" s="43"/>
      <c r="R20" s="39">
        <v>13.91</v>
      </c>
      <c r="S20" s="1">
        <f t="shared" si="2"/>
        <v>3.6500938700391421</v>
      </c>
      <c r="T20" s="6">
        <f t="shared" si="3"/>
        <v>29.89088373372816</v>
      </c>
    </row>
    <row r="21" spans="1:20" ht="17.25" thickBot="1" x14ac:dyDescent="0.3">
      <c r="A21" s="84" t="s">
        <v>53</v>
      </c>
      <c r="B21" s="19">
        <v>126063.69</v>
      </c>
      <c r="C21" s="16">
        <v>6377.9</v>
      </c>
      <c r="D21" s="3">
        <v>8667.91</v>
      </c>
      <c r="E21" s="3">
        <v>16251.55</v>
      </c>
      <c r="F21" s="3">
        <v>346.68</v>
      </c>
      <c r="G21" s="3">
        <v>0</v>
      </c>
      <c r="H21" s="2">
        <v>101144.23</v>
      </c>
      <c r="I21" s="43"/>
      <c r="J21" s="55"/>
      <c r="K21" s="13"/>
      <c r="L21" s="67">
        <f t="shared" si="4"/>
        <v>-293.27799999999115</v>
      </c>
      <c r="M21" s="43"/>
      <c r="N21" s="14">
        <v>0</v>
      </c>
      <c r="O21" s="24">
        <f t="shared" si="0"/>
        <v>-6.2562412225293542</v>
      </c>
      <c r="P21" s="5">
        <f t="shared" si="5"/>
        <v>2.1332119090179091</v>
      </c>
      <c r="Q21" s="43"/>
      <c r="R21" s="39">
        <v>13.38</v>
      </c>
      <c r="S21" s="1">
        <f t="shared" si="2"/>
        <v>-0.83708507557442757</v>
      </c>
      <c r="T21" s="6">
        <f t="shared" si="3"/>
        <v>-7.0933262981037819</v>
      </c>
    </row>
    <row r="22" spans="1:20" ht="17.25" thickBot="1" x14ac:dyDescent="0.3">
      <c r="A22" s="84" t="s">
        <v>54</v>
      </c>
      <c r="B22" s="19">
        <v>123943.51</v>
      </c>
      <c r="C22" s="16">
        <v>6271.34</v>
      </c>
      <c r="D22" s="1">
        <v>8714.17</v>
      </c>
      <c r="E22" s="1">
        <v>13589.06</v>
      </c>
      <c r="F22" s="1">
        <v>311.55</v>
      </c>
      <c r="G22" s="1">
        <v>0</v>
      </c>
      <c r="H22" s="12">
        <v>101640.28</v>
      </c>
      <c r="I22" s="43"/>
      <c r="J22" s="55"/>
      <c r="K22" s="13"/>
      <c r="L22" s="67">
        <f t="shared" si="4"/>
        <v>-2485.4719999999943</v>
      </c>
      <c r="M22" s="43"/>
      <c r="N22" s="14">
        <v>0</v>
      </c>
      <c r="O22" s="24">
        <f t="shared" si="0"/>
        <v>-56.983249878946609</v>
      </c>
      <c r="P22" s="5">
        <f t="shared" si="5"/>
        <v>2.2926530606237665</v>
      </c>
      <c r="Q22" s="43"/>
      <c r="R22" s="39">
        <v>12.86</v>
      </c>
      <c r="S22" s="1">
        <f t="shared" si="2"/>
        <v>-7.3280459344325335</v>
      </c>
      <c r="T22" s="6">
        <f t="shared" si="3"/>
        <v>-64.311295813379147</v>
      </c>
    </row>
    <row r="23" spans="1:20" ht="17.25" thickBot="1" x14ac:dyDescent="0.3">
      <c r="A23" s="84" t="s">
        <v>55</v>
      </c>
      <c r="B23" s="19">
        <v>136744.06</v>
      </c>
      <c r="C23" s="16">
        <v>7064.45</v>
      </c>
      <c r="D23" s="1">
        <v>10887.45</v>
      </c>
      <c r="E23" s="1">
        <v>19106.14</v>
      </c>
      <c r="F23" s="1">
        <v>420.87</v>
      </c>
      <c r="G23" s="1">
        <v>0</v>
      </c>
      <c r="H23" s="12">
        <v>106750.47</v>
      </c>
      <c r="I23" s="43"/>
      <c r="J23" s="55"/>
      <c r="K23" s="13"/>
      <c r="L23" s="67">
        <f t="shared" si="4"/>
        <v>2644.7780000000057</v>
      </c>
      <c r="M23" s="43"/>
      <c r="N23" s="14">
        <v>0</v>
      </c>
      <c r="O23" s="24">
        <f t="shared" si="0"/>
        <v>58.259162596945401</v>
      </c>
      <c r="P23" s="5">
        <f t="shared" si="5"/>
        <v>2.2027997282548961</v>
      </c>
      <c r="Q23" s="43"/>
      <c r="R23" s="39">
        <v>12.34</v>
      </c>
      <c r="S23" s="1">
        <f t="shared" si="2"/>
        <v>7.1891806644630627</v>
      </c>
      <c r="T23" s="6">
        <f t="shared" si="3"/>
        <v>65.448343261408468</v>
      </c>
    </row>
    <row r="24" spans="1:20" ht="17.25" thickBot="1" x14ac:dyDescent="0.3">
      <c r="A24" s="84" t="s">
        <v>56</v>
      </c>
      <c r="B24" s="19">
        <v>137005.48000000001</v>
      </c>
      <c r="C24" s="16">
        <v>7044.87</v>
      </c>
      <c r="D24" s="1">
        <v>10403.209999999999</v>
      </c>
      <c r="E24" s="1">
        <v>16189.62</v>
      </c>
      <c r="F24" s="1">
        <v>374.79</v>
      </c>
      <c r="G24" s="1">
        <v>0</v>
      </c>
      <c r="H24" s="12">
        <v>110412.65</v>
      </c>
      <c r="I24" s="43"/>
      <c r="J24" s="55"/>
      <c r="K24" s="13"/>
      <c r="L24" s="67">
        <f t="shared" si="4"/>
        <v>-808.26599999997416</v>
      </c>
      <c r="M24" s="43"/>
      <c r="N24" s="14">
        <v>0</v>
      </c>
      <c r="O24" s="24">
        <f t="shared" si="0"/>
        <v>-18.711372727710117</v>
      </c>
      <c r="P24" s="5">
        <f t="shared" si="5"/>
        <v>2.3150018345087777</v>
      </c>
      <c r="Q24" s="43"/>
      <c r="R24" s="39">
        <v>11.82</v>
      </c>
      <c r="S24" s="1">
        <f t="shared" si="2"/>
        <v>-2.2116842564153356</v>
      </c>
      <c r="T24" s="6">
        <f t="shared" si="3"/>
        <v>-20.923056984125452</v>
      </c>
    </row>
    <row r="25" spans="1:20" ht="17.25" thickBot="1" x14ac:dyDescent="0.3">
      <c r="A25" s="84" t="s">
        <v>57</v>
      </c>
      <c r="B25" s="19">
        <v>146593.26999999999</v>
      </c>
      <c r="C25" s="16">
        <v>7568.23</v>
      </c>
      <c r="D25" s="1">
        <v>10850.66</v>
      </c>
      <c r="E25" s="1">
        <v>18096.07</v>
      </c>
      <c r="F25" s="1">
        <v>409.7</v>
      </c>
      <c r="G25" s="1">
        <v>0</v>
      </c>
      <c r="H25" s="12">
        <v>117646.54</v>
      </c>
      <c r="I25" s="43"/>
      <c r="J25" s="55"/>
      <c r="K25" s="13"/>
      <c r="L25" s="67">
        <f t="shared" si="4"/>
        <v>-371.92399999999907</v>
      </c>
      <c r="M25" s="43"/>
      <c r="N25" s="14">
        <v>0</v>
      </c>
      <c r="O25" s="24">
        <f t="shared" si="0"/>
        <v>-8.420461614041038</v>
      </c>
      <c r="P25" s="5">
        <f t="shared" si="5"/>
        <v>2.2640274932623492</v>
      </c>
      <c r="Q25" s="43"/>
      <c r="R25" s="39">
        <v>11.28</v>
      </c>
      <c r="S25" s="1">
        <f t="shared" si="2"/>
        <v>-0.94982807006382908</v>
      </c>
      <c r="T25" s="6">
        <f t="shared" si="3"/>
        <v>-9.3702896841048666</v>
      </c>
    </row>
    <row r="26" spans="1:20" ht="17.25" thickBot="1" x14ac:dyDescent="0.3">
      <c r="A26" s="84" t="s">
        <v>58</v>
      </c>
      <c r="B26" s="19">
        <v>147800.57999999999</v>
      </c>
      <c r="C26" s="16">
        <v>7771.51</v>
      </c>
      <c r="D26" s="1">
        <v>12123</v>
      </c>
      <c r="E26" s="1">
        <v>21628.57</v>
      </c>
      <c r="F26" s="1">
        <v>480.17</v>
      </c>
      <c r="G26" s="1">
        <v>0</v>
      </c>
      <c r="H26" s="12">
        <v>114049.01</v>
      </c>
      <c r="I26" s="43"/>
      <c r="J26" s="55"/>
      <c r="K26" s="13"/>
      <c r="L26" s="67">
        <f t="shared" si="4"/>
        <v>4191.4539999999979</v>
      </c>
      <c r="M26" s="43"/>
      <c r="N26" s="14">
        <v>0</v>
      </c>
      <c r="O26" s="24">
        <f t="shared" si="0"/>
        <v>93.053330256230495</v>
      </c>
      <c r="P26" s="5">
        <f t="shared" si="5"/>
        <v>2.2200728018542142</v>
      </c>
      <c r="Q26" s="43"/>
      <c r="R26" s="39">
        <v>10.71</v>
      </c>
      <c r="S26" s="1">
        <f t="shared" si="2"/>
        <v>9.9660116704422865</v>
      </c>
      <c r="T26" s="6">
        <f t="shared" si="3"/>
        <v>103.01934192667278</v>
      </c>
    </row>
    <row r="27" spans="1:20" ht="17.25" thickBot="1" x14ac:dyDescent="0.3">
      <c r="A27" s="84" t="s">
        <v>59</v>
      </c>
      <c r="B27" s="19">
        <v>140018.53</v>
      </c>
      <c r="C27" s="16">
        <v>7420.09</v>
      </c>
      <c r="D27" s="1">
        <v>11752.86</v>
      </c>
      <c r="E27" s="1">
        <v>22078.92</v>
      </c>
      <c r="F27" s="1">
        <v>482.82</v>
      </c>
      <c r="G27" s="1">
        <v>0</v>
      </c>
      <c r="H27" s="12">
        <v>106186.75</v>
      </c>
      <c r="I27" s="43"/>
      <c r="J27" s="55"/>
      <c r="K27" s="13"/>
      <c r="L27" s="67">
        <f t="shared" si="4"/>
        <v>5828.0740000000078</v>
      </c>
      <c r="M27" s="43"/>
      <c r="N27" s="14">
        <v>0</v>
      </c>
      <c r="O27" s="24">
        <f t="shared" si="0"/>
        <v>127.44784113896891</v>
      </c>
      <c r="P27" s="5">
        <f t="shared" si="5"/>
        <v>2.1867917452484087</v>
      </c>
      <c r="Q27" s="43"/>
      <c r="R27" s="39">
        <v>10.24</v>
      </c>
      <c r="S27" s="1">
        <f t="shared" si="2"/>
        <v>13.050658932630418</v>
      </c>
      <c r="T27" s="6">
        <f t="shared" si="3"/>
        <v>140.49850007159932</v>
      </c>
    </row>
    <row r="28" spans="1:20" ht="17.25" thickBot="1" x14ac:dyDescent="0.3">
      <c r="A28" s="85" t="s">
        <v>60</v>
      </c>
      <c r="B28" s="19">
        <v>162436.76999999999</v>
      </c>
      <c r="C28" s="16">
        <v>8622.34</v>
      </c>
      <c r="D28" s="3">
        <v>14768.91</v>
      </c>
      <c r="E28" s="3">
        <v>21150.06</v>
      </c>
      <c r="F28" s="3">
        <v>514.20000000000005</v>
      </c>
      <c r="G28" s="3">
        <v>0</v>
      </c>
      <c r="H28" s="2">
        <v>126517.8</v>
      </c>
      <c r="I28" s="43"/>
      <c r="J28" s="55"/>
      <c r="K28" s="13"/>
      <c r="L28" s="67">
        <f t="shared" si="4"/>
        <v>3431.6159999999945</v>
      </c>
      <c r="M28" s="43"/>
      <c r="N28" s="14">
        <v>0</v>
      </c>
      <c r="O28" s="24">
        <f t="shared" si="0"/>
        <v>83.429406214450339</v>
      </c>
      <c r="P28" s="5">
        <f t="shared" si="5"/>
        <v>2.4311987767410592</v>
      </c>
      <c r="Q28" s="43"/>
      <c r="R28" s="39">
        <v>9.6999999999999993</v>
      </c>
      <c r="S28" s="1">
        <f t="shared" si="2"/>
        <v>8.0926524028016811</v>
      </c>
      <c r="T28" s="6">
        <f t="shared" si="3"/>
        <v>91.522058617252014</v>
      </c>
    </row>
    <row r="29" spans="1:20" ht="17.25" thickBot="1" x14ac:dyDescent="0.3">
      <c r="A29" s="85" t="s">
        <v>61</v>
      </c>
      <c r="B29" s="19">
        <v>151052.65</v>
      </c>
      <c r="C29" s="16">
        <v>8107.32</v>
      </c>
      <c r="D29" s="3">
        <v>14091.79</v>
      </c>
      <c r="E29" s="3">
        <v>21901.96</v>
      </c>
      <c r="F29" s="3">
        <v>517.88</v>
      </c>
      <c r="G29" s="3">
        <v>0</v>
      </c>
      <c r="H29" s="2">
        <v>115058.9</v>
      </c>
      <c r="I29" s="43"/>
      <c r="J29" s="55"/>
      <c r="K29" s="13"/>
      <c r="L29" s="67">
        <f t="shared" si="4"/>
        <v>5783.2200000000012</v>
      </c>
      <c r="M29" s="43"/>
      <c r="N29" s="14">
        <v>0</v>
      </c>
      <c r="O29" s="24">
        <f t="shared" si="0"/>
        <v>136.74639044176871</v>
      </c>
      <c r="P29" s="5">
        <f t="shared" si="5"/>
        <v>2.3645372377631957</v>
      </c>
      <c r="Q29" s="43"/>
      <c r="R29" s="39">
        <v>9.2100000000000009</v>
      </c>
      <c r="S29" s="1">
        <f t="shared" si="2"/>
        <v>12.594342559686901</v>
      </c>
      <c r="T29" s="6">
        <f t="shared" si="3"/>
        <v>149.34073300145562</v>
      </c>
    </row>
    <row r="30" spans="1:20" ht="17.25" thickBot="1" x14ac:dyDescent="0.3">
      <c r="A30" s="85" t="s">
        <v>62</v>
      </c>
      <c r="B30" s="19">
        <v>151068</v>
      </c>
      <c r="C30" s="16">
        <v>8041.82</v>
      </c>
      <c r="D30" s="3">
        <v>12676.52</v>
      </c>
      <c r="E30" s="3">
        <v>19387.52</v>
      </c>
      <c r="F30" s="3">
        <v>463.33</v>
      </c>
      <c r="G30" s="3">
        <v>0</v>
      </c>
      <c r="H30" s="2">
        <v>119003.96</v>
      </c>
      <c r="I30" s="43"/>
      <c r="J30" s="55"/>
      <c r="K30" s="13"/>
      <c r="L30" s="67">
        <f t="shared" si="4"/>
        <v>1850.4400000000023</v>
      </c>
      <c r="M30" s="43"/>
      <c r="N30" s="14">
        <v>0</v>
      </c>
      <c r="O30" s="24">
        <f t="shared" si="0"/>
        <v>44.222487724061715</v>
      </c>
      <c r="P30" s="5">
        <f t="shared" si="5"/>
        <v>2.3898363483312974</v>
      </c>
      <c r="Q30" s="43"/>
      <c r="R30" s="39">
        <v>8.7200000000000006</v>
      </c>
      <c r="S30" s="1">
        <f t="shared" si="2"/>
        <v>3.8562009295381814</v>
      </c>
      <c r="T30" s="6">
        <f t="shared" si="3"/>
        <v>48.078688653599897</v>
      </c>
    </row>
    <row r="31" spans="1:20" ht="17.25" thickBot="1" x14ac:dyDescent="0.3">
      <c r="A31" s="85" t="s">
        <v>63</v>
      </c>
      <c r="B31" s="19">
        <v>156420.85</v>
      </c>
      <c r="C31" s="16">
        <v>8264.48</v>
      </c>
      <c r="D31" s="3">
        <v>11408.79</v>
      </c>
      <c r="E31" s="3">
        <v>19826.080000000002</v>
      </c>
      <c r="F31" s="3">
        <v>452.44</v>
      </c>
      <c r="G31" s="3">
        <v>0</v>
      </c>
      <c r="H31" s="2">
        <v>125185.98</v>
      </c>
      <c r="I31" s="43"/>
      <c r="J31" s="55"/>
      <c r="K31" s="13"/>
      <c r="L31" s="67">
        <f t="shared" si="4"/>
        <v>-49.299999999988358</v>
      </c>
      <c r="M31" s="43"/>
      <c r="N31" s="14">
        <v>0</v>
      </c>
      <c r="O31" s="24">
        <f t="shared" si="0"/>
        <v>-1.1250480175604423</v>
      </c>
      <c r="P31" s="5">
        <f t="shared" si="5"/>
        <v>2.2820446603665472</v>
      </c>
      <c r="Q31" s="43"/>
      <c r="R31" s="39">
        <v>8.18</v>
      </c>
      <c r="S31" s="1">
        <f t="shared" si="2"/>
        <v>-9.2028927836444174E-2</v>
      </c>
      <c r="T31" s="6">
        <f t="shared" si="3"/>
        <v>-1.2170769453968864</v>
      </c>
    </row>
    <row r="32" spans="1:20" ht="17.25" thickBot="1" x14ac:dyDescent="0.3">
      <c r="A32" s="85" t="s">
        <v>64</v>
      </c>
      <c r="B32" s="19">
        <v>154405.25</v>
      </c>
      <c r="C32" s="16">
        <v>8242.9500000000007</v>
      </c>
      <c r="D32" s="3">
        <v>12299.46</v>
      </c>
      <c r="E32" s="3">
        <v>20576.259999999998</v>
      </c>
      <c r="F32" s="3">
        <v>477.52</v>
      </c>
      <c r="G32" s="3">
        <v>0</v>
      </c>
      <c r="H32" s="2">
        <v>121529.53</v>
      </c>
      <c r="I32" s="43"/>
      <c r="J32" s="55"/>
      <c r="K32" s="13"/>
      <c r="L32" s="67">
        <f t="shared" si="4"/>
        <v>1994.6700000000128</v>
      </c>
      <c r="M32" s="43"/>
      <c r="N32" s="14">
        <v>0</v>
      </c>
      <c r="O32" s="24">
        <f t="shared" si="0"/>
        <v>46.290959503816822</v>
      </c>
      <c r="P32" s="5">
        <f t="shared" si="5"/>
        <v>2.3207327279107086</v>
      </c>
      <c r="Q32" s="43"/>
      <c r="R32" s="39">
        <v>7.69</v>
      </c>
      <c r="S32" s="1">
        <f t="shared" si="2"/>
        <v>3.5597747858435143</v>
      </c>
      <c r="T32" s="6">
        <f t="shared" si="3"/>
        <v>49.850734289660338</v>
      </c>
    </row>
    <row r="33" spans="1:20" ht="17.25" thickBot="1" x14ac:dyDescent="0.3">
      <c r="A33" s="85" t="s">
        <v>65</v>
      </c>
      <c r="B33" s="19">
        <v>160290.04</v>
      </c>
      <c r="C33" s="16">
        <v>8522.34</v>
      </c>
      <c r="D33" s="3">
        <v>11478.45</v>
      </c>
      <c r="E33" s="3">
        <v>21100.39</v>
      </c>
      <c r="F33" s="3">
        <v>474.79</v>
      </c>
      <c r="G33" s="3">
        <v>0</v>
      </c>
      <c r="H33" s="2">
        <v>127711.2</v>
      </c>
      <c r="I33" s="43"/>
      <c r="J33" s="55"/>
      <c r="K33" s="13"/>
      <c r="L33" s="67">
        <f t="shared" si="4"/>
        <v>520.83200000000943</v>
      </c>
      <c r="M33" s="43"/>
      <c r="N33" s="14">
        <v>0</v>
      </c>
      <c r="O33" s="24">
        <f t="shared" si="0"/>
        <v>11.719490743062307</v>
      </c>
      <c r="P33" s="5">
        <f t="shared" si="5"/>
        <v>2.2501479830467588</v>
      </c>
      <c r="Q33" s="43"/>
      <c r="R33" s="39">
        <v>7.22</v>
      </c>
      <c r="S33" s="1">
        <f t="shared" si="2"/>
        <v>0.84614723164909855</v>
      </c>
      <c r="T33" s="6">
        <f t="shared" si="3"/>
        <v>12.565637974711406</v>
      </c>
    </row>
    <row r="34" spans="1:20" ht="17.25" thickBot="1" x14ac:dyDescent="0.3">
      <c r="A34" s="85" t="s">
        <v>66</v>
      </c>
      <c r="B34" s="19">
        <v>167220.06</v>
      </c>
      <c r="C34" s="16">
        <v>8875.5300000000007</v>
      </c>
      <c r="D34" s="3">
        <v>11894.77</v>
      </c>
      <c r="E34" s="3">
        <v>19594.990000000002</v>
      </c>
      <c r="F34" s="3">
        <v>460.13</v>
      </c>
      <c r="G34" s="3">
        <v>0</v>
      </c>
      <c r="H34" s="2">
        <v>135730.29999999999</v>
      </c>
      <c r="I34" s="43"/>
      <c r="J34" s="55"/>
      <c r="K34" s="13"/>
      <c r="L34" s="67">
        <f t="shared" si="4"/>
        <v>-1954.2519999999786</v>
      </c>
      <c r="M34" s="43"/>
      <c r="N34" s="14">
        <f t="shared" ref="N34:N40" si="6">H34*L34%</f>
        <v>-2652512.102355971</v>
      </c>
      <c r="O34" s="24">
        <f t="shared" si="0"/>
        <v>-45.889789826888915</v>
      </c>
      <c r="P34" s="5">
        <f t="shared" si="5"/>
        <v>2.3482022700700536</v>
      </c>
      <c r="Q34" s="43"/>
      <c r="R34" s="39">
        <v>6.7</v>
      </c>
      <c r="S34" s="1">
        <f t="shared" si="2"/>
        <v>-3.0746159184015576</v>
      </c>
      <c r="T34" s="6">
        <f t="shared" si="3"/>
        <v>-48.96440574529047</v>
      </c>
    </row>
    <row r="35" spans="1:20" ht="17.25" thickBot="1" x14ac:dyDescent="0.3">
      <c r="A35" s="85" t="s">
        <v>67</v>
      </c>
      <c r="B35" s="19">
        <v>173655.56</v>
      </c>
      <c r="C35" s="16">
        <v>9208.67</v>
      </c>
      <c r="D35" s="3">
        <v>10018.9</v>
      </c>
      <c r="E35" s="3">
        <v>23666.2</v>
      </c>
      <c r="F35" s="3">
        <v>494.95</v>
      </c>
      <c r="G35" s="3">
        <v>0</v>
      </c>
      <c r="H35" s="2">
        <v>139970.46</v>
      </c>
      <c r="I35" s="43"/>
      <c r="J35" s="55"/>
      <c r="K35" s="13"/>
      <c r="L35" s="67">
        <f t="shared" si="4"/>
        <v>-1046.0119999999879</v>
      </c>
      <c r="M35" s="43"/>
      <c r="N35" s="14">
        <f t="shared" si="6"/>
        <v>-1464107.8080551829</v>
      </c>
      <c r="O35" s="24">
        <f t="shared" si="0"/>
        <v>-21.876078094497384</v>
      </c>
      <c r="P35" s="5">
        <f t="shared" si="5"/>
        <v>2.0913792666334268</v>
      </c>
      <c r="Q35" s="43"/>
      <c r="R35" s="39">
        <v>6.16</v>
      </c>
      <c r="S35" s="1">
        <f t="shared" si="2"/>
        <v>-1.347566410621039</v>
      </c>
      <c r="T35" s="6">
        <f t="shared" si="3"/>
        <v>-23.223644505118422</v>
      </c>
    </row>
    <row r="36" spans="1:20" ht="17.25" thickBot="1" x14ac:dyDescent="0.3">
      <c r="A36" s="85" t="s">
        <v>68</v>
      </c>
      <c r="B36" s="19">
        <v>161933.31</v>
      </c>
      <c r="C36" s="16">
        <v>8758.19</v>
      </c>
      <c r="D36" s="3">
        <v>11028.72</v>
      </c>
      <c r="E36" s="3">
        <v>22392.16</v>
      </c>
      <c r="F36" s="3">
        <v>496.06</v>
      </c>
      <c r="G36" s="3">
        <v>0</v>
      </c>
      <c r="H36" s="2">
        <v>128512.43</v>
      </c>
      <c r="I36" s="43"/>
      <c r="J36" s="55"/>
      <c r="K36" s="13"/>
      <c r="L36" s="67">
        <f t="shared" si="4"/>
        <v>1034.218000000008</v>
      </c>
      <c r="M36" s="43"/>
      <c r="N36" s="14">
        <f t="shared" si="6"/>
        <v>1329098.6832974104</v>
      </c>
      <c r="O36" s="24">
        <f t="shared" si="0"/>
        <v>22.911330621074697</v>
      </c>
      <c r="P36" s="5">
        <f t="shared" si="5"/>
        <v>2.2153289365563662</v>
      </c>
      <c r="Q36" s="43"/>
      <c r="R36" s="39">
        <v>5.69</v>
      </c>
      <c r="S36" s="1">
        <f t="shared" si="2"/>
        <v>1.3036547123391504</v>
      </c>
      <c r="T36" s="6">
        <f t="shared" si="3"/>
        <v>24.214985333413846</v>
      </c>
    </row>
    <row r="37" spans="1:20" ht="17.25" thickBot="1" x14ac:dyDescent="0.3">
      <c r="A37" s="85" t="s">
        <v>69</v>
      </c>
      <c r="B37" s="19">
        <v>192522.23999999999</v>
      </c>
      <c r="C37" s="16">
        <v>10434.02</v>
      </c>
      <c r="D37" s="3">
        <v>12904.55</v>
      </c>
      <c r="E37" s="3">
        <v>24135.33</v>
      </c>
      <c r="F37" s="3">
        <v>553.39</v>
      </c>
      <c r="G37" s="3">
        <v>0</v>
      </c>
      <c r="H37" s="2">
        <v>155482.35999999999</v>
      </c>
      <c r="I37" s="43"/>
      <c r="J37" s="55"/>
      <c r="K37" s="13"/>
      <c r="L37" s="67">
        <f t="shared" si="4"/>
        <v>-1464.5679999999993</v>
      </c>
      <c r="M37" s="43"/>
      <c r="N37" s="14">
        <f t="shared" si="6"/>
        <v>-2277144.8902047989</v>
      </c>
      <c r="O37" s="24">
        <f t="shared" si="0"/>
        <v>-33.580534656870221</v>
      </c>
      <c r="P37" s="5">
        <f t="shared" si="5"/>
        <v>2.2928627866285649</v>
      </c>
      <c r="Q37" s="43"/>
      <c r="R37" s="39">
        <v>5.12</v>
      </c>
      <c r="S37" s="1">
        <f t="shared" si="2"/>
        <v>-1.7193233744317553</v>
      </c>
      <c r="T37" s="6">
        <f t="shared" si="3"/>
        <v>-35.299858031301973</v>
      </c>
    </row>
    <row r="38" spans="1:20" ht="17.25" thickBot="1" x14ac:dyDescent="0.3">
      <c r="A38" s="85" t="s">
        <v>70</v>
      </c>
      <c r="B38" s="19">
        <v>184918.22</v>
      </c>
      <c r="C38" s="16">
        <v>10160.48</v>
      </c>
      <c r="D38" s="3">
        <v>13082.72</v>
      </c>
      <c r="E38" s="3">
        <v>22499.57</v>
      </c>
      <c r="F38" s="3">
        <v>537.76</v>
      </c>
      <c r="G38" s="3">
        <v>0</v>
      </c>
      <c r="H38" s="2">
        <v>149335.93</v>
      </c>
      <c r="I38" s="43"/>
      <c r="J38" s="55"/>
      <c r="K38" s="13"/>
      <c r="L38" s="67">
        <f t="shared" si="4"/>
        <v>-1401.3539999999921</v>
      </c>
      <c r="M38" s="43"/>
      <c r="N38" s="14">
        <f t="shared" si="6"/>
        <v>-2092725.0284921881</v>
      </c>
      <c r="O38" s="24">
        <f t="shared" si="0"/>
        <v>-33.493623524360501</v>
      </c>
      <c r="P38" s="5">
        <f t="shared" si="5"/>
        <v>2.3900901217223263</v>
      </c>
      <c r="Q38" s="43"/>
      <c r="R38" s="39">
        <v>4.62</v>
      </c>
      <c r="S38" s="1">
        <f t="shared" si="2"/>
        <v>-1.547405406825455</v>
      </c>
      <c r="T38" s="6">
        <f t="shared" si="3"/>
        <v>-35.041028931185956</v>
      </c>
    </row>
    <row r="39" spans="1:20" ht="17.25" thickBot="1" x14ac:dyDescent="0.3">
      <c r="A39" s="85" t="s">
        <v>71</v>
      </c>
      <c r="B39" s="19">
        <v>177367.56</v>
      </c>
      <c r="C39" s="16">
        <v>9823.86</v>
      </c>
      <c r="D39" s="3">
        <v>12238.92</v>
      </c>
      <c r="E39" s="3">
        <v>22032.76</v>
      </c>
      <c r="F39" s="3">
        <v>522.54</v>
      </c>
      <c r="G39" s="3">
        <v>0</v>
      </c>
      <c r="H39" s="2">
        <v>143095.88</v>
      </c>
      <c r="I39" s="43"/>
      <c r="J39" s="55"/>
      <c r="K39" s="13"/>
      <c r="L39" s="67">
        <f t="shared" si="4"/>
        <v>-1201.8319999999949</v>
      </c>
      <c r="M39" s="43"/>
      <c r="N39" s="14">
        <f t="shared" si="6"/>
        <v>-1719772.0765215929</v>
      </c>
      <c r="O39" s="24">
        <f t="shared" si="0"/>
        <v>-28.503251216824282</v>
      </c>
      <c r="P39" s="5">
        <f t="shared" si="5"/>
        <v>2.3716502154065129</v>
      </c>
      <c r="Q39" s="43"/>
      <c r="R39" s="39">
        <v>4.16</v>
      </c>
      <c r="S39" s="1">
        <f t="shared" si="2"/>
        <v>-1.1857352506198902</v>
      </c>
      <c r="T39" s="6">
        <f t="shared" si="3"/>
        <v>-29.68898646744417</v>
      </c>
    </row>
    <row r="40" spans="1:20" ht="17.25" thickBot="1" x14ac:dyDescent="0.3">
      <c r="A40" s="85" t="s">
        <v>72</v>
      </c>
      <c r="B40" s="19">
        <v>182541</v>
      </c>
      <c r="C40" s="16">
        <v>10222.1</v>
      </c>
      <c r="D40" s="3">
        <v>13236.11</v>
      </c>
      <c r="E40" s="3">
        <v>22325.77</v>
      </c>
      <c r="F40" s="3">
        <v>546.80999999999995</v>
      </c>
      <c r="G40" s="3">
        <v>0</v>
      </c>
      <c r="H40" s="2">
        <v>146979.12</v>
      </c>
      <c r="I40" s="43"/>
      <c r="J40" s="55"/>
      <c r="K40" s="13"/>
      <c r="L40" s="67">
        <f t="shared" si="4"/>
        <v>-946.31999999997788</v>
      </c>
      <c r="M40" s="43"/>
      <c r="N40" s="14">
        <f t="shared" si="6"/>
        <v>-1390892.8083839675</v>
      </c>
      <c r="O40" s="24">
        <f t="shared" si="0"/>
        <v>-23.177576370265744</v>
      </c>
      <c r="P40" s="5">
        <f t="shared" si="5"/>
        <v>2.4492324340884992</v>
      </c>
      <c r="Q40" s="43"/>
      <c r="R40" s="39">
        <v>3.68</v>
      </c>
      <c r="S40" s="1">
        <f t="shared" si="2"/>
        <v>-0.85293481042577934</v>
      </c>
      <c r="T40" s="6">
        <f t="shared" si="3"/>
        <v>-24.030511180691523</v>
      </c>
    </row>
    <row r="41" spans="1:20" ht="17.25" thickBot="1" x14ac:dyDescent="0.3">
      <c r="A41" s="85" t="s">
        <v>73</v>
      </c>
      <c r="B41" s="19">
        <v>170030.2</v>
      </c>
      <c r="C41" s="16">
        <v>9877.69</v>
      </c>
      <c r="D41" s="3">
        <v>11046.81</v>
      </c>
      <c r="E41" s="3">
        <v>20542.61</v>
      </c>
      <c r="F41" s="3">
        <v>868.58999999999992</v>
      </c>
      <c r="G41" s="3">
        <v>0</v>
      </c>
      <c r="H41" s="2">
        <v>138440.78</v>
      </c>
      <c r="I41" s="43"/>
      <c r="J41" s="55"/>
      <c r="K41" s="13"/>
      <c r="L41" s="67">
        <f t="shared" si="4"/>
        <v>-2416.6199999999953</v>
      </c>
      <c r="M41" s="43"/>
      <c r="N41" s="14">
        <f t="shared" ref="N41" si="7">H41*L41%</f>
        <v>-3345587.5776359937</v>
      </c>
      <c r="O41" s="24">
        <f t="shared" si="0"/>
        <v>-102.18039313407574</v>
      </c>
      <c r="P41" s="5">
        <f t="shared" si="5"/>
        <v>4.228235847343643</v>
      </c>
      <c r="Q41" s="43"/>
      <c r="R41" s="39">
        <v>3.3</v>
      </c>
      <c r="S41" s="1">
        <f t="shared" si="2"/>
        <v>-3.3719529734244995</v>
      </c>
      <c r="T41" s="6">
        <f t="shared" si="3"/>
        <v>-105.55234610750024</v>
      </c>
    </row>
    <row r="42" spans="1:20" s="57" customFormat="1" ht="17.25" thickBot="1" x14ac:dyDescent="0.3">
      <c r="A42" s="82" t="s">
        <v>74</v>
      </c>
      <c r="B42" s="18">
        <v>179346.09</v>
      </c>
      <c r="C42" s="64">
        <v>10035.33</v>
      </c>
      <c r="D42" s="3">
        <v>11507.25</v>
      </c>
      <c r="E42" s="3">
        <v>20662.96</v>
      </c>
      <c r="F42" s="3">
        <v>498.87</v>
      </c>
      <c r="G42" s="3">
        <v>0</v>
      </c>
      <c r="H42" s="2">
        <v>147175.88</v>
      </c>
      <c r="I42" s="43"/>
      <c r="J42" s="21"/>
      <c r="K42" s="4"/>
      <c r="L42" s="67">
        <f t="shared" si="4"/>
        <v>-3699.0080000000016</v>
      </c>
      <c r="M42" s="43"/>
      <c r="N42" s="9">
        <f t="shared" ref="N42:N50" si="8">H42*L42%</f>
        <v>-5444047.5752704022</v>
      </c>
      <c r="O42" s="23">
        <f t="shared" ref="O42:O50" si="9">(K42+L42)*P42%</f>
        <v>-89.305894264906911</v>
      </c>
      <c r="P42" s="5">
        <f t="shared" ref="P42:P50" si="10">(F42/E42)*100</f>
        <v>2.4143201167693302</v>
      </c>
      <c r="Q42" s="43"/>
      <c r="R42" s="39">
        <v>2.93</v>
      </c>
      <c r="S42" s="59">
        <f t="shared" ref="S42:S50" si="11">O42*R42%</f>
        <v>-2.616662701961773</v>
      </c>
      <c r="T42" s="60">
        <f t="shared" ref="T42:T50" si="12">O42+S42</f>
        <v>-91.922556966868683</v>
      </c>
    </row>
    <row r="43" spans="1:20" s="57" customFormat="1" ht="17.25" thickBot="1" x14ac:dyDescent="0.3">
      <c r="A43" s="86" t="s">
        <v>75</v>
      </c>
      <c r="B43" s="61">
        <v>173775.38</v>
      </c>
      <c r="C43" s="62">
        <v>9728.77</v>
      </c>
      <c r="D43" s="63">
        <v>10510.13</v>
      </c>
      <c r="E43" s="63">
        <v>18701.05</v>
      </c>
      <c r="F43" s="63">
        <v>455.64</v>
      </c>
      <c r="G43" s="63">
        <v>0</v>
      </c>
      <c r="H43" s="68">
        <v>144564.20000000001</v>
      </c>
      <c r="I43" s="43"/>
      <c r="J43" s="65"/>
      <c r="K43" s="66"/>
      <c r="L43" s="67">
        <f t="shared" si="4"/>
        <v>-5543.8960000000079</v>
      </c>
      <c r="M43" s="43"/>
      <c r="N43" s="9">
        <f t="shared" si="8"/>
        <v>-8014488.9012320125</v>
      </c>
      <c r="O43" s="23">
        <f t="shared" si="9"/>
        <v>-135.0737404284788</v>
      </c>
      <c r="P43" s="5">
        <f t="shared" si="10"/>
        <v>2.4364407346111583</v>
      </c>
      <c r="Q43" s="43"/>
      <c r="R43" s="39">
        <v>2.5499999999999998</v>
      </c>
      <c r="S43" s="59">
        <f t="shared" si="11"/>
        <v>-3.444380380926209</v>
      </c>
      <c r="T43" s="60">
        <f t="shared" si="12"/>
        <v>-138.51812080940502</v>
      </c>
    </row>
    <row r="44" spans="1:20" s="57" customFormat="1" ht="17.25" thickBot="1" x14ac:dyDescent="0.3">
      <c r="A44" s="85" t="s">
        <v>76</v>
      </c>
      <c r="B44" s="19">
        <v>171329.2</v>
      </c>
      <c r="C44" s="16">
        <v>9686.56</v>
      </c>
      <c r="D44" s="58">
        <v>11932.55</v>
      </c>
      <c r="E44" s="58">
        <v>17372.490000000002</v>
      </c>
      <c r="F44" s="58">
        <v>458.71</v>
      </c>
      <c r="G44" s="58">
        <v>0</v>
      </c>
      <c r="H44" s="69">
        <v>142024.16</v>
      </c>
      <c r="I44" s="43"/>
      <c r="J44" s="55"/>
      <c r="K44" s="13"/>
      <c r="L44" s="67">
        <f t="shared" si="4"/>
        <v>-4960.7999999999884</v>
      </c>
      <c r="M44" s="43"/>
      <c r="N44" s="9">
        <f t="shared" si="8"/>
        <v>-7045534.5292799836</v>
      </c>
      <c r="O44" s="23">
        <f t="shared" si="9"/>
        <v>-130.98689756045303</v>
      </c>
      <c r="P44" s="5">
        <f t="shared" si="10"/>
        <v>2.6404389929135084</v>
      </c>
      <c r="Q44" s="43"/>
      <c r="R44" s="39">
        <v>2.2599999999999998</v>
      </c>
      <c r="S44" s="59">
        <f t="shared" si="11"/>
        <v>-2.9603038848662382</v>
      </c>
      <c r="T44" s="60">
        <f t="shared" si="12"/>
        <v>-133.94720144531928</v>
      </c>
    </row>
    <row r="45" spans="1:20" s="57" customFormat="1" ht="17.25" thickBot="1" x14ac:dyDescent="0.3">
      <c r="A45" s="85" t="s">
        <v>77</v>
      </c>
      <c r="B45" s="19">
        <v>198421.15</v>
      </c>
      <c r="C45" s="16">
        <v>11214.01</v>
      </c>
      <c r="D45" s="58">
        <v>12649.04</v>
      </c>
      <c r="E45" s="58">
        <v>21146.66</v>
      </c>
      <c r="F45" s="58">
        <v>530.79</v>
      </c>
      <c r="G45" s="58">
        <v>0</v>
      </c>
      <c r="H45" s="69">
        <v>164625.45000000001</v>
      </c>
      <c r="I45" s="43"/>
      <c r="J45" s="55"/>
      <c r="K45" s="13"/>
      <c r="L45" s="67">
        <f t="shared" si="4"/>
        <v>-5888.5299999999988</v>
      </c>
      <c r="M45" s="43"/>
      <c r="N45" s="9">
        <f t="shared" si="8"/>
        <v>-9694019.0108849984</v>
      </c>
      <c r="O45" s="23">
        <f t="shared" si="9"/>
        <v>-147.80456292861373</v>
      </c>
      <c r="P45" s="5">
        <f t="shared" si="10"/>
        <v>2.5100417749185922</v>
      </c>
      <c r="Q45" s="43"/>
      <c r="R45" s="39">
        <v>1.92</v>
      </c>
      <c r="S45" s="59">
        <f t="shared" si="11"/>
        <v>-2.8378476082293833</v>
      </c>
      <c r="T45" s="60">
        <f t="shared" si="12"/>
        <v>-150.64241053684313</v>
      </c>
    </row>
    <row r="46" spans="1:20" s="57" customFormat="1" ht="17.25" thickBot="1" x14ac:dyDescent="0.3">
      <c r="A46" s="85" t="s">
        <v>78</v>
      </c>
      <c r="B46" s="19">
        <v>194315.79</v>
      </c>
      <c r="C46" s="16">
        <v>13221.37</v>
      </c>
      <c r="D46" s="58">
        <v>11741.68</v>
      </c>
      <c r="E46" s="58">
        <v>159189.04999999999</v>
      </c>
      <c r="F46" s="58">
        <v>2704.3500000000004</v>
      </c>
      <c r="G46" s="58">
        <v>0</v>
      </c>
      <c r="H46" s="69">
        <v>23385.06</v>
      </c>
      <c r="I46" s="43"/>
      <c r="J46" s="55"/>
      <c r="K46" s="13"/>
      <c r="L46" s="67">
        <f t="shared" si="4"/>
        <v>132067.57200000001</v>
      </c>
      <c r="M46" s="43"/>
      <c r="N46" s="9">
        <v>0</v>
      </c>
      <c r="O46" s="23">
        <f t="shared" si="9"/>
        <v>2243.6024232709478</v>
      </c>
      <c r="P46" s="5">
        <f t="shared" si="10"/>
        <v>1.6988291594176863</v>
      </c>
      <c r="Q46" s="43"/>
      <c r="R46" s="39">
        <v>1.64</v>
      </c>
      <c r="S46" s="59">
        <f t="shared" si="11"/>
        <v>36.795079741643541</v>
      </c>
      <c r="T46" s="60">
        <f t="shared" si="12"/>
        <v>2280.3975030125912</v>
      </c>
    </row>
    <row r="47" spans="1:20" s="57" customFormat="1" ht="17.25" thickBot="1" x14ac:dyDescent="0.3">
      <c r="A47" s="85" t="s">
        <v>79</v>
      </c>
      <c r="B47" s="19">
        <v>205128.27</v>
      </c>
      <c r="C47" s="16">
        <v>11872.26</v>
      </c>
      <c r="D47" s="58">
        <v>14719.72</v>
      </c>
      <c r="E47" s="58">
        <v>25171.200000000001</v>
      </c>
      <c r="F47" s="58">
        <v>634.30000000000007</v>
      </c>
      <c r="G47" s="58">
        <v>0</v>
      </c>
      <c r="H47" s="69">
        <v>165237.35</v>
      </c>
      <c r="I47" s="43"/>
      <c r="J47" s="55"/>
      <c r="K47" s="13"/>
      <c r="L47" s="67">
        <f t="shared" si="4"/>
        <v>-1134.7339999999967</v>
      </c>
      <c r="M47" s="43"/>
      <c r="N47" s="9">
        <v>0</v>
      </c>
      <c r="O47" s="23">
        <f t="shared" si="9"/>
        <v>-28.594654851576326</v>
      </c>
      <c r="P47" s="5">
        <f t="shared" si="10"/>
        <v>2.5199434274091028</v>
      </c>
      <c r="Q47" s="43"/>
      <c r="R47" s="39">
        <v>1.4</v>
      </c>
      <c r="S47" s="59">
        <f t="shared" si="11"/>
        <v>-0.40032516792206851</v>
      </c>
      <c r="T47" s="60">
        <f t="shared" si="12"/>
        <v>-28.994980019498396</v>
      </c>
    </row>
    <row r="48" spans="1:20" s="57" customFormat="1" ht="17.25" thickBot="1" x14ac:dyDescent="0.3">
      <c r="A48" s="85" t="s">
        <v>80</v>
      </c>
      <c r="B48" s="19">
        <v>199089.74</v>
      </c>
      <c r="C48" s="16">
        <v>11530.08</v>
      </c>
      <c r="D48" s="58">
        <v>13502.02</v>
      </c>
      <c r="E48" s="58">
        <v>23291.64</v>
      </c>
      <c r="F48" s="58">
        <v>588.36</v>
      </c>
      <c r="G48" s="58">
        <v>0</v>
      </c>
      <c r="H48" s="69">
        <v>162296.07999999999</v>
      </c>
      <c r="I48" s="43"/>
      <c r="J48" s="55"/>
      <c r="K48" s="13"/>
      <c r="L48" s="67">
        <f t="shared" si="4"/>
        <v>-3024.2879999999714</v>
      </c>
      <c r="M48" s="43"/>
      <c r="N48" s="9">
        <v>0</v>
      </c>
      <c r="O48" s="23">
        <v>0</v>
      </c>
      <c r="P48" s="5">
        <f t="shared" si="10"/>
        <v>2.5260565593491915</v>
      </c>
      <c r="Q48" s="43"/>
      <c r="R48" s="39">
        <v>1.19</v>
      </c>
      <c r="S48" s="59">
        <f t="shared" si="11"/>
        <v>0</v>
      </c>
      <c r="T48" s="60">
        <f t="shared" si="12"/>
        <v>0</v>
      </c>
    </row>
    <row r="49" spans="1:20" s="78" customFormat="1" ht="17.25" thickBot="1" x14ac:dyDescent="0.3">
      <c r="A49" s="85" t="s">
        <v>81</v>
      </c>
      <c r="B49" s="19">
        <v>211065.56</v>
      </c>
      <c r="C49" s="16">
        <v>11929.84</v>
      </c>
      <c r="D49" s="58">
        <v>14803.52</v>
      </c>
      <c r="E49" s="58">
        <v>0</v>
      </c>
      <c r="F49" s="58">
        <v>238.24</v>
      </c>
      <c r="G49" s="58">
        <v>0</v>
      </c>
      <c r="H49" s="69">
        <v>172261.07</v>
      </c>
      <c r="I49" s="43"/>
      <c r="J49" s="55"/>
      <c r="K49" s="13"/>
      <c r="L49" s="67">
        <f t="shared" si="4"/>
        <v>-3408.622000000003</v>
      </c>
      <c r="M49" s="43"/>
      <c r="N49" s="14">
        <v>0</v>
      </c>
      <c r="O49" s="24">
        <v>0</v>
      </c>
      <c r="P49" s="5" t="e">
        <f t="shared" si="10"/>
        <v>#DIV/0!</v>
      </c>
      <c r="Q49" s="43"/>
      <c r="R49" s="79"/>
      <c r="S49" s="59"/>
      <c r="T49" s="60"/>
    </row>
    <row r="50" spans="1:20" ht="17.25" thickBot="1" x14ac:dyDescent="0.3">
      <c r="A50" s="85" t="s">
        <v>82</v>
      </c>
      <c r="B50" s="20">
        <v>183952.17</v>
      </c>
      <c r="C50" s="32">
        <v>10668.14</v>
      </c>
      <c r="D50" s="33">
        <v>11337.94</v>
      </c>
      <c r="E50" s="33">
        <v>19713.37</v>
      </c>
      <c r="F50" s="33">
        <v>501.28999999999996</v>
      </c>
      <c r="G50" s="33">
        <v>0</v>
      </c>
      <c r="H50" s="70">
        <v>152900.85999999999</v>
      </c>
      <c r="I50" s="43"/>
      <c r="J50" s="56"/>
      <c r="K50" s="11"/>
      <c r="L50" s="67">
        <f t="shared" si="4"/>
        <v>-5739.1239999999816</v>
      </c>
      <c r="M50" s="43"/>
      <c r="N50" s="10">
        <f t="shared" si="8"/>
        <v>-8775169.9524663705</v>
      </c>
      <c r="O50" s="25">
        <f t="shared" si="9"/>
        <v>-145.93980988334266</v>
      </c>
      <c r="P50" s="34">
        <f t="shared" si="10"/>
        <v>2.5428934778782115</v>
      </c>
      <c r="Q50" s="43"/>
      <c r="R50" s="40">
        <v>1</v>
      </c>
      <c r="S50" s="41">
        <f t="shared" si="11"/>
        <v>-1.4593980988334267</v>
      </c>
      <c r="T50" s="42">
        <f t="shared" si="12"/>
        <v>-147.39920798217608</v>
      </c>
    </row>
    <row r="51" spans="1:20" ht="17.25" thickBot="1" x14ac:dyDescent="0.3">
      <c r="B51" s="45"/>
      <c r="C51" s="45"/>
      <c r="I51" s="43"/>
      <c r="M51" s="43"/>
      <c r="O51" s="53">
        <f>SUM(O4:O50)</f>
        <v>14077.775846677845</v>
      </c>
      <c r="P51" s="35"/>
      <c r="Q51" s="43"/>
      <c r="R51" s="43"/>
      <c r="S51" s="43"/>
      <c r="T51" s="47">
        <f>SUM(T4:T50)</f>
        <v>16673.333670855227</v>
      </c>
    </row>
    <row r="52" spans="1:20" x14ac:dyDescent="0.25">
      <c r="O52" s="46">
        <v>20810.340547946136</v>
      </c>
      <c r="P52" s="43"/>
    </row>
    <row r="53" spans="1:20" x14ac:dyDescent="0.25">
      <c r="B53" s="44" t="s">
        <v>19</v>
      </c>
      <c r="C53" s="44" t="s">
        <v>21</v>
      </c>
      <c r="D53" s="44" t="s">
        <v>20</v>
      </c>
      <c r="L53" s="48"/>
    </row>
    <row r="54" spans="1:20" x14ac:dyDescent="0.25">
      <c r="B54" s="49" t="e">
        <f>SUM(#REF!)</f>
        <v>#REF!</v>
      </c>
      <c r="C54" s="49" t="e">
        <f>B54-D54</f>
        <v>#REF!</v>
      </c>
      <c r="D54" s="49" t="e">
        <f>SUM(#REF!)</f>
        <v>#REF!</v>
      </c>
      <c r="L54" s="48"/>
    </row>
    <row r="55" spans="1:20" x14ac:dyDescent="0.25">
      <c r="B55" s="49">
        <f>SUM(C4:C6)</f>
        <v>11640.21</v>
      </c>
      <c r="C55" s="49">
        <f t="shared" ref="C55:C59" si="13">B55-D55</f>
        <v>9226.4935844671745</v>
      </c>
      <c r="D55" s="49">
        <f>SUM(O4:O6)</f>
        <v>2413.7164155328255</v>
      </c>
    </row>
    <row r="56" spans="1:20" x14ac:dyDescent="0.25">
      <c r="B56" s="49">
        <f>SUM(C7:C18)</f>
        <v>62356.860000000008</v>
      </c>
      <c r="C56" s="49">
        <f t="shared" si="13"/>
        <v>52546.931524076965</v>
      </c>
      <c r="D56" s="49">
        <f>SUM(O7:O18)</f>
        <v>9809.9284759230432</v>
      </c>
      <c r="O56" s="46">
        <v>20810.340547946136</v>
      </c>
    </row>
    <row r="57" spans="1:20" x14ac:dyDescent="0.25">
      <c r="B57" s="48">
        <f>SUM(C19:C30)</f>
        <v>86285.6</v>
      </c>
      <c r="C57" s="49">
        <f t="shared" si="13"/>
        <v>85788.461394158221</v>
      </c>
      <c r="D57" s="49">
        <f>SUM(O19:O30)</f>
        <v>497.13860584179201</v>
      </c>
      <c r="E57" s="50"/>
      <c r="F57" s="50"/>
      <c r="G57" s="50"/>
      <c r="H57" s="50"/>
      <c r="I57" s="43"/>
      <c r="J57" s="51"/>
      <c r="K57" s="50"/>
      <c r="L57" s="50"/>
      <c r="M57" s="43"/>
      <c r="N57" s="50"/>
      <c r="O57" s="52"/>
      <c r="P57" s="43"/>
      <c r="Q57" s="43"/>
    </row>
    <row r="58" spans="1:20" x14ac:dyDescent="0.25">
      <c r="B58" s="48">
        <f>SUM(C31:C42)</f>
        <v>112425.64000000001</v>
      </c>
      <c r="C58" s="49">
        <f t="shared" si="13"/>
        <v>112723.85040823832</v>
      </c>
      <c r="D58" s="49">
        <f>SUM(O31:O42)</f>
        <v>-298.21040823829628</v>
      </c>
      <c r="E58" s="50"/>
      <c r="F58" s="50"/>
      <c r="G58" s="50"/>
      <c r="H58" s="50"/>
      <c r="I58" s="43"/>
      <c r="J58" s="51"/>
      <c r="K58" s="50"/>
      <c r="L58" s="50"/>
      <c r="M58" s="43"/>
      <c r="N58" s="50"/>
      <c r="O58" s="52"/>
      <c r="P58" s="43"/>
      <c r="Q58" s="43"/>
    </row>
    <row r="59" spans="1:20" x14ac:dyDescent="0.25">
      <c r="B59" s="48">
        <f>SUM(C43:C50)</f>
        <v>89851.03</v>
      </c>
      <c r="C59" s="49">
        <f t="shared" si="13"/>
        <v>88195.827242381522</v>
      </c>
      <c r="D59" s="49">
        <f>SUM(O43:O50)</f>
        <v>1655.2027576184835</v>
      </c>
      <c r="E59" s="50"/>
      <c r="F59" s="50"/>
      <c r="G59" s="50"/>
      <c r="H59" s="50"/>
      <c r="I59" s="43"/>
      <c r="J59" s="51"/>
      <c r="K59" s="50"/>
      <c r="L59" s="50"/>
      <c r="M59" s="43"/>
      <c r="N59" s="50"/>
      <c r="O59" s="52"/>
      <c r="P59" s="43"/>
      <c r="Q59" s="43"/>
    </row>
    <row r="60" spans="1:20" x14ac:dyDescent="0.25">
      <c r="B60" s="43"/>
      <c r="C60" s="43"/>
      <c r="D60" s="43"/>
      <c r="E60" s="43"/>
      <c r="F60" s="43"/>
      <c r="G60" s="43"/>
      <c r="H60" s="43"/>
      <c r="I60" s="43"/>
      <c r="J60" s="52"/>
      <c r="K60" s="43"/>
      <c r="L60" s="43"/>
      <c r="M60" s="43"/>
      <c r="N60" s="43"/>
      <c r="O60" s="52"/>
      <c r="P60" s="43"/>
      <c r="Q60" s="43"/>
    </row>
    <row r="61" spans="1:20" x14ac:dyDescent="0.25">
      <c r="B61" s="43"/>
      <c r="C61" s="43"/>
      <c r="D61" s="43"/>
      <c r="E61" s="43"/>
      <c r="F61" s="43"/>
      <c r="G61" s="43"/>
      <c r="H61" s="43"/>
      <c r="I61" s="43"/>
      <c r="J61" s="52"/>
      <c r="K61" s="43"/>
      <c r="L61" s="43"/>
      <c r="M61" s="43"/>
      <c r="N61" s="43"/>
      <c r="O61" s="52"/>
      <c r="P61" s="43"/>
      <c r="Q61" s="43"/>
    </row>
    <row r="62" spans="1:20" x14ac:dyDescent="0.25">
      <c r="B62" s="43"/>
      <c r="C62" s="43"/>
      <c r="D62" s="43"/>
      <c r="E62" s="43"/>
      <c r="F62" s="43"/>
      <c r="G62" s="43"/>
      <c r="H62" s="43"/>
      <c r="I62" s="43"/>
      <c r="J62" s="52"/>
      <c r="K62" s="43"/>
      <c r="L62" s="43"/>
      <c r="M62" s="43"/>
      <c r="N62" s="43"/>
      <c r="O62" s="52"/>
      <c r="P62" s="43"/>
      <c r="Q62" s="43"/>
    </row>
    <row r="73" spans="10:19" x14ac:dyDescent="0.25">
      <c r="Q73" s="71"/>
      <c r="R73" s="71"/>
      <c r="S73" s="71"/>
    </row>
    <row r="74" spans="10:19" ht="24" x14ac:dyDescent="0.25">
      <c r="J74" s="72" t="s">
        <v>22</v>
      </c>
      <c r="K74" s="73">
        <v>2013</v>
      </c>
      <c r="L74" s="73">
        <v>2014</v>
      </c>
      <c r="M74" s="73">
        <v>2015</v>
      </c>
      <c r="N74" s="73">
        <v>2016</v>
      </c>
      <c r="O74" s="73">
        <v>2017</v>
      </c>
      <c r="P74" s="73">
        <v>2018</v>
      </c>
      <c r="Q74" s="72" t="s">
        <v>22</v>
      </c>
      <c r="R74" s="73">
        <v>2019</v>
      </c>
      <c r="S74" s="73">
        <v>2020</v>
      </c>
    </row>
    <row r="75" spans="10:19" x14ac:dyDescent="0.25">
      <c r="J75" s="72" t="s">
        <v>23</v>
      </c>
      <c r="K75" s="74">
        <v>67.95</v>
      </c>
      <c r="L75" s="74">
        <v>59.78</v>
      </c>
      <c r="M75" s="74">
        <v>49.29</v>
      </c>
      <c r="N75" s="74">
        <v>36.630000000000003</v>
      </c>
      <c r="O75" s="74">
        <v>23.4</v>
      </c>
      <c r="P75" s="74">
        <v>14.38</v>
      </c>
      <c r="Q75" s="72" t="s">
        <v>23</v>
      </c>
      <c r="R75" s="74">
        <v>8.18</v>
      </c>
      <c r="S75" s="74">
        <v>2.5499999999999998</v>
      </c>
    </row>
    <row r="76" spans="10:19" ht="24" x14ac:dyDescent="0.25">
      <c r="J76" s="72" t="s">
        <v>24</v>
      </c>
      <c r="K76" s="74">
        <v>67.459999999999994</v>
      </c>
      <c r="L76" s="74">
        <v>58.99</v>
      </c>
      <c r="M76" s="74">
        <v>48.47</v>
      </c>
      <c r="N76" s="74">
        <v>35.630000000000003</v>
      </c>
      <c r="O76" s="74">
        <v>22.53</v>
      </c>
      <c r="P76" s="74">
        <v>13.91</v>
      </c>
      <c r="Q76" s="72" t="s">
        <v>24</v>
      </c>
      <c r="R76" s="74">
        <v>7.69</v>
      </c>
      <c r="S76" s="74">
        <v>2.2599999999999998</v>
      </c>
    </row>
    <row r="77" spans="10:19" x14ac:dyDescent="0.25">
      <c r="J77" s="72" t="s">
        <v>25</v>
      </c>
      <c r="K77" s="74">
        <v>66.91</v>
      </c>
      <c r="L77" s="74">
        <v>58.22</v>
      </c>
      <c r="M77" s="74">
        <v>47.43</v>
      </c>
      <c r="N77" s="74">
        <v>34.47</v>
      </c>
      <c r="O77" s="74">
        <v>21.48</v>
      </c>
      <c r="P77" s="74">
        <v>13.38</v>
      </c>
      <c r="Q77" s="72" t="s">
        <v>25</v>
      </c>
      <c r="R77" s="74">
        <v>7.22</v>
      </c>
      <c r="S77" s="74">
        <v>1.92</v>
      </c>
    </row>
    <row r="78" spans="10:19" x14ac:dyDescent="0.25">
      <c r="J78" s="72" t="s">
        <v>26</v>
      </c>
      <c r="K78" s="74">
        <v>66.3</v>
      </c>
      <c r="L78" s="74">
        <v>57.4</v>
      </c>
      <c r="M78" s="74">
        <v>46.48</v>
      </c>
      <c r="N78" s="74">
        <v>33.409999999999997</v>
      </c>
      <c r="O78" s="74">
        <v>20.69</v>
      </c>
      <c r="P78" s="74">
        <v>12.86</v>
      </c>
      <c r="Q78" s="72" t="s">
        <v>26</v>
      </c>
      <c r="R78" s="74">
        <v>6.7</v>
      </c>
      <c r="S78" s="74">
        <v>1.64</v>
      </c>
    </row>
    <row r="79" spans="10:19" x14ac:dyDescent="0.25">
      <c r="J79" s="72" t="s">
        <v>27</v>
      </c>
      <c r="K79" s="74">
        <v>65.7</v>
      </c>
      <c r="L79" s="74">
        <v>56.53</v>
      </c>
      <c r="M79" s="74">
        <v>45.49</v>
      </c>
      <c r="N79" s="74">
        <v>32.299999999999997</v>
      </c>
      <c r="O79" s="74">
        <v>19.760000000000002</v>
      </c>
      <c r="P79" s="74">
        <v>12.34</v>
      </c>
      <c r="Q79" s="72" t="s">
        <v>27</v>
      </c>
      <c r="R79" s="74">
        <v>6.16</v>
      </c>
      <c r="S79" s="74">
        <v>1.4</v>
      </c>
    </row>
    <row r="80" spans="10:19" x14ac:dyDescent="0.25">
      <c r="J80" s="72" t="s">
        <v>28</v>
      </c>
      <c r="K80" s="74">
        <v>65.09</v>
      </c>
      <c r="L80" s="74">
        <v>55.71</v>
      </c>
      <c r="M80" s="74">
        <v>44.42</v>
      </c>
      <c r="N80" s="74">
        <v>31.14</v>
      </c>
      <c r="O80" s="74">
        <v>18.95</v>
      </c>
      <c r="P80" s="74">
        <v>11.82</v>
      </c>
      <c r="Q80" s="72" t="s">
        <v>28</v>
      </c>
      <c r="R80" s="74">
        <v>5.69</v>
      </c>
      <c r="S80" s="74">
        <v>1.19</v>
      </c>
    </row>
    <row r="81" spans="10:19" x14ac:dyDescent="0.25">
      <c r="J81" s="72" t="s">
        <v>29</v>
      </c>
      <c r="K81" s="74">
        <v>64.37</v>
      </c>
      <c r="L81" s="74">
        <v>54.76</v>
      </c>
      <c r="M81" s="74">
        <v>43.24</v>
      </c>
      <c r="N81" s="74">
        <v>30.03</v>
      </c>
      <c r="O81" s="74">
        <v>18.149999999999999</v>
      </c>
      <c r="P81" s="74">
        <v>11.28</v>
      </c>
      <c r="Q81" s="72" t="s">
        <v>29</v>
      </c>
      <c r="R81" s="74">
        <v>5.12</v>
      </c>
      <c r="S81" s="74">
        <v>1</v>
      </c>
    </row>
    <row r="82" spans="10:19" x14ac:dyDescent="0.25">
      <c r="J82" s="72" t="s">
        <v>30</v>
      </c>
      <c r="K82" s="74">
        <v>63.66</v>
      </c>
      <c r="L82" s="74">
        <v>53.89</v>
      </c>
      <c r="M82" s="74">
        <v>42.13</v>
      </c>
      <c r="N82" s="74">
        <v>28.81</v>
      </c>
      <c r="O82" s="74">
        <v>17.350000000000001</v>
      </c>
      <c r="P82" s="74">
        <v>10.71</v>
      </c>
      <c r="Q82" s="72" t="s">
        <v>30</v>
      </c>
      <c r="R82" s="74">
        <v>4.62</v>
      </c>
      <c r="S82" s="74" t="s">
        <v>35</v>
      </c>
    </row>
    <row r="83" spans="10:19" ht="24" x14ac:dyDescent="0.25">
      <c r="J83" s="72" t="s">
        <v>31</v>
      </c>
      <c r="K83" s="74">
        <v>62.95</v>
      </c>
      <c r="L83" s="74">
        <v>52.98</v>
      </c>
      <c r="M83" s="74">
        <v>41.02</v>
      </c>
      <c r="N83" s="74">
        <v>27.7</v>
      </c>
      <c r="O83" s="74">
        <v>16.71</v>
      </c>
      <c r="P83" s="74">
        <v>10.24</v>
      </c>
      <c r="Q83" s="72" t="s">
        <v>31</v>
      </c>
      <c r="R83" s="74">
        <v>4.16</v>
      </c>
      <c r="S83" s="74"/>
    </row>
    <row r="84" spans="10:19" x14ac:dyDescent="0.25">
      <c r="J84" s="72" t="s">
        <v>32</v>
      </c>
      <c r="K84" s="74">
        <v>62.14</v>
      </c>
      <c r="L84" s="74">
        <v>52.03</v>
      </c>
      <c r="M84" s="74">
        <v>39.909999999999997</v>
      </c>
      <c r="N84" s="74">
        <v>26.65</v>
      </c>
      <c r="O84" s="74">
        <v>16.07</v>
      </c>
      <c r="P84" s="74">
        <v>9.6999999999999993</v>
      </c>
      <c r="Q84" s="72" t="s">
        <v>32</v>
      </c>
      <c r="R84" s="74">
        <v>3.68</v>
      </c>
      <c r="S84" s="74"/>
    </row>
    <row r="85" spans="10:19" ht="24" x14ac:dyDescent="0.25">
      <c r="J85" s="72" t="s">
        <v>33</v>
      </c>
      <c r="K85" s="74">
        <v>61.42</v>
      </c>
      <c r="L85" s="74">
        <v>51.19</v>
      </c>
      <c r="M85" s="74">
        <v>38.85</v>
      </c>
      <c r="N85" s="74">
        <v>25.61</v>
      </c>
      <c r="O85" s="74">
        <v>15.5</v>
      </c>
      <c r="P85" s="74">
        <v>9.2100000000000009</v>
      </c>
      <c r="Q85" s="72" t="s">
        <v>33</v>
      </c>
      <c r="R85" s="74">
        <v>3.3</v>
      </c>
      <c r="S85" s="74"/>
    </row>
    <row r="86" spans="10:19" ht="24.75" thickBot="1" x14ac:dyDescent="0.3">
      <c r="J86" s="75" t="s">
        <v>34</v>
      </c>
      <c r="K86" s="76">
        <v>60.63</v>
      </c>
      <c r="L86" s="76">
        <v>50.23</v>
      </c>
      <c r="M86" s="76">
        <v>37.69</v>
      </c>
      <c r="N86" s="76">
        <v>24.49</v>
      </c>
      <c r="O86" s="76">
        <v>14.96</v>
      </c>
      <c r="P86" s="76">
        <v>8.7200000000000006</v>
      </c>
      <c r="Q86" s="75" t="s">
        <v>34</v>
      </c>
      <c r="R86" s="76">
        <v>2.93</v>
      </c>
      <c r="S86" s="77"/>
    </row>
  </sheetData>
  <mergeCells count="4">
    <mergeCell ref="B2:H2"/>
    <mergeCell ref="J2:L2"/>
    <mergeCell ref="N2:P2"/>
    <mergeCell ref="R2:T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4:B5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2DAF-5053-4D52-8054-8E4C2F7A495F}">
  <dimension ref="A1"/>
  <sheetViews>
    <sheetView workbookViewId="0">
      <selection sqref="A1:XFD1048576"/>
    </sheetView>
  </sheetViews>
  <sheetFormatPr defaultRowHeight="15" x14ac:dyDescent="0.25"/>
  <sheetData/>
  <phoneticPr fontId="14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s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Z m i 7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V M z c B u s l G H y Z m 4 5 u Z h 5 A 3 A s q B Z J E E b Z x L c 0 p K i 1 L t C k p 0 n Y J s 9 G F c G 3 2 o F + w A A A A A / / 8 D A F B L A w Q U A A I A C A A A A C E A H G P N G 6 w A A A D v A A A A E w A A A E Z v c m 1 1 b G F z L 1 N l Y 3 R p b 2 4 x L m 2 E j k 0 L w j A M h u + F / o d S L x v I w K v D 0 2 Q H 8 e T H r S C 1 D V j d m t F k w 5 9 v d e L V X P K S k O c J g e O A U R 3 n v q q l k I J u N o F X 8 O R k H e e 0 U R 2 w F C p X i 5 E h D 3 a E s d q i G 3 u I X L S h g 6 p 5 r y J T o Z u 1 O R M k M v v R W T J b o A f j Y D x M 5 g v F d L F D M D 9 F d c 8 8 X Z b L 2 b L Q G T Z B 4 u B R D T Z Z d b J X 6 K z O 5 p y y r E 3 Y H 8 B h 8 l R 8 f i q l C P H P d f 0 C A A D / / w M A U E s B A i 0 A F A A G A A g A A A A h A C r d q k D S A A A A N w E A A B M A A A A A A A A A A A A A A A A A A A A A A F t D b 2 5 0 Z W 5 0 X 1 R 5 c G V z X S 5 4 b W x Q S w E C L Q A U A A I A C A A A A C E A W Z m i 7 a s A A A D 2 A A A A E g A A A A A A A A A A A A A A A A A L A w A A Q 2 9 u Z m l n L 1 B h Y 2 t h Z 2 U u e G 1 s U E s B A i 0 A F A A C A A g A A A A h A B x j z R u s A A A A 7 w A A A B M A A A A A A A A A A A A A A A A A 5 g M A A E Z v c m 1 1 b G F z L 1 N l Y 3 R p b 2 4 x L m 1 Q S w U G A A A A A A M A A w D C A A A A w w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K A A A A A A A A U Q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H R y Y W N 0 Z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M 1 Q x N z o z M z o x N C 4 2 M j Y 4 M z Y 4 W i I v P j x F b n R y e S B U e X B l P S J G a W x s Q 2 9 s d W 1 u V H l w Z X M i I F Z h b H V l P S J z Q U F B Q U F B P T 0 i L z 4 8 R W 5 0 c n k g V H l w Z T 0 i R m l s b E N v b H V t b k 5 h b W V z I i B W Y W x 1 Z T 0 i c 1 s m c X V v d D t h X 3 J l Y 3 V w Z X J h c i Z x d W 9 0 O y w m c X V v d D t h b G l x d W 9 0 Y S Z x d W 9 0 O y w m c X V v d D t j b 2 1 w Z X R l b m N p Y S Z x d W 9 0 O y w m c X V v d D t t b 2 5 v X 2 5 h b 1 9 k Z W N s Y X J h Z G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Q b G F u a W x o Y T I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0 c m F j d G V k L 0 N v b n Z l c n R p Z G 8 g c G F y Y S B U Y W J l b G E u e 2 F f c m V j d X B l c m F y L D B 9 J n F 1 b 3 Q 7 L C Z x d W 9 0 O 1 N l Y 3 R p b 2 4 x L 2 V 4 d H J h Y 3 R l Z C 9 D b 2 5 2 Z X J 0 a W R v I H B h c m E g V G F i Z W x h L n t h b G l x d W 9 0 Y S w x f S Z x d W 9 0 O y w m c X V v d D t T Z W N 0 a W 9 u M S 9 l e H R y Y W N 0 Z W Q v Q 2 9 u d m V y d G l k b y B w Y X J h I F R h Y m V s Y S 5 7 Y 2 9 t c G V 0 Z W 5 j a W E s M n 0 m c X V v d D s s J n F 1 b 3 Q 7 U 2 V j d G l v b j E v Z X h 0 c m F j d G V k L 0 N v b n Z l c n R p Z G 8 g c G F y Y S B U Y W J l b G E u e 2 1 v b m 9 f b m F v X 2 R l Y 2 x h c m F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R y Y W N 0 Z W Q v Q 2 9 u d m V y d G l k b y B w Y X J h I F R h Y m V s Y S 5 7 Y V 9 y Z W N 1 c G V y Y X I s M H 0 m c X V v d D s s J n F 1 b 3 Q 7 U 2 V j d G l v b j E v Z X h 0 c m F j d G V k L 0 N v b n Z l c n R p Z G 8 g c G F y Y S B U Y W J l b G E u e 2 F s a X F 1 b 3 R h L D F 9 J n F 1 b 3 Q 7 L C Z x d W 9 0 O 1 N l Y 3 R p b 2 4 x L 2 V 4 d H J h Y 3 R l Z C 9 D b 2 5 2 Z X J 0 a W R v I H B h c m E g V G F i Z W x h L n t j b 2 1 w Z X R l b m N p Y S w y f S Z x d W 9 0 O y w m c X V v d D t T Z W N 0 a W 9 u M S 9 l e H R y Y W N 0 Z W Q v Q 2 9 u d m V y d G l k b y B w Y X J h I F R h Y m V s Y S 5 7 b W 9 u b 1 9 u Y W 9 f Z G V j b G F y Y W R v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h 0 c m F j d G V k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H R y Y W N 0 Z W Q v Q 2 9 u d m V y d G l k b y U y M H B h c m E l M j B U Y W J l b G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x J g n N H g V Y R 4 w v Z 5 P y 6 r X y A A A A A A I A A A A A A B B m A A A A A Q A A I A A A A F z R k K f e n s 2 8 r 7 l u T P a t y b y S e H Y y 2 l p 6 t A 2 + l v M X p G c 4 A A A A A A 6 A A A A A A g A A I A A A A J 3 i z u A C w B Q K v J j R D n k x Y r M 3 9 k Z Z h c f D 8 N H H V v g z 5 6 r E U A A A A I M X g r B 4 j O n S y D t i S U G X z a P L + b m 5 m Z 8 / 3 q J K p P w P M Q 2 6 X E E E 2 E I d / g c w f p N z V F S 2 a S L p 5 B S 4 r I 7 C m 5 d r Q r X 5 b 7 q 0 3 a + L V i 3 R 6 X 5 7 / 6 U 2 F q G a Q A A A A H 5 t P 6 x l 4 4 A N g / r U i J P C u p v b g W d x h A E A x 3 x M t p K u K A U 7 z 9 1 I z X L a T G A w N J l Z G 6 A / 2 Y H / d C 8 Q U V 7 + U 8 H o N f 7 w N B Q = < / D a t a M a s h u p > 
</file>

<file path=customXml/itemProps1.xml><?xml version="1.0" encoding="utf-8"?>
<ds:datastoreItem xmlns:ds="http://schemas.openxmlformats.org/officeDocument/2006/customXml" ds:itemID="{A8B7C672-7A81-4D10-9558-0243900A76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Guia</vt:lpstr>
      <vt:lpstr>Resultado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Lucas</cp:lastModifiedBy>
  <dcterms:created xsi:type="dcterms:W3CDTF">2019-06-29T00:28:21Z</dcterms:created>
  <dcterms:modified xsi:type="dcterms:W3CDTF">2020-11-23T12:24:10Z</dcterms:modified>
</cp:coreProperties>
</file>