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3" sheetId="2" r:id="rId5"/>
    <sheet state="visible" name="Página4" sheetId="3" r:id="rId6"/>
  </sheets>
  <definedNames/>
  <calcPr/>
</workbook>
</file>

<file path=xl/sharedStrings.xml><?xml version="1.0" encoding="utf-8"?>
<sst xmlns="http://schemas.openxmlformats.org/spreadsheetml/2006/main" count="236" uniqueCount="166">
  <si>
    <t>ori</t>
  </si>
  <si>
    <t>mod</t>
  </si>
  <si>
    <t>total</t>
  </si>
  <si>
    <t>atual</t>
  </si>
  <si>
    <t>passivas</t>
  </si>
  <si>
    <t>ativas</t>
  </si>
  <si>
    <t>vit</t>
  </si>
  <si>
    <t>Raça</t>
  </si>
  <si>
    <t>nature</t>
  </si>
  <si>
    <t>Estratégias</t>
  </si>
  <si>
    <t>mana</t>
  </si>
  <si>
    <t>glamour</t>
  </si>
  <si>
    <t>abs [DV] como [DF]</t>
  </si>
  <si>
    <t xml:space="preserve">Chegar transformando em bixinho </t>
  </si>
  <si>
    <t>stam</t>
  </si>
  <si>
    <t>(1 rodada), atk sucedido ou habilidade no meu turno = [Charm]</t>
  </si>
  <si>
    <t>ini = agi ou rac</t>
  </si>
  <si>
    <t>dano causado de criaturas espirituais reduz pela metade</t>
  </si>
  <si>
    <t>fdv</t>
  </si>
  <si>
    <t>n pode ser alvo de atk [Charm]</t>
  </si>
  <si>
    <t>alvo recebe [DEVOID] de 1 turno</t>
  </si>
  <si>
    <t>50m3f1tq</t>
  </si>
  <si>
    <t>dobro pontos ori mana</t>
  </si>
  <si>
    <t>aca</t>
  </si>
  <si>
    <t>força</t>
  </si>
  <si>
    <t>lv</t>
  </si>
  <si>
    <t>restrição planar</t>
  </si>
  <si>
    <t>erro crítico magia ignorado</t>
  </si>
  <si>
    <t>arc</t>
  </si>
  <si>
    <t>destreza</t>
  </si>
  <si>
    <t>(resolucao) 2 fdv</t>
  </si>
  <si>
    <t>atks ou habilidades</t>
  </si>
  <si>
    <t>esp</t>
  </si>
  <si>
    <t>vigor</t>
  </si>
  <si>
    <t>dano na mana</t>
  </si>
  <si>
    <t>[SILENCE] 1 turno</t>
  </si>
  <si>
    <t>esq</t>
  </si>
  <si>
    <t>agilidade</t>
  </si>
  <si>
    <t>ecos de mana</t>
  </si>
  <si>
    <t>fur</t>
  </si>
  <si>
    <t>percepção</t>
  </si>
  <si>
    <t>n fada usar mana = regen 10% mana ori</t>
  </si>
  <si>
    <t>n pode ganhar ações adicionais ou turno extra</t>
  </si>
  <si>
    <t>inv</t>
  </si>
  <si>
    <t>inteligência</t>
  </si>
  <si>
    <t>atk sucedido = + dano 20% mana ori</t>
  </si>
  <si>
    <t>anula que tenha um alvo e [Charm]</t>
  </si>
  <si>
    <t>raciocínio</t>
  </si>
  <si>
    <t>dissonância espiritual</t>
  </si>
  <si>
    <t>med</t>
  </si>
  <si>
    <t>magia</t>
  </si>
  <si>
    <t>mana total &gt; 50% = final rodada -1 tdr poder (exc ult)</t>
  </si>
  <si>
    <t>dobra TDR na rodada</t>
  </si>
  <si>
    <t>ocu</t>
  </si>
  <si>
    <t>não pode ser alvo de [Charm]</t>
  </si>
  <si>
    <t>troca atributos</t>
  </si>
  <si>
    <t>ofi</t>
  </si>
  <si>
    <t>custo de desejo</t>
  </si>
  <si>
    <t>caos polimórfico</t>
  </si>
  <si>
    <t>pro</t>
  </si>
  <si>
    <t>(fim da rodada) remove [Charm] e perde metade da vit</t>
  </si>
  <si>
    <t>dif +2</t>
  </si>
  <si>
    <t>rit</t>
  </si>
  <si>
    <t>[DM] causado pela metade</t>
  </si>
  <si>
    <t>critico dobrado</t>
  </si>
  <si>
    <t>seg</t>
  </si>
  <si>
    <t>contrabalancear</t>
  </si>
  <si>
    <t>não poderes ou itens</t>
  </si>
  <si>
    <t>sob</t>
  </si>
  <si>
    <t>mana 10%</t>
  </si>
  <si>
    <t>(rodada) só pode regen vit, mana ou stamina</t>
  </si>
  <si>
    <t>ICT pela metade</t>
  </si>
  <si>
    <t>tec</t>
  </si>
  <si>
    <t>20 %</t>
  </si>
  <si>
    <t>nivelamento astral</t>
  </si>
  <si>
    <t>1 ação ofensiva e 1 defensiva por turno</t>
  </si>
  <si>
    <t>dif +1 em [Charm]</t>
  </si>
  <si>
    <t>dano causado dobrado</t>
  </si>
  <si>
    <t>subjulgar</t>
  </si>
  <si>
    <t>ignora erros críticos</t>
  </si>
  <si>
    <t>dano causado pela metade</t>
  </si>
  <si>
    <t>restirção planar</t>
  </si>
  <si>
    <t>força interior</t>
  </si>
  <si>
    <t>alma suprema</t>
  </si>
  <si>
    <t>custo do desejo</t>
  </si>
  <si>
    <t>defesa mísitica</t>
  </si>
  <si>
    <t>atk sucedido + dano = fdv ori</t>
  </si>
  <si>
    <t>custo dobrado</t>
  </si>
  <si>
    <t>hemostasis</t>
  </si>
  <si>
    <t>(1 turno) atk [DF] e [DC] não será efetivo</t>
  </si>
  <si>
    <t>troca mana e stamina 1 alvo</t>
  </si>
  <si>
    <t>ignis</t>
  </si>
  <si>
    <t>força do equilibrio</t>
  </si>
  <si>
    <t>granite</t>
  </si>
  <si>
    <t>pagar custo de poder para anular ou cancelar</t>
  </si>
  <si>
    <t>encerre o turno</t>
  </si>
  <si>
    <t>arcane domain</t>
  </si>
  <si>
    <t>stauts iresistiveis</t>
  </si>
  <si>
    <t>inuibilitas</t>
  </si>
  <si>
    <t>sucesso max &lt;= conhecimento</t>
  </si>
  <si>
    <t>mana zone</t>
  </si>
  <si>
    <t>Categoria</t>
  </si>
  <si>
    <t>colocar um poder em TDR</t>
  </si>
  <si>
    <t>grimoire</t>
  </si>
  <si>
    <t>(inicio combate) barreira = fdv ori</t>
  </si>
  <si>
    <t>silentium</t>
  </si>
  <si>
    <t>(inicio turno) 10% regen 10% vit ori alvo</t>
  </si>
  <si>
    <t>atks [DV]</t>
  </si>
  <si>
    <t>dano +xD8 = magia</t>
  </si>
  <si>
    <t>atk sucedido, alvo perde vit = nivel * 2</t>
  </si>
  <si>
    <t>atk causa [SILENCE] 1 turno</t>
  </si>
  <si>
    <t>força do equilíbrio</t>
  </si>
  <si>
    <t>status aplicados - 20% tenacidade</t>
  </si>
  <si>
    <t>(ate fim combate) só pode usar poder classe, categoria ou raça</t>
  </si>
  <si>
    <t>atk eu alvo unico +1 dif</t>
  </si>
  <si>
    <t>defesa mística</t>
  </si>
  <si>
    <t>(inicio turno) sem barreira = nivel * 2 barreira</t>
  </si>
  <si>
    <t>alvo atacado perde vitalidade = fdv ori</t>
  </si>
  <si>
    <t>(1 rodada) alvo recebe barreira até o final do turno = 50% vit ori dele</t>
  </si>
  <si>
    <t>1 ação de cada tipo</t>
  </si>
  <si>
    <t>Classe</t>
  </si>
  <si>
    <t>defesa mísitca</t>
  </si>
  <si>
    <t>silentium magicae</t>
  </si>
  <si>
    <t>remove barreira e cancela atk alvo unico</t>
  </si>
  <si>
    <t>primeira hablidade eu alvo na rodada + mana no custo = magia</t>
  </si>
  <si>
    <t>arkane: inuisibilitas</t>
  </si>
  <si>
    <t>dif atk eu alvo +1</t>
  </si>
  <si>
    <t>anule magia e feitiço</t>
  </si>
  <si>
    <t>dif esq aparo meus atks (magia) +1</t>
  </si>
  <si>
    <t>cancele magia</t>
  </si>
  <si>
    <t>(1 turno) sucesos max teste magia</t>
  </si>
  <si>
    <t>n pode ser alvo</t>
  </si>
  <si>
    <t>2 fdv para recuperar mana igual um poder usado</t>
  </si>
  <si>
    <t>ignora manobras defensivas</t>
  </si>
  <si>
    <t>arkane: grimoire</t>
  </si>
  <si>
    <t>(1 rodada) magia ou feitiço sem mana</t>
  </si>
  <si>
    <t>x atk (magia) = arcano</t>
  </si>
  <si>
    <t>(1 rodada) + dados teste de magia = academicos</t>
  </si>
  <si>
    <t>mais dano = 20% mana ori</t>
  </si>
  <si>
    <t>teste academicos, ocultismo, rituais e tecnologia -1</t>
  </si>
  <si>
    <t>Arcane Domain</t>
  </si>
  <si>
    <t>copie habilidade magica</t>
  </si>
  <si>
    <t>no meu turno, magia = feitiço</t>
  </si>
  <si>
    <t>ações especiais ou mágicas no lugar do custo</t>
  </si>
  <si>
    <t>contola habilidade magica</t>
  </si>
  <si>
    <t xml:space="preserve">x mana * 2 em dano </t>
  </si>
  <si>
    <t>Impetum Magikae: Ignis</t>
  </si>
  <si>
    <t>dano +x = percepção, inteligência e raciocínio</t>
  </si>
  <si>
    <t>Aegis Magikae: Granite</t>
  </si>
  <si>
    <t>abs +xD10 = Magia</t>
  </si>
  <si>
    <t>Aegis Magikae: Hemostasis</t>
  </si>
  <si>
    <t>se Bleed, Burn ou Poison, pontos vida 0 ou menor, remova todos os status e recupere todos pts vida</t>
  </si>
  <si>
    <t>Itens</t>
  </si>
  <si>
    <t>nível</t>
  </si>
  <si>
    <t>bestial</t>
  </si>
  <si>
    <t>recurso inicial</t>
  </si>
  <si>
    <t>bonus</t>
  </si>
  <si>
    <t>recurso total</t>
  </si>
  <si>
    <t>vit categor total</t>
  </si>
  <si>
    <t>vitalidade</t>
  </si>
  <si>
    <t>stamina</t>
  </si>
  <si>
    <t>elfo</t>
  </si>
  <si>
    <t>fada</t>
  </si>
  <si>
    <t>goblin</t>
  </si>
  <si>
    <t>humano</t>
  </si>
  <si>
    <t>tritão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</si>
</sst>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9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/>
    </xf>
    <xf borderId="0" fillId="0" fontId="2" numFmtId="1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5.38"/>
    <col customWidth="1" min="3" max="3" width="10.0"/>
    <col customWidth="1" min="4" max="4" width="5.63"/>
    <col customWidth="1" min="5" max="5" width="6.13"/>
    <col customWidth="1" min="6" max="6" width="4.63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/>
      <c r="G1" s="1" t="s">
        <v>4</v>
      </c>
      <c r="K1" s="2" t="s">
        <v>5</v>
      </c>
    </row>
    <row r="2">
      <c r="A2" s="3">
        <v>165.0</v>
      </c>
      <c r="B2" s="3">
        <v>0.0</v>
      </c>
      <c r="C2" s="4">
        <f t="shared" ref="C2:C5" si="1">A2+B2</f>
        <v>165</v>
      </c>
      <c r="D2" s="1" t="s">
        <v>6</v>
      </c>
      <c r="E2" s="3">
        <v>165.0</v>
      </c>
      <c r="G2" s="2" t="s">
        <v>7</v>
      </c>
      <c r="K2" s="2" t="s">
        <v>7</v>
      </c>
      <c r="N2" s="2" t="s">
        <v>8</v>
      </c>
      <c r="R2" s="2" t="s">
        <v>9</v>
      </c>
    </row>
    <row r="3">
      <c r="A3" s="3">
        <v>680.0</v>
      </c>
      <c r="B3" s="3">
        <v>680.0</v>
      </c>
      <c r="C3" s="4">
        <f t="shared" si="1"/>
        <v>1360</v>
      </c>
      <c r="D3" s="1" t="s">
        <v>10</v>
      </c>
      <c r="E3" s="3">
        <v>1360.0</v>
      </c>
      <c r="G3" s="2" t="s">
        <v>11</v>
      </c>
      <c r="K3" s="2" t="s">
        <v>11</v>
      </c>
      <c r="N3" s="5" t="s">
        <v>12</v>
      </c>
      <c r="R3" s="5" t="s">
        <v>13</v>
      </c>
    </row>
    <row r="4">
      <c r="A4" s="3">
        <v>70.0</v>
      </c>
      <c r="B4" s="3">
        <v>0.0</v>
      </c>
      <c r="C4" s="4">
        <f t="shared" si="1"/>
        <v>70</v>
      </c>
      <c r="D4" s="1" t="s">
        <v>14</v>
      </c>
      <c r="E4" s="3">
        <v>70.0</v>
      </c>
      <c r="G4" s="5" t="s">
        <v>15</v>
      </c>
      <c r="K4" s="6" t="s">
        <v>16</v>
      </c>
      <c r="N4" s="5" t="s">
        <v>17</v>
      </c>
    </row>
    <row r="5">
      <c r="A5" s="3">
        <v>74.0</v>
      </c>
      <c r="B5" s="3">
        <v>50.0</v>
      </c>
      <c r="C5" s="4">
        <f t="shared" si="1"/>
        <v>124</v>
      </c>
      <c r="D5" s="1" t="s">
        <v>18</v>
      </c>
      <c r="E5" s="3">
        <v>121.0</v>
      </c>
      <c r="G5" s="5" t="s">
        <v>19</v>
      </c>
      <c r="K5" s="5" t="s">
        <v>20</v>
      </c>
      <c r="M5" s="5" t="s">
        <v>21</v>
      </c>
      <c r="N5" s="5" t="s">
        <v>22</v>
      </c>
    </row>
    <row r="6">
      <c r="A6" s="1" t="s">
        <v>23</v>
      </c>
      <c r="B6" s="3">
        <v>5.0</v>
      </c>
      <c r="C6" s="1" t="s">
        <v>24</v>
      </c>
      <c r="D6" s="3">
        <v>1.0</v>
      </c>
      <c r="E6" s="1" t="s">
        <v>25</v>
      </c>
      <c r="G6" s="2" t="s">
        <v>26</v>
      </c>
      <c r="K6" s="2" t="s">
        <v>26</v>
      </c>
      <c r="N6" s="5" t="s">
        <v>27</v>
      </c>
    </row>
    <row r="7">
      <c r="A7" s="1" t="s">
        <v>28</v>
      </c>
      <c r="B7" s="3">
        <v>8.0</v>
      </c>
      <c r="C7" s="1" t="s">
        <v>29</v>
      </c>
      <c r="D7" s="3">
        <v>1.0</v>
      </c>
      <c r="E7" s="3">
        <v>17.0</v>
      </c>
      <c r="G7" s="5" t="s">
        <v>30</v>
      </c>
      <c r="K7" s="5" t="s">
        <v>31</v>
      </c>
    </row>
    <row r="8">
      <c r="A8" s="1" t="s">
        <v>32</v>
      </c>
      <c r="B8" s="3">
        <v>3.0</v>
      </c>
      <c r="C8" s="1" t="s">
        <v>33</v>
      </c>
      <c r="D8" s="3">
        <v>5.0</v>
      </c>
      <c r="E8" s="4"/>
      <c r="G8" s="5" t="s">
        <v>34</v>
      </c>
      <c r="K8" s="5" t="s">
        <v>35</v>
      </c>
    </row>
    <row r="9">
      <c r="A9" s="1" t="s">
        <v>36</v>
      </c>
      <c r="B9" s="3">
        <v>3.0</v>
      </c>
      <c r="C9" s="1" t="s">
        <v>37</v>
      </c>
      <c r="D9" s="3">
        <v>3.0</v>
      </c>
      <c r="E9" s="4"/>
      <c r="G9" s="2" t="s">
        <v>38</v>
      </c>
      <c r="K9" s="2" t="s">
        <v>38</v>
      </c>
    </row>
    <row r="10">
      <c r="A10" s="1" t="s">
        <v>39</v>
      </c>
      <c r="B10" s="3">
        <v>1.0</v>
      </c>
      <c r="C10" s="1" t="s">
        <v>40</v>
      </c>
      <c r="D10" s="3">
        <v>10.0</v>
      </c>
      <c r="E10" s="4"/>
      <c r="G10" s="5" t="s">
        <v>41</v>
      </c>
      <c r="K10" s="5" t="s">
        <v>42</v>
      </c>
    </row>
    <row r="11">
      <c r="A11" s="1" t="s">
        <v>43</v>
      </c>
      <c r="B11" s="3">
        <v>3.0</v>
      </c>
      <c r="C11" s="1" t="s">
        <v>44</v>
      </c>
      <c r="D11" s="3">
        <v>10.0</v>
      </c>
      <c r="E11" s="4"/>
      <c r="G11" s="5" t="s">
        <v>45</v>
      </c>
      <c r="K11" s="5" t="s">
        <v>46</v>
      </c>
    </row>
    <row r="12">
      <c r="A12" s="1" t="s">
        <v>10</v>
      </c>
      <c r="B12" s="3">
        <v>2.0</v>
      </c>
      <c r="C12" s="1" t="s">
        <v>47</v>
      </c>
      <c r="D12" s="3">
        <v>10.0</v>
      </c>
      <c r="E12" s="4"/>
      <c r="G12" s="2" t="s">
        <v>48</v>
      </c>
      <c r="K12" s="2" t="s">
        <v>48</v>
      </c>
    </row>
    <row r="13">
      <c r="A13" s="1" t="s">
        <v>49</v>
      </c>
      <c r="B13" s="3">
        <v>3.0</v>
      </c>
      <c r="C13" s="1" t="s">
        <v>50</v>
      </c>
      <c r="D13" s="3">
        <v>10.0</v>
      </c>
      <c r="E13" s="4"/>
      <c r="G13" s="5" t="s">
        <v>51</v>
      </c>
      <c r="K13" s="5" t="s">
        <v>52</v>
      </c>
    </row>
    <row r="14">
      <c r="A14" s="1" t="s">
        <v>53</v>
      </c>
      <c r="B14" s="3">
        <v>3.0</v>
      </c>
      <c r="C14" s="7">
        <v>0.75</v>
      </c>
      <c r="D14" s="8">
        <f>A2*0.75</f>
        <v>123.75</v>
      </c>
      <c r="E14" s="4"/>
      <c r="G14" s="5" t="s">
        <v>54</v>
      </c>
      <c r="K14" s="5" t="s">
        <v>55</v>
      </c>
    </row>
    <row r="15">
      <c r="A15" s="1" t="s">
        <v>56</v>
      </c>
      <c r="B15" s="3">
        <v>1.0</v>
      </c>
      <c r="C15" s="7">
        <v>0.5</v>
      </c>
      <c r="D15" s="8">
        <f>A2*0.5</f>
        <v>82.5</v>
      </c>
      <c r="E15" s="4"/>
      <c r="G15" s="2" t="s">
        <v>57</v>
      </c>
      <c r="K15" s="2" t="s">
        <v>58</v>
      </c>
    </row>
    <row r="16">
      <c r="A16" s="1" t="s">
        <v>59</v>
      </c>
      <c r="B16" s="3">
        <v>2.0</v>
      </c>
      <c r="C16" s="7">
        <v>0.25</v>
      </c>
      <c r="D16" s="8">
        <f>A2*0.25</f>
        <v>41.25</v>
      </c>
      <c r="E16" s="4"/>
      <c r="G16" s="5" t="s">
        <v>60</v>
      </c>
      <c r="K16" s="5" t="s">
        <v>61</v>
      </c>
    </row>
    <row r="17">
      <c r="A17" s="1" t="s">
        <v>62</v>
      </c>
      <c r="B17" s="3">
        <v>2.0</v>
      </c>
      <c r="C17" s="7">
        <v>0.1</v>
      </c>
      <c r="D17" s="8">
        <f>A2*0.1</f>
        <v>16.5</v>
      </c>
      <c r="E17" s="4"/>
      <c r="G17" s="5" t="s">
        <v>63</v>
      </c>
      <c r="K17" s="5" t="s">
        <v>64</v>
      </c>
    </row>
    <row r="18">
      <c r="A18" s="1" t="s">
        <v>65</v>
      </c>
      <c r="B18" s="3">
        <v>2.0</v>
      </c>
      <c r="C18" s="7">
        <v>0.05</v>
      </c>
      <c r="D18" s="8">
        <f>A2*0.05</f>
        <v>8.25</v>
      </c>
      <c r="E18" s="4"/>
      <c r="G18" s="2" t="s">
        <v>66</v>
      </c>
      <c r="K18" s="5" t="s">
        <v>67</v>
      </c>
    </row>
    <row r="19">
      <c r="A19" s="1" t="s">
        <v>68</v>
      </c>
      <c r="B19" s="3">
        <v>2.0</v>
      </c>
      <c r="C19" s="1" t="s">
        <v>69</v>
      </c>
      <c r="D19" s="4">
        <f>A3*0.1</f>
        <v>68</v>
      </c>
      <c r="E19" s="4"/>
      <c r="G19" s="5" t="s">
        <v>70</v>
      </c>
      <c r="K19" s="5" t="s">
        <v>71</v>
      </c>
    </row>
    <row r="20">
      <c r="A20" s="1" t="s">
        <v>72</v>
      </c>
      <c r="B20" s="3">
        <v>2.0</v>
      </c>
      <c r="C20" s="1" t="s">
        <v>73</v>
      </c>
      <c r="D20" s="4">
        <f>A3*0.2</f>
        <v>136</v>
      </c>
      <c r="E20" s="4"/>
      <c r="G20" s="2" t="s">
        <v>74</v>
      </c>
      <c r="K20" s="5" t="s">
        <v>75</v>
      </c>
    </row>
    <row r="21">
      <c r="G21" s="5" t="s">
        <v>76</v>
      </c>
      <c r="K21" s="5" t="s">
        <v>77</v>
      </c>
    </row>
    <row r="22">
      <c r="A22" s="5" t="s">
        <v>11</v>
      </c>
      <c r="B22" s="5" t="s">
        <v>78</v>
      </c>
      <c r="G22" s="5" t="s">
        <v>79</v>
      </c>
      <c r="K22" s="5" t="s">
        <v>80</v>
      </c>
    </row>
    <row r="23">
      <c r="A23" s="5" t="s">
        <v>81</v>
      </c>
      <c r="B23" s="5" t="s">
        <v>82</v>
      </c>
      <c r="G23" s="2" t="s">
        <v>83</v>
      </c>
      <c r="K23" s="2" t="s">
        <v>84</v>
      </c>
    </row>
    <row r="24">
      <c r="A24" s="5" t="s">
        <v>38</v>
      </c>
      <c r="B24" s="5" t="s">
        <v>85</v>
      </c>
      <c r="G24" s="5" t="s">
        <v>86</v>
      </c>
      <c r="K24" s="5" t="s">
        <v>87</v>
      </c>
    </row>
    <row r="25">
      <c r="A25" s="5" t="s">
        <v>48</v>
      </c>
      <c r="B25" s="2" t="s">
        <v>88</v>
      </c>
      <c r="G25" s="5" t="s">
        <v>89</v>
      </c>
      <c r="K25" s="5" t="s">
        <v>90</v>
      </c>
    </row>
    <row r="26">
      <c r="A26" s="5" t="s">
        <v>58</v>
      </c>
      <c r="B26" s="5" t="s">
        <v>91</v>
      </c>
      <c r="G26" s="2" t="s">
        <v>92</v>
      </c>
      <c r="K26" s="2" t="s">
        <v>66</v>
      </c>
    </row>
    <row r="27">
      <c r="A27" s="5" t="s">
        <v>57</v>
      </c>
      <c r="B27" s="5" t="s">
        <v>93</v>
      </c>
      <c r="G27" s="5" t="s">
        <v>94</v>
      </c>
      <c r="K27" s="5" t="s">
        <v>95</v>
      </c>
    </row>
    <row r="28">
      <c r="A28" s="5" t="s">
        <v>66</v>
      </c>
      <c r="B28" s="2" t="s">
        <v>96</v>
      </c>
      <c r="G28" s="5" t="s">
        <v>97</v>
      </c>
      <c r="K28" s="2" t="s">
        <v>74</v>
      </c>
    </row>
    <row r="29">
      <c r="A29" s="5" t="s">
        <v>74</v>
      </c>
      <c r="B29" s="2" t="s">
        <v>98</v>
      </c>
      <c r="K29" s="5" t="s">
        <v>99</v>
      </c>
    </row>
    <row r="30">
      <c r="A30" s="5" t="s">
        <v>83</v>
      </c>
      <c r="B30" s="2" t="s">
        <v>100</v>
      </c>
      <c r="G30" s="2" t="s">
        <v>101</v>
      </c>
      <c r="K30" s="5" t="s">
        <v>102</v>
      </c>
    </row>
    <row r="31">
      <c r="A31" s="5" t="s">
        <v>92</v>
      </c>
      <c r="B31" s="2" t="s">
        <v>103</v>
      </c>
      <c r="G31" s="5" t="s">
        <v>104</v>
      </c>
      <c r="K31" s="2" t="s">
        <v>83</v>
      </c>
    </row>
    <row r="32">
      <c r="B32" s="2" t="s">
        <v>105</v>
      </c>
      <c r="G32" s="5" t="s">
        <v>106</v>
      </c>
      <c r="K32" s="5" t="s">
        <v>107</v>
      </c>
    </row>
    <row r="33">
      <c r="G33" s="2" t="s">
        <v>82</v>
      </c>
      <c r="K33" s="5" t="s">
        <v>108</v>
      </c>
    </row>
    <row r="34">
      <c r="G34" s="5" t="s">
        <v>109</v>
      </c>
      <c r="K34" s="5" t="s">
        <v>110</v>
      </c>
    </row>
    <row r="35">
      <c r="G35" s="2" t="s">
        <v>78</v>
      </c>
      <c r="K35" s="2" t="s">
        <v>111</v>
      </c>
    </row>
    <row r="36">
      <c r="G36" s="5" t="s">
        <v>112</v>
      </c>
      <c r="K36" s="5" t="s">
        <v>113</v>
      </c>
    </row>
    <row r="37">
      <c r="G37" s="5" t="s">
        <v>114</v>
      </c>
    </row>
    <row r="38">
      <c r="G38" s="2" t="s">
        <v>115</v>
      </c>
      <c r="K38" s="2" t="s">
        <v>82</v>
      </c>
    </row>
    <row r="39">
      <c r="G39" s="5" t="s">
        <v>116</v>
      </c>
      <c r="K39" s="5" t="s">
        <v>117</v>
      </c>
    </row>
    <row r="40">
      <c r="G40" s="5" t="s">
        <v>118</v>
      </c>
      <c r="K40" s="2" t="s">
        <v>78</v>
      </c>
    </row>
    <row r="41">
      <c r="K41" s="5" t="s">
        <v>119</v>
      </c>
    </row>
    <row r="42">
      <c r="G42" s="2" t="s">
        <v>120</v>
      </c>
      <c r="K42" s="2" t="s">
        <v>121</v>
      </c>
    </row>
    <row r="43">
      <c r="G43" s="2" t="s">
        <v>122</v>
      </c>
      <c r="K43" s="5" t="s">
        <v>123</v>
      </c>
    </row>
    <row r="44">
      <c r="G44" s="5" t="s">
        <v>124</v>
      </c>
    </row>
    <row r="45">
      <c r="G45" s="2" t="s">
        <v>125</v>
      </c>
      <c r="K45" s="2" t="s">
        <v>122</v>
      </c>
    </row>
    <row r="46">
      <c r="G46" s="5" t="s">
        <v>126</v>
      </c>
      <c r="K46" s="5" t="s">
        <v>127</v>
      </c>
    </row>
    <row r="47">
      <c r="G47" s="5" t="s">
        <v>128</v>
      </c>
      <c r="K47" s="5" t="s">
        <v>129</v>
      </c>
    </row>
    <row r="48">
      <c r="G48" s="2" t="s">
        <v>100</v>
      </c>
      <c r="K48" s="2" t="s">
        <v>125</v>
      </c>
    </row>
    <row r="49">
      <c r="G49" s="5" t="s">
        <v>130</v>
      </c>
      <c r="K49" s="5" t="s">
        <v>131</v>
      </c>
    </row>
    <row r="50">
      <c r="G50" s="5" t="s">
        <v>132</v>
      </c>
      <c r="K50" s="5" t="s">
        <v>133</v>
      </c>
    </row>
    <row r="51">
      <c r="G51" s="2" t="s">
        <v>134</v>
      </c>
      <c r="K51" s="2" t="s">
        <v>100</v>
      </c>
    </row>
    <row r="52">
      <c r="G52" s="5" t="s">
        <v>135</v>
      </c>
      <c r="K52" s="5" t="s">
        <v>136</v>
      </c>
    </row>
    <row r="53">
      <c r="G53" s="5" t="s">
        <v>137</v>
      </c>
      <c r="K53" s="5" t="s">
        <v>138</v>
      </c>
    </row>
    <row r="54">
      <c r="G54" s="5" t="s">
        <v>139</v>
      </c>
      <c r="K54" s="2" t="s">
        <v>134</v>
      </c>
    </row>
    <row r="55">
      <c r="G55" s="2" t="s">
        <v>140</v>
      </c>
      <c r="K55" s="5" t="s">
        <v>141</v>
      </c>
    </row>
    <row r="56">
      <c r="G56" s="5" t="s">
        <v>142</v>
      </c>
      <c r="K56" s="2" t="s">
        <v>96</v>
      </c>
    </row>
    <row r="57">
      <c r="G57" s="5" t="s">
        <v>143</v>
      </c>
      <c r="K57" s="5" t="s">
        <v>144</v>
      </c>
    </row>
    <row r="58">
      <c r="G58" s="5" t="s">
        <v>145</v>
      </c>
    </row>
    <row r="59">
      <c r="G59" s="2" t="s">
        <v>146</v>
      </c>
    </row>
    <row r="60">
      <c r="G60" s="5" t="s">
        <v>147</v>
      </c>
    </row>
    <row r="61">
      <c r="G61" s="2" t="s">
        <v>148</v>
      </c>
    </row>
    <row r="62">
      <c r="G62" s="5" t="s">
        <v>149</v>
      </c>
    </row>
    <row r="63">
      <c r="G63" s="2" t="s">
        <v>150</v>
      </c>
    </row>
    <row r="64">
      <c r="G64" s="5" t="s">
        <v>151</v>
      </c>
    </row>
    <row r="66">
      <c r="G66" s="2" t="s">
        <v>152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</cols>
  <sheetData>
    <row r="1">
      <c r="A1" s="5" t="s">
        <v>153</v>
      </c>
      <c r="B1" s="5">
        <v>18.0</v>
      </c>
    </row>
    <row r="2">
      <c r="A2" s="5"/>
      <c r="B2" s="5" t="s">
        <v>154</v>
      </c>
    </row>
    <row r="3">
      <c r="B3" s="5" t="s">
        <v>155</v>
      </c>
      <c r="C3" s="5" t="s">
        <v>156</v>
      </c>
      <c r="D3" s="5" t="s">
        <v>157</v>
      </c>
      <c r="E3" s="5" t="s">
        <v>158</v>
      </c>
    </row>
    <row r="4">
      <c r="A4" s="5" t="s">
        <v>159</v>
      </c>
      <c r="B4" s="5">
        <v>100.0</v>
      </c>
      <c r="C4" s="9">
        <f t="shared" ref="C4:C7" si="1">TRUNC($B$1/5)</f>
        <v>3</v>
      </c>
      <c r="D4" s="10">
        <f t="shared" ref="D4:D6" si="2">$B$1*10+C4*10+B4</f>
        <v>310</v>
      </c>
      <c r="E4" s="10">
        <f>C4*10+$B$1*10+10*$B$1+B4+10*C4</f>
        <v>520</v>
      </c>
    </row>
    <row r="5">
      <c r="A5" s="5" t="s">
        <v>10</v>
      </c>
      <c r="B5" s="5">
        <v>24.0</v>
      </c>
      <c r="C5" s="9">
        <f t="shared" si="1"/>
        <v>3</v>
      </c>
      <c r="D5" s="10">
        <f t="shared" si="2"/>
        <v>234</v>
      </c>
      <c r="E5" s="10">
        <f t="shared" ref="E5:E6" si="3">C5*10+$B$1*10+5*$B$1+B5+5*C5</f>
        <v>339</v>
      </c>
      <c r="F5" s="9"/>
    </row>
    <row r="6">
      <c r="A6" s="5" t="s">
        <v>160</v>
      </c>
      <c r="B6" s="5">
        <v>112.0</v>
      </c>
      <c r="C6" s="9">
        <f t="shared" si="1"/>
        <v>3</v>
      </c>
      <c r="D6" s="10">
        <f t="shared" si="2"/>
        <v>322</v>
      </c>
      <c r="E6" s="10">
        <f t="shared" si="3"/>
        <v>427</v>
      </c>
      <c r="F6" s="9"/>
    </row>
    <row r="7">
      <c r="A7" s="5" t="s">
        <v>18</v>
      </c>
      <c r="B7" s="5">
        <v>16.0</v>
      </c>
      <c r="C7" s="9">
        <f t="shared" si="1"/>
        <v>3</v>
      </c>
      <c r="D7" s="10">
        <f>B7+2*$B$1</f>
        <v>52</v>
      </c>
      <c r="E7" s="9">
        <f>B7+2*$B$1+1*$B$1+C7</f>
        <v>73</v>
      </c>
    </row>
    <row r="9">
      <c r="A9" s="5"/>
      <c r="B9" s="5" t="s">
        <v>161</v>
      </c>
    </row>
    <row r="10">
      <c r="B10" s="5" t="s">
        <v>155</v>
      </c>
      <c r="C10" s="5" t="s">
        <v>156</v>
      </c>
      <c r="D10" s="5" t="s">
        <v>157</v>
      </c>
      <c r="E10" s="5" t="s">
        <v>158</v>
      </c>
    </row>
    <row r="11">
      <c r="A11" s="5" t="s">
        <v>159</v>
      </c>
      <c r="B11" s="5">
        <v>80.0</v>
      </c>
      <c r="C11" s="9">
        <f t="shared" ref="C11:C14" si="4">TRUNC($B$1/5)</f>
        <v>3</v>
      </c>
      <c r="D11" s="10">
        <f t="shared" ref="D11:D13" si="5">$B$1*10+C11*10+B11</f>
        <v>290</v>
      </c>
      <c r="E11" s="10">
        <f>C11*10+$B$1*10+10*$B$1+B11+10*C11</f>
        <v>500</v>
      </c>
    </row>
    <row r="12">
      <c r="A12" s="5" t="s">
        <v>10</v>
      </c>
      <c r="B12" s="5">
        <v>110.0</v>
      </c>
      <c r="C12" s="9">
        <f t="shared" si="4"/>
        <v>3</v>
      </c>
      <c r="D12" s="10">
        <f t="shared" si="5"/>
        <v>320</v>
      </c>
      <c r="E12" s="10">
        <f t="shared" ref="E12:E13" si="6">C12*10+$B$1*10+5*$B$1+B12+5*C12</f>
        <v>425</v>
      </c>
    </row>
    <row r="13">
      <c r="A13" s="5" t="s">
        <v>160</v>
      </c>
      <c r="B13" s="5">
        <v>40.0</v>
      </c>
      <c r="C13" s="9">
        <f t="shared" si="4"/>
        <v>3</v>
      </c>
      <c r="D13" s="10">
        <f t="shared" si="5"/>
        <v>250</v>
      </c>
      <c r="E13" s="10">
        <f t="shared" si="6"/>
        <v>355</v>
      </c>
    </row>
    <row r="14">
      <c r="A14" s="5" t="s">
        <v>18</v>
      </c>
      <c r="B14" s="5">
        <v>16.0</v>
      </c>
      <c r="C14" s="9">
        <f t="shared" si="4"/>
        <v>3</v>
      </c>
      <c r="D14" s="10">
        <f>B14+2*$B$1</f>
        <v>52</v>
      </c>
      <c r="E14" s="9">
        <f>B14+2*$B$1+1*$B$1+C14</f>
        <v>73</v>
      </c>
    </row>
    <row r="16">
      <c r="A16" s="5"/>
      <c r="B16" s="5" t="s">
        <v>162</v>
      </c>
    </row>
    <row r="17">
      <c r="B17" s="5" t="s">
        <v>155</v>
      </c>
      <c r="C17" s="5" t="s">
        <v>156</v>
      </c>
      <c r="D17" s="5" t="s">
        <v>157</v>
      </c>
      <c r="E17" s="5" t="s">
        <v>158</v>
      </c>
    </row>
    <row r="18">
      <c r="A18" s="5" t="s">
        <v>159</v>
      </c>
      <c r="B18" s="5">
        <v>74.0</v>
      </c>
      <c r="C18" s="9">
        <f t="shared" ref="C18:C21" si="7">TRUNC($B$1/5)</f>
        <v>3</v>
      </c>
      <c r="D18" s="10">
        <f t="shared" ref="D18:D20" si="8">$B$1*10+C18*10+B18</f>
        <v>284</v>
      </c>
      <c r="E18" s="10">
        <f>C18*10+$B$1*10+10*$B$1+B18+10*C18</f>
        <v>494</v>
      </c>
    </row>
    <row r="19">
      <c r="A19" s="5" t="s">
        <v>10</v>
      </c>
      <c r="B19" s="5">
        <v>80.0</v>
      </c>
      <c r="C19" s="9">
        <f t="shared" si="7"/>
        <v>3</v>
      </c>
      <c r="D19" s="10">
        <f t="shared" si="8"/>
        <v>290</v>
      </c>
      <c r="E19" s="10">
        <f t="shared" ref="E19:E20" si="9">C19*10+$B$1*10+5*$B$1+B19+5*C19</f>
        <v>395</v>
      </c>
    </row>
    <row r="20">
      <c r="A20" s="5" t="s">
        <v>160</v>
      </c>
      <c r="B20" s="5">
        <v>51.0</v>
      </c>
      <c r="C20" s="9">
        <f t="shared" si="7"/>
        <v>3</v>
      </c>
      <c r="D20" s="10">
        <f t="shared" si="8"/>
        <v>261</v>
      </c>
      <c r="E20" s="10">
        <f t="shared" si="9"/>
        <v>366</v>
      </c>
    </row>
    <row r="21">
      <c r="A21" s="5" t="s">
        <v>18</v>
      </c>
      <c r="B21" s="5">
        <v>20.0</v>
      </c>
      <c r="C21" s="9">
        <f t="shared" si="7"/>
        <v>3</v>
      </c>
      <c r="D21" s="10">
        <f>B21+2*$B$1</f>
        <v>56</v>
      </c>
      <c r="E21" s="9">
        <f>B21+2*$B$1+1*$B$1+C21</f>
        <v>77</v>
      </c>
    </row>
    <row r="23">
      <c r="A23" s="5"/>
      <c r="B23" s="5" t="s">
        <v>163</v>
      </c>
    </row>
    <row r="24">
      <c r="B24" s="5" t="s">
        <v>155</v>
      </c>
      <c r="C24" s="5" t="s">
        <v>156</v>
      </c>
      <c r="D24" s="5" t="s">
        <v>157</v>
      </c>
      <c r="E24" s="5" t="s">
        <v>158</v>
      </c>
    </row>
    <row r="25">
      <c r="A25" s="5" t="s">
        <v>159</v>
      </c>
      <c r="B25" s="5">
        <v>100.0</v>
      </c>
      <c r="C25" s="9">
        <f t="shared" ref="C25:C28" si="10">TRUNC($B$1/5)</f>
        <v>3</v>
      </c>
      <c r="D25" s="10">
        <f t="shared" ref="D25:D27" si="11">$B$1*10+C25*10+B25</f>
        <v>310</v>
      </c>
      <c r="E25" s="10">
        <f>C25*10+$B$1*10+10*$B$1+B25+10*C25</f>
        <v>520</v>
      </c>
    </row>
    <row r="26">
      <c r="A26" s="5" t="s">
        <v>10</v>
      </c>
      <c r="B26" s="5">
        <v>35.0</v>
      </c>
      <c r="C26" s="9">
        <f t="shared" si="10"/>
        <v>3</v>
      </c>
      <c r="D26" s="10">
        <f t="shared" si="11"/>
        <v>245</v>
      </c>
      <c r="E26" s="10">
        <f t="shared" ref="E26:E27" si="12">C26*10+$B$1*10+5*$B$1+B26+5*C26</f>
        <v>350</v>
      </c>
    </row>
    <row r="27">
      <c r="A27" s="5" t="s">
        <v>160</v>
      </c>
      <c r="B27" s="5">
        <v>120.0</v>
      </c>
      <c r="C27" s="9">
        <f t="shared" si="10"/>
        <v>3</v>
      </c>
      <c r="D27" s="10">
        <f t="shared" si="11"/>
        <v>330</v>
      </c>
      <c r="E27" s="10">
        <f t="shared" si="12"/>
        <v>435</v>
      </c>
    </row>
    <row r="28">
      <c r="A28" s="5" t="s">
        <v>18</v>
      </c>
      <c r="B28" s="5">
        <v>14.0</v>
      </c>
      <c r="C28" s="9">
        <f t="shared" si="10"/>
        <v>3</v>
      </c>
      <c r="D28" s="10">
        <f>B28+2*$B$1</f>
        <v>50</v>
      </c>
      <c r="E28" s="9">
        <f>B28+2*$B$1+1*$B$1+C28</f>
        <v>71</v>
      </c>
    </row>
    <row r="30">
      <c r="A30" s="5"/>
      <c r="B30" s="5" t="s">
        <v>164</v>
      </c>
    </row>
    <row r="31">
      <c r="B31" s="5" t="s">
        <v>155</v>
      </c>
      <c r="C31" s="5" t="s">
        <v>156</v>
      </c>
      <c r="D31" s="5" t="s">
        <v>157</v>
      </c>
      <c r="E31" s="5" t="s">
        <v>158</v>
      </c>
    </row>
    <row r="32">
      <c r="A32" s="5" t="s">
        <v>159</v>
      </c>
      <c r="B32" s="5">
        <v>125.0</v>
      </c>
      <c r="C32" s="9">
        <f t="shared" ref="C32:C35" si="13">TRUNC($B$1/5)</f>
        <v>3</v>
      </c>
      <c r="D32" s="10">
        <f t="shared" ref="D32:D34" si="14">$B$1*10+C32*10+B32</f>
        <v>335</v>
      </c>
      <c r="E32" s="10">
        <f>C32*10+$B$1*10+10*$B$1+B32+10*C32</f>
        <v>545</v>
      </c>
    </row>
    <row r="33">
      <c r="A33" s="5" t="s">
        <v>10</v>
      </c>
      <c r="B33" s="5">
        <v>65.0</v>
      </c>
      <c r="C33" s="9">
        <f t="shared" si="13"/>
        <v>3</v>
      </c>
      <c r="D33" s="10">
        <f t="shared" si="14"/>
        <v>275</v>
      </c>
      <c r="E33" s="10">
        <f t="shared" ref="E33:E34" si="15">C33*10+$B$1*10+5*$B$1+B33+5*C33</f>
        <v>380</v>
      </c>
    </row>
    <row r="34">
      <c r="A34" s="5" t="s">
        <v>160</v>
      </c>
      <c r="B34" s="5">
        <v>65.0</v>
      </c>
      <c r="C34" s="9">
        <f t="shared" si="13"/>
        <v>3</v>
      </c>
      <c r="D34" s="10">
        <f t="shared" si="14"/>
        <v>275</v>
      </c>
      <c r="E34" s="10">
        <f t="shared" si="15"/>
        <v>380</v>
      </c>
    </row>
    <row r="35">
      <c r="A35" s="5" t="s">
        <v>18</v>
      </c>
      <c r="B35" s="5">
        <v>14.0</v>
      </c>
      <c r="C35" s="9">
        <f t="shared" si="13"/>
        <v>3</v>
      </c>
      <c r="D35" s="10">
        <f>B35+2*$B$1+B1</f>
        <v>68</v>
      </c>
      <c r="E35" s="9">
        <f>B35+2*$B$1+1*$B$1+C35+B1</f>
        <v>89</v>
      </c>
    </row>
    <row r="37">
      <c r="A37" s="5"/>
      <c r="B37" s="5" t="s">
        <v>165</v>
      </c>
    </row>
    <row r="38">
      <c r="B38" s="5" t="s">
        <v>155</v>
      </c>
      <c r="C38" s="5" t="s">
        <v>156</v>
      </c>
      <c r="D38" s="5" t="s">
        <v>157</v>
      </c>
      <c r="E38" s="5" t="s">
        <v>158</v>
      </c>
    </row>
    <row r="39">
      <c r="A39" s="5" t="s">
        <v>159</v>
      </c>
      <c r="B39" s="5">
        <v>300.0</v>
      </c>
      <c r="C39" s="9">
        <f t="shared" ref="C39:C42" si="16">TRUNC($B$1/5)</f>
        <v>3</v>
      </c>
      <c r="D39" s="10">
        <f t="shared" ref="D39:D41" si="17">$B$1*10+C39*10+B39</f>
        <v>510</v>
      </c>
      <c r="E39" s="10">
        <f>C39*10+$B$1*10+10*$B$1+B39+10*C39</f>
        <v>720</v>
      </c>
    </row>
    <row r="40">
      <c r="A40" s="5" t="s">
        <v>10</v>
      </c>
      <c r="B40" s="5">
        <v>80.0</v>
      </c>
      <c r="C40" s="9">
        <f t="shared" si="16"/>
        <v>3</v>
      </c>
      <c r="D40" s="10">
        <f t="shared" si="17"/>
        <v>290</v>
      </c>
      <c r="E40" s="10">
        <f t="shared" ref="E40:E41" si="18">C40*10+$B$1*10+5*$B$1+B40+5*C40</f>
        <v>395</v>
      </c>
    </row>
    <row r="41">
      <c r="A41" s="5" t="s">
        <v>160</v>
      </c>
      <c r="B41" s="5">
        <v>50.0</v>
      </c>
      <c r="C41" s="9">
        <f t="shared" si="16"/>
        <v>3</v>
      </c>
      <c r="D41" s="10">
        <f t="shared" si="17"/>
        <v>260</v>
      </c>
      <c r="E41" s="10">
        <f t="shared" si="18"/>
        <v>365</v>
      </c>
    </row>
    <row r="42">
      <c r="A42" s="5" t="s">
        <v>18</v>
      </c>
      <c r="B42" s="5">
        <v>12.0</v>
      </c>
      <c r="C42" s="9">
        <f t="shared" si="16"/>
        <v>3</v>
      </c>
      <c r="D42" s="10">
        <f>B42+2*$B$1+B8</f>
        <v>48</v>
      </c>
      <c r="E42" s="9">
        <f>B42+2*$B$1+1*$B$1+C42+B8</f>
        <v>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