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RodriguezAlvar\Desktop\Power BI\"/>
    </mc:Choice>
  </mc:AlternateContent>
  <xr:revisionPtr revIDLastSave="0" documentId="13_ncr:1_{7BA5FB43-A595-47A6-A9EE-180E1D25CDCD}" xr6:coauthVersionLast="47" xr6:coauthVersionMax="47" xr10:uidLastSave="{00000000-0000-0000-0000-000000000000}"/>
  <bookViews>
    <workbookView xWindow="-120" yWindow="-120" windowWidth="29040" windowHeight="15720" xr2:uid="{B403045A-A562-4CD4-8E66-5859121A53DD}"/>
  </bookViews>
  <sheets>
    <sheet name="Resumo" sheetId="9" r:id="rId1"/>
    <sheet name="CCAdm" sheetId="7" r:id="rId2"/>
    <sheet name="CCLops" sheetId="6" r:id="rId3"/>
    <sheet name="CCMkt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7" l="1"/>
  <c r="O8" i="6"/>
  <c r="O9" i="6"/>
  <c r="O10" i="6"/>
  <c r="O12" i="6"/>
  <c r="O13" i="6"/>
  <c r="O14" i="6"/>
  <c r="O15" i="6"/>
  <c r="O16" i="6"/>
  <c r="O18" i="6"/>
  <c r="O20" i="6"/>
  <c r="O22" i="6"/>
  <c r="O23" i="6"/>
  <c r="O24" i="6"/>
  <c r="O26" i="6"/>
  <c r="O27" i="6"/>
  <c r="O28" i="6"/>
  <c r="O30" i="6"/>
  <c r="O31" i="6"/>
  <c r="O33" i="6"/>
  <c r="O35" i="6"/>
  <c r="O37" i="6"/>
  <c r="O38" i="6"/>
  <c r="O39" i="6"/>
  <c r="O40" i="6"/>
  <c r="O41" i="6"/>
  <c r="O42" i="6"/>
  <c r="O43" i="6"/>
  <c r="O45" i="6"/>
  <c r="O47" i="6"/>
  <c r="O48" i="6"/>
  <c r="O49" i="6"/>
  <c r="O50" i="6"/>
  <c r="O51" i="6"/>
  <c r="O52" i="6"/>
  <c r="O54" i="6"/>
  <c r="O55" i="6"/>
  <c r="O56" i="6"/>
  <c r="O57" i="6"/>
  <c r="O58" i="6"/>
  <c r="O59" i="6"/>
  <c r="O60" i="6"/>
  <c r="O61" i="6"/>
  <c r="O62" i="6"/>
  <c r="O64" i="6"/>
  <c r="O65" i="6"/>
  <c r="O66" i="6"/>
  <c r="O67" i="6"/>
  <c r="O68" i="6"/>
  <c r="O70" i="6"/>
  <c r="O71" i="6"/>
  <c r="O72" i="6"/>
  <c r="C7" i="6"/>
  <c r="D7" i="6"/>
  <c r="C11" i="6"/>
  <c r="D11" i="6"/>
  <c r="C17" i="6"/>
  <c r="D17" i="6"/>
  <c r="C19" i="6"/>
  <c r="D19" i="6"/>
  <c r="C21" i="6"/>
  <c r="D21" i="6"/>
  <c r="C25" i="6"/>
  <c r="D25" i="6"/>
  <c r="C29" i="6"/>
  <c r="D29" i="6"/>
  <c r="C32" i="6"/>
  <c r="D32" i="6"/>
  <c r="D34" i="6"/>
  <c r="C36" i="6"/>
  <c r="D36" i="6"/>
  <c r="C44" i="6"/>
  <c r="D44" i="6"/>
  <c r="C46" i="6"/>
  <c r="D46" i="6"/>
  <c r="C53" i="6"/>
  <c r="D53" i="6"/>
  <c r="C63" i="6"/>
  <c r="D63" i="6"/>
  <c r="C69" i="6"/>
  <c r="D69" i="6"/>
  <c r="C5" i="6"/>
  <c r="O8" i="7"/>
  <c r="O9" i="7"/>
  <c r="O10" i="7"/>
  <c r="O12" i="7"/>
  <c r="O13" i="7"/>
  <c r="O14" i="7"/>
  <c r="O15" i="7"/>
  <c r="O16" i="7"/>
  <c r="O18" i="7"/>
  <c r="O20" i="7"/>
  <c r="O22" i="7"/>
  <c r="O23" i="7"/>
  <c r="O24" i="7"/>
  <c r="O26" i="7"/>
  <c r="O27" i="7"/>
  <c r="O28" i="7"/>
  <c r="O30" i="7"/>
  <c r="O31" i="7"/>
  <c r="O33" i="7"/>
  <c r="O35" i="7"/>
  <c r="O37" i="7"/>
  <c r="O38" i="7"/>
  <c r="O39" i="7"/>
  <c r="O40" i="7"/>
  <c r="O41" i="7"/>
  <c r="O42" i="7"/>
  <c r="O43" i="7"/>
  <c r="O45" i="7"/>
  <c r="O47" i="7"/>
  <c r="O48" i="7"/>
  <c r="O49" i="7"/>
  <c r="O50" i="7"/>
  <c r="O51" i="7"/>
  <c r="O52" i="7"/>
  <c r="O53" i="7"/>
  <c r="O54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5" i="7"/>
  <c r="O76" i="7"/>
  <c r="O77" i="7"/>
  <c r="O78" i="7"/>
  <c r="O79" i="7"/>
  <c r="O80" i="7"/>
  <c r="O82" i="7"/>
  <c r="O83" i="7"/>
  <c r="O84" i="7"/>
  <c r="C44" i="7"/>
  <c r="D44" i="7"/>
  <c r="C36" i="7"/>
  <c r="D36" i="7"/>
  <c r="C34" i="7"/>
  <c r="D34" i="7"/>
  <c r="C32" i="7"/>
  <c r="D32" i="7"/>
  <c r="C29" i="7"/>
  <c r="D29" i="7"/>
  <c r="C25" i="7"/>
  <c r="D25" i="7"/>
  <c r="C21" i="7"/>
  <c r="D21" i="7"/>
  <c r="C19" i="7"/>
  <c r="D19" i="7"/>
  <c r="C17" i="7"/>
  <c r="D17" i="7"/>
  <c r="C11" i="7"/>
  <c r="C5" i="7" s="1"/>
  <c r="D11" i="7"/>
  <c r="C81" i="7"/>
  <c r="D81" i="7"/>
  <c r="C74" i="7"/>
  <c r="D74" i="7"/>
  <c r="C46" i="7"/>
  <c r="D46" i="7"/>
  <c r="C55" i="7"/>
  <c r="D55" i="7"/>
  <c r="C7" i="7"/>
  <c r="D7" i="7"/>
  <c r="O6" i="5"/>
  <c r="O8" i="5"/>
  <c r="O9" i="5"/>
  <c r="O10" i="5"/>
  <c r="O12" i="5"/>
  <c r="O13" i="5"/>
  <c r="O14" i="5"/>
  <c r="O15" i="5"/>
  <c r="O16" i="5"/>
  <c r="O18" i="5"/>
  <c r="O20" i="5"/>
  <c r="O22" i="5"/>
  <c r="O23" i="5"/>
  <c r="O24" i="5"/>
  <c r="O26" i="5"/>
  <c r="O27" i="5"/>
  <c r="O28" i="5"/>
  <c r="O30" i="5"/>
  <c r="O31" i="5"/>
  <c r="O33" i="5"/>
  <c r="O35" i="5"/>
  <c r="O37" i="5"/>
  <c r="O38" i="5"/>
  <c r="O39" i="5"/>
  <c r="O40" i="5"/>
  <c r="O41" i="5"/>
  <c r="O42" i="5"/>
  <c r="O43" i="5"/>
  <c r="O45" i="5"/>
  <c r="O47" i="5"/>
  <c r="O48" i="5"/>
  <c r="O49" i="5"/>
  <c r="O50" i="5"/>
  <c r="O51" i="5"/>
  <c r="O52" i="5"/>
  <c r="O53" i="5"/>
  <c r="O54" i="5"/>
  <c r="O55" i="5"/>
  <c r="O56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2" i="5"/>
  <c r="O73" i="5"/>
  <c r="O74" i="5"/>
  <c r="O75" i="5"/>
  <c r="O76" i="5"/>
  <c r="O77" i="5"/>
  <c r="O79" i="5"/>
  <c r="O80" i="5"/>
  <c r="O82" i="5"/>
  <c r="O83" i="5"/>
  <c r="O84" i="5"/>
  <c r="C81" i="5"/>
  <c r="D81" i="5"/>
  <c r="C78" i="5"/>
  <c r="D78" i="5"/>
  <c r="C71" i="5"/>
  <c r="D71" i="5"/>
  <c r="C57" i="5"/>
  <c r="D57" i="5"/>
  <c r="C46" i="5"/>
  <c r="D46" i="5"/>
  <c r="C44" i="5"/>
  <c r="D44" i="5"/>
  <c r="C32" i="5"/>
  <c r="D32" i="5"/>
  <c r="C29" i="5"/>
  <c r="D29" i="5"/>
  <c r="C25" i="5"/>
  <c r="D25" i="5"/>
  <c r="C21" i="5"/>
  <c r="D21" i="5"/>
  <c r="C19" i="5"/>
  <c r="D19" i="5"/>
  <c r="C17" i="5"/>
  <c r="D17" i="5"/>
  <c r="C11" i="5"/>
  <c r="D11" i="5"/>
  <c r="C7" i="5"/>
  <c r="D7" i="5"/>
  <c r="I49" i="6"/>
  <c r="J49" i="6"/>
  <c r="K49" i="6"/>
  <c r="L49" i="6"/>
  <c r="M49" i="6"/>
  <c r="N49" i="6"/>
  <c r="H49" i="6"/>
  <c r="D5" i="6" l="1"/>
  <c r="C2" i="6"/>
  <c r="D5" i="7"/>
  <c r="C2" i="7"/>
  <c r="D5" i="5"/>
  <c r="C5" i="5"/>
  <c r="D2" i="6" l="1"/>
  <c r="D2" i="7"/>
  <c r="D17" i="9" l="1"/>
  <c r="C17" i="9" l="1"/>
  <c r="F69" i="6" l="1"/>
  <c r="F49" i="6"/>
  <c r="D7" i="9" l="1"/>
  <c r="D4" i="9" s="1"/>
  <c r="C7" i="9" l="1"/>
  <c r="C4" i="9" s="1"/>
  <c r="N50" i="7"/>
  <c r="N46" i="7" s="1"/>
  <c r="M50" i="7"/>
  <c r="L50" i="7"/>
  <c r="L46" i="7" s="1"/>
  <c r="K50" i="7"/>
  <c r="K46" i="7" s="1"/>
  <c r="J50" i="7"/>
  <c r="J46" i="7" s="1"/>
  <c r="I50" i="7"/>
  <c r="I46" i="7" s="1"/>
  <c r="H50" i="7"/>
  <c r="H46" i="7" s="1"/>
  <c r="G50" i="7"/>
  <c r="G46" i="7" s="1"/>
  <c r="F50" i="7"/>
  <c r="F46" i="7" s="1"/>
  <c r="F29" i="5"/>
  <c r="G29" i="5"/>
  <c r="H29" i="5"/>
  <c r="I29" i="5"/>
  <c r="J29" i="5"/>
  <c r="K29" i="5"/>
  <c r="L29" i="5"/>
  <c r="M29" i="5"/>
  <c r="N29" i="5"/>
  <c r="F81" i="5"/>
  <c r="G81" i="5"/>
  <c r="H81" i="5"/>
  <c r="I81" i="5"/>
  <c r="J81" i="5"/>
  <c r="K81" i="5"/>
  <c r="L81" i="5"/>
  <c r="M81" i="5"/>
  <c r="N81" i="5"/>
  <c r="F78" i="5"/>
  <c r="G78" i="5"/>
  <c r="H78" i="5"/>
  <c r="I78" i="5"/>
  <c r="J78" i="5"/>
  <c r="K78" i="5"/>
  <c r="L78" i="5"/>
  <c r="M78" i="5"/>
  <c r="N78" i="5"/>
  <c r="F71" i="5"/>
  <c r="G71" i="5"/>
  <c r="H71" i="5"/>
  <c r="I71" i="5"/>
  <c r="J71" i="5"/>
  <c r="K71" i="5"/>
  <c r="L71" i="5"/>
  <c r="M71" i="5"/>
  <c r="N71" i="5"/>
  <c r="F57" i="5"/>
  <c r="G57" i="5"/>
  <c r="H57" i="5"/>
  <c r="I57" i="5"/>
  <c r="J57" i="5"/>
  <c r="K57" i="5"/>
  <c r="L57" i="5"/>
  <c r="M57" i="5"/>
  <c r="N57" i="5"/>
  <c r="F44" i="5"/>
  <c r="G44" i="5"/>
  <c r="H44" i="5"/>
  <c r="I44" i="5"/>
  <c r="J44" i="5"/>
  <c r="K44" i="5"/>
  <c r="L44" i="5"/>
  <c r="M44" i="5"/>
  <c r="N44" i="5"/>
  <c r="F36" i="5"/>
  <c r="G36" i="5"/>
  <c r="H36" i="5"/>
  <c r="I36" i="5"/>
  <c r="J36" i="5"/>
  <c r="K36" i="5"/>
  <c r="L36" i="5"/>
  <c r="M36" i="5"/>
  <c r="N36" i="5"/>
  <c r="F34" i="5"/>
  <c r="G34" i="5"/>
  <c r="H34" i="5"/>
  <c r="I34" i="5"/>
  <c r="J34" i="5"/>
  <c r="K34" i="5"/>
  <c r="L34" i="5"/>
  <c r="M34" i="5"/>
  <c r="N34" i="5"/>
  <c r="F32" i="5"/>
  <c r="G32" i="5"/>
  <c r="H32" i="5"/>
  <c r="I32" i="5"/>
  <c r="J32" i="5"/>
  <c r="K32" i="5"/>
  <c r="L32" i="5"/>
  <c r="M32" i="5"/>
  <c r="N32" i="5"/>
  <c r="F25" i="5"/>
  <c r="G25" i="5"/>
  <c r="H25" i="5"/>
  <c r="I25" i="5"/>
  <c r="J25" i="5"/>
  <c r="K25" i="5"/>
  <c r="L25" i="5"/>
  <c r="M25" i="5"/>
  <c r="N25" i="5"/>
  <c r="F21" i="5"/>
  <c r="G21" i="5"/>
  <c r="H21" i="5"/>
  <c r="I21" i="5"/>
  <c r="J21" i="5"/>
  <c r="K21" i="5"/>
  <c r="L21" i="5"/>
  <c r="M21" i="5"/>
  <c r="N21" i="5"/>
  <c r="F19" i="5"/>
  <c r="G19" i="5"/>
  <c r="H19" i="5"/>
  <c r="I19" i="5"/>
  <c r="J19" i="5"/>
  <c r="K19" i="5"/>
  <c r="L19" i="5"/>
  <c r="M19" i="5"/>
  <c r="N19" i="5"/>
  <c r="F17" i="5"/>
  <c r="G17" i="5"/>
  <c r="H17" i="5"/>
  <c r="I17" i="5"/>
  <c r="J17" i="5"/>
  <c r="K17" i="5"/>
  <c r="L17" i="5"/>
  <c r="M17" i="5"/>
  <c r="N17" i="5"/>
  <c r="F11" i="5"/>
  <c r="G11" i="5"/>
  <c r="H11" i="5"/>
  <c r="I11" i="5"/>
  <c r="J11" i="5"/>
  <c r="K11" i="5"/>
  <c r="L11" i="5"/>
  <c r="M11" i="5"/>
  <c r="N11" i="5"/>
  <c r="F7" i="5"/>
  <c r="G7" i="5"/>
  <c r="H7" i="5"/>
  <c r="I7" i="5"/>
  <c r="J7" i="5"/>
  <c r="K7" i="5"/>
  <c r="L7" i="5"/>
  <c r="M7" i="5"/>
  <c r="N7" i="5"/>
  <c r="F63" i="6"/>
  <c r="G63" i="6"/>
  <c r="H63" i="6"/>
  <c r="I63" i="6"/>
  <c r="J63" i="6"/>
  <c r="K63" i="6"/>
  <c r="L63" i="6"/>
  <c r="M63" i="6"/>
  <c r="N63" i="6"/>
  <c r="G69" i="6"/>
  <c r="H69" i="6"/>
  <c r="I69" i="6"/>
  <c r="J69" i="6"/>
  <c r="K69" i="6"/>
  <c r="L69" i="6"/>
  <c r="M69" i="6"/>
  <c r="N69" i="6"/>
  <c r="F53" i="6"/>
  <c r="G53" i="6"/>
  <c r="H53" i="6"/>
  <c r="I53" i="6"/>
  <c r="J53" i="6"/>
  <c r="K53" i="6"/>
  <c r="L53" i="6"/>
  <c r="M53" i="6"/>
  <c r="N53" i="6"/>
  <c r="F46" i="6"/>
  <c r="G49" i="6"/>
  <c r="G46" i="6" s="1"/>
  <c r="H46" i="6"/>
  <c r="I46" i="6"/>
  <c r="J46" i="6"/>
  <c r="K46" i="6"/>
  <c r="L46" i="6"/>
  <c r="M46" i="6"/>
  <c r="N46" i="6"/>
  <c r="F44" i="6"/>
  <c r="G44" i="6"/>
  <c r="H44" i="6"/>
  <c r="I44" i="6"/>
  <c r="J44" i="6"/>
  <c r="K44" i="6"/>
  <c r="L44" i="6"/>
  <c r="M44" i="6"/>
  <c r="N44" i="6"/>
  <c r="F36" i="6"/>
  <c r="G36" i="6"/>
  <c r="H36" i="6"/>
  <c r="I36" i="6"/>
  <c r="J36" i="6"/>
  <c r="K36" i="6"/>
  <c r="L36" i="6"/>
  <c r="M36" i="6"/>
  <c r="N36" i="6"/>
  <c r="F34" i="6"/>
  <c r="G34" i="6"/>
  <c r="H34" i="6"/>
  <c r="I34" i="6"/>
  <c r="J34" i="6"/>
  <c r="K34" i="6"/>
  <c r="L34" i="6"/>
  <c r="M34" i="6"/>
  <c r="N34" i="6"/>
  <c r="F32" i="6"/>
  <c r="G32" i="6"/>
  <c r="H32" i="6"/>
  <c r="I32" i="6"/>
  <c r="J32" i="6"/>
  <c r="K32" i="6"/>
  <c r="L32" i="6"/>
  <c r="M32" i="6"/>
  <c r="N32" i="6"/>
  <c r="F29" i="6"/>
  <c r="G29" i="6"/>
  <c r="H29" i="6"/>
  <c r="I29" i="6"/>
  <c r="J29" i="6"/>
  <c r="K29" i="6"/>
  <c r="L29" i="6"/>
  <c r="M29" i="6"/>
  <c r="N29" i="6"/>
  <c r="F25" i="6"/>
  <c r="G25" i="6"/>
  <c r="H25" i="6"/>
  <c r="I25" i="6"/>
  <c r="J25" i="6"/>
  <c r="K25" i="6"/>
  <c r="L25" i="6"/>
  <c r="M25" i="6"/>
  <c r="N25" i="6"/>
  <c r="F21" i="6"/>
  <c r="G21" i="6"/>
  <c r="H21" i="6"/>
  <c r="I21" i="6"/>
  <c r="J21" i="6"/>
  <c r="K21" i="6"/>
  <c r="L21" i="6"/>
  <c r="M21" i="6"/>
  <c r="N21" i="6"/>
  <c r="F19" i="6"/>
  <c r="G19" i="6"/>
  <c r="H19" i="6"/>
  <c r="I19" i="6"/>
  <c r="J19" i="6"/>
  <c r="K19" i="6"/>
  <c r="L19" i="6"/>
  <c r="M19" i="6"/>
  <c r="N19" i="6"/>
  <c r="F17" i="6"/>
  <c r="G17" i="6"/>
  <c r="H17" i="6"/>
  <c r="I17" i="6"/>
  <c r="J17" i="6"/>
  <c r="K17" i="6"/>
  <c r="L17" i="6"/>
  <c r="M17" i="6"/>
  <c r="N17" i="6"/>
  <c r="F11" i="6"/>
  <c r="G11" i="6"/>
  <c r="H11" i="6"/>
  <c r="I11" i="6"/>
  <c r="J11" i="6"/>
  <c r="K11" i="6"/>
  <c r="L11" i="6"/>
  <c r="M11" i="6"/>
  <c r="N11" i="6"/>
  <c r="F7" i="6"/>
  <c r="G7" i="6"/>
  <c r="H7" i="6"/>
  <c r="I7" i="6"/>
  <c r="J7" i="6"/>
  <c r="K7" i="6"/>
  <c r="L7" i="6"/>
  <c r="M7" i="6"/>
  <c r="N7" i="6"/>
  <c r="F81" i="7"/>
  <c r="G81" i="7"/>
  <c r="H81" i="7"/>
  <c r="I81" i="7"/>
  <c r="J81" i="7"/>
  <c r="K81" i="7"/>
  <c r="L81" i="7"/>
  <c r="M81" i="7"/>
  <c r="N81" i="7"/>
  <c r="F74" i="7"/>
  <c r="G74" i="7"/>
  <c r="H74" i="7"/>
  <c r="I74" i="7"/>
  <c r="J74" i="7"/>
  <c r="K74" i="7"/>
  <c r="L74" i="7"/>
  <c r="M74" i="7"/>
  <c r="N74" i="7"/>
  <c r="F55" i="7"/>
  <c r="G55" i="7"/>
  <c r="H55" i="7"/>
  <c r="I55" i="7"/>
  <c r="J55" i="7"/>
  <c r="K55" i="7"/>
  <c r="L55" i="7"/>
  <c r="M55" i="7"/>
  <c r="N55" i="7"/>
  <c r="M46" i="7"/>
  <c r="F44" i="7"/>
  <c r="G44" i="7"/>
  <c r="H44" i="7"/>
  <c r="I44" i="7"/>
  <c r="J44" i="7"/>
  <c r="K44" i="7"/>
  <c r="L44" i="7"/>
  <c r="M44" i="7"/>
  <c r="N44" i="7"/>
  <c r="F36" i="7"/>
  <c r="G36" i="7"/>
  <c r="H36" i="7"/>
  <c r="I36" i="7"/>
  <c r="J36" i="7"/>
  <c r="K36" i="7"/>
  <c r="L36" i="7"/>
  <c r="M36" i="7"/>
  <c r="N36" i="7"/>
  <c r="F34" i="7"/>
  <c r="G34" i="7"/>
  <c r="H34" i="7"/>
  <c r="I34" i="7"/>
  <c r="J34" i="7"/>
  <c r="K34" i="7"/>
  <c r="L34" i="7"/>
  <c r="M34" i="7"/>
  <c r="N34" i="7"/>
  <c r="F32" i="7"/>
  <c r="G32" i="7"/>
  <c r="H32" i="7"/>
  <c r="I32" i="7"/>
  <c r="J32" i="7"/>
  <c r="K32" i="7"/>
  <c r="L32" i="7"/>
  <c r="M32" i="7"/>
  <c r="N32" i="7"/>
  <c r="F29" i="7"/>
  <c r="G29" i="7"/>
  <c r="H29" i="7"/>
  <c r="I29" i="7"/>
  <c r="J29" i="7"/>
  <c r="K29" i="7"/>
  <c r="L29" i="7"/>
  <c r="M29" i="7"/>
  <c r="N29" i="7"/>
  <c r="F25" i="7"/>
  <c r="G25" i="7"/>
  <c r="H25" i="7"/>
  <c r="I25" i="7"/>
  <c r="J25" i="7"/>
  <c r="K25" i="7"/>
  <c r="L25" i="7"/>
  <c r="M25" i="7"/>
  <c r="N25" i="7"/>
  <c r="F21" i="7"/>
  <c r="G21" i="7"/>
  <c r="H21" i="7"/>
  <c r="I21" i="7"/>
  <c r="J21" i="7"/>
  <c r="K21" i="7"/>
  <c r="L21" i="7"/>
  <c r="M21" i="7"/>
  <c r="N21" i="7"/>
  <c r="F19" i="7"/>
  <c r="G19" i="7"/>
  <c r="H19" i="7"/>
  <c r="I19" i="7"/>
  <c r="J19" i="7"/>
  <c r="K19" i="7"/>
  <c r="L19" i="7"/>
  <c r="M19" i="7"/>
  <c r="N19" i="7"/>
  <c r="F17" i="7"/>
  <c r="G17" i="7"/>
  <c r="H17" i="7"/>
  <c r="I17" i="7"/>
  <c r="J17" i="7"/>
  <c r="K17" i="7"/>
  <c r="L17" i="7"/>
  <c r="M17" i="7"/>
  <c r="N17" i="7"/>
  <c r="F7" i="7"/>
  <c r="G7" i="7"/>
  <c r="H7" i="7"/>
  <c r="I7" i="7"/>
  <c r="J7" i="7"/>
  <c r="K7" i="7"/>
  <c r="L7" i="7"/>
  <c r="M7" i="7"/>
  <c r="N7" i="7"/>
  <c r="F11" i="7"/>
  <c r="G11" i="7"/>
  <c r="H11" i="7"/>
  <c r="I11" i="7"/>
  <c r="J11" i="7"/>
  <c r="K11" i="7"/>
  <c r="L11" i="7"/>
  <c r="M11" i="7"/>
  <c r="N11" i="7"/>
  <c r="E36" i="7"/>
  <c r="E44" i="7"/>
  <c r="E21" i="7"/>
  <c r="E19" i="7"/>
  <c r="E17" i="7"/>
  <c r="E44" i="6"/>
  <c r="O44" i="6" s="1"/>
  <c r="E44" i="5"/>
  <c r="O44" i="5" s="1"/>
  <c r="E36" i="5"/>
  <c r="O36" i="5" s="1"/>
  <c r="E25" i="5"/>
  <c r="O25" i="5" s="1"/>
  <c r="E21" i="5"/>
  <c r="E19" i="5"/>
  <c r="E17" i="5"/>
  <c r="E36" i="6"/>
  <c r="O36" i="6" s="1"/>
  <c r="E34" i="6"/>
  <c r="O34" i="6" s="1"/>
  <c r="E32" i="6"/>
  <c r="O32" i="6" s="1"/>
  <c r="E29" i="6"/>
  <c r="O29" i="6" s="1"/>
  <c r="E25" i="6"/>
  <c r="O25" i="6" s="1"/>
  <c r="E21" i="6"/>
  <c r="O21" i="6" s="1"/>
  <c r="E19" i="6"/>
  <c r="O19" i="6" s="1"/>
  <c r="E17" i="6"/>
  <c r="O17" i="6" s="1"/>
  <c r="E78" i="5"/>
  <c r="E71" i="5"/>
  <c r="E57" i="5"/>
  <c r="E53" i="6"/>
  <c r="O53" i="6" s="1"/>
  <c r="E63" i="6"/>
  <c r="O63" i="6" s="1"/>
  <c r="E81" i="7"/>
  <c r="O81" i="7" s="1"/>
  <c r="E74" i="7"/>
  <c r="O74" i="7" s="1"/>
  <c r="E55" i="7"/>
  <c r="O19" i="7" l="1"/>
  <c r="O21" i="7"/>
  <c r="O17" i="7"/>
  <c r="O44" i="7"/>
  <c r="O55" i="7"/>
  <c r="O36" i="7"/>
  <c r="O57" i="5"/>
  <c r="O71" i="5"/>
  <c r="O78" i="5"/>
  <c r="O21" i="5"/>
  <c r="O19" i="5"/>
  <c r="O17" i="5"/>
  <c r="I5" i="7"/>
  <c r="J7" i="9"/>
  <c r="I7" i="9"/>
  <c r="H7" i="9"/>
  <c r="G7" i="9"/>
  <c r="N7" i="9"/>
  <c r="M7" i="9"/>
  <c r="L7" i="9"/>
  <c r="F7" i="9"/>
  <c r="K7" i="9"/>
  <c r="H5" i="5"/>
  <c r="K5" i="5"/>
  <c r="F5" i="5"/>
  <c r="I5" i="5"/>
  <c r="N5" i="5"/>
  <c r="M5" i="5"/>
  <c r="L5" i="5"/>
  <c r="J5" i="5"/>
  <c r="G5" i="5"/>
  <c r="H5" i="6"/>
  <c r="G5" i="6"/>
  <c r="K5" i="6"/>
  <c r="I5" i="6"/>
  <c r="F5" i="6"/>
  <c r="L5" i="6"/>
  <c r="J5" i="6"/>
  <c r="M5" i="6"/>
  <c r="N5" i="6"/>
  <c r="G5" i="7"/>
  <c r="K5" i="7"/>
  <c r="H5" i="7"/>
  <c r="L5" i="7"/>
  <c r="N5" i="7"/>
  <c r="J5" i="7"/>
  <c r="F5" i="7"/>
  <c r="I2" i="7"/>
  <c r="M5" i="7"/>
  <c r="N2" i="6" l="1"/>
  <c r="M2" i="6"/>
  <c r="J2" i="6"/>
  <c r="L2" i="6"/>
  <c r="K2" i="6"/>
  <c r="M2" i="7"/>
  <c r="J2" i="7"/>
  <c r="N2" i="7"/>
  <c r="L2" i="7"/>
  <c r="K2" i="7"/>
  <c r="F2" i="7"/>
  <c r="I2" i="6"/>
  <c r="H2" i="6"/>
  <c r="F2" i="6"/>
  <c r="G2" i="6"/>
  <c r="H2" i="7"/>
  <c r="G2" i="7"/>
  <c r="N51" i="5" l="1"/>
  <c r="N46" i="5" s="1"/>
  <c r="M51" i="5"/>
  <c r="M46" i="5" s="1"/>
  <c r="L51" i="5"/>
  <c r="L46" i="5" s="1"/>
  <c r="K51" i="5"/>
  <c r="K46" i="5" s="1"/>
  <c r="J51" i="5"/>
  <c r="J46" i="5" s="1"/>
  <c r="I51" i="5"/>
  <c r="I46" i="5" s="1"/>
  <c r="H51" i="5"/>
  <c r="H46" i="5" s="1"/>
  <c r="G51" i="5"/>
  <c r="G46" i="5" s="1"/>
  <c r="F51" i="5"/>
  <c r="F46" i="5" s="1"/>
  <c r="E49" i="6"/>
  <c r="E51" i="5"/>
  <c r="E46" i="5" s="1"/>
  <c r="E69" i="6"/>
  <c r="O69" i="6" s="1"/>
  <c r="E81" i="5"/>
  <c r="E25" i="7"/>
  <c r="O25" i="7" s="1"/>
  <c r="E7" i="7"/>
  <c r="O7" i="7" s="1"/>
  <c r="E34" i="7"/>
  <c r="O34" i="7" s="1"/>
  <c r="E32" i="7"/>
  <c r="O32" i="7" s="1"/>
  <c r="E29" i="7"/>
  <c r="O29" i="7" s="1"/>
  <c r="E11" i="7"/>
  <c r="O11" i="7" s="1"/>
  <c r="E11" i="6"/>
  <c r="O11" i="6" s="1"/>
  <c r="E7" i="6"/>
  <c r="O7" i="6" s="1"/>
  <c r="E34" i="5"/>
  <c r="O34" i="5" s="1"/>
  <c r="E32" i="5"/>
  <c r="O32" i="5" s="1"/>
  <c r="E29" i="5"/>
  <c r="O29" i="5" s="1"/>
  <c r="E11" i="5"/>
  <c r="O11" i="5" s="1"/>
  <c r="E7" i="5"/>
  <c r="O7" i="5" s="1"/>
  <c r="O81" i="5" l="1"/>
  <c r="O46" i="5"/>
  <c r="K17" i="9"/>
  <c r="K4" i="9" s="1"/>
  <c r="H2" i="5"/>
  <c r="G2" i="5"/>
  <c r="I2" i="5"/>
  <c r="L2" i="5"/>
  <c r="J2" i="5"/>
  <c r="M2" i="5"/>
  <c r="K2" i="5"/>
  <c r="F2" i="5"/>
  <c r="N2" i="5"/>
  <c r="E46" i="7"/>
  <c r="O46" i="7" s="1"/>
  <c r="E46" i="6"/>
  <c r="O46" i="6" s="1"/>
  <c r="E5" i="7"/>
  <c r="O5" i="7" s="1"/>
  <c r="E5" i="5"/>
  <c r="O5" i="5" s="1"/>
  <c r="E5" i="6"/>
  <c r="O5" i="6" s="1"/>
  <c r="E7" i="9" l="1"/>
  <c r="O7" i="9" s="1"/>
  <c r="F17" i="9"/>
  <c r="F4" i="9" s="1"/>
  <c r="I17" i="9"/>
  <c r="I4" i="9" s="1"/>
  <c r="M17" i="9"/>
  <c r="M4" i="9" s="1"/>
  <c r="N17" i="9"/>
  <c r="N4" i="9" s="1"/>
  <c r="J17" i="9"/>
  <c r="J4" i="9" s="1"/>
  <c r="H17" i="9"/>
  <c r="H4" i="9" s="1"/>
  <c r="L17" i="9"/>
  <c r="L4" i="9" s="1"/>
  <c r="G17" i="9"/>
  <c r="G4" i="9" s="1"/>
  <c r="E2" i="5"/>
  <c r="O2" i="5" s="1"/>
  <c r="E2" i="6"/>
  <c r="O2" i="6" s="1"/>
  <c r="E2" i="7"/>
  <c r="O2" i="7" s="1"/>
  <c r="E17" i="9" l="1"/>
  <c r="E4" i="9" s="1"/>
  <c r="O17" i="9" l="1"/>
  <c r="O4" i="9"/>
</calcChain>
</file>

<file path=xl/sharedStrings.xml><?xml version="1.0" encoding="utf-8"?>
<sst xmlns="http://schemas.openxmlformats.org/spreadsheetml/2006/main" count="252" uniqueCount="108">
  <si>
    <t>budget</t>
  </si>
  <si>
    <t>TOTAL</t>
  </si>
  <si>
    <t>Total</t>
  </si>
  <si>
    <t>Geral</t>
  </si>
  <si>
    <t>Despesas Diretas</t>
  </si>
  <si>
    <t>Despesas Administrativas</t>
  </si>
  <si>
    <t>Despesas Financeiras</t>
  </si>
  <si>
    <t>Impostos e Taxas</t>
  </si>
  <si>
    <t>Investimentos</t>
  </si>
  <si>
    <t>Despesas Comerciais</t>
  </si>
  <si>
    <t>Capital do Proprietário</t>
  </si>
  <si>
    <t>Aplicações</t>
  </si>
  <si>
    <t>Provisões Impostos</t>
  </si>
  <si>
    <t>Centro de Custo</t>
  </si>
  <si>
    <t>Diretoria</t>
  </si>
  <si>
    <t>Administrativo</t>
  </si>
  <si>
    <t>Legal Operations</t>
  </si>
  <si>
    <t>Marketing</t>
  </si>
  <si>
    <t>Comercial</t>
  </si>
  <si>
    <t>Produtos</t>
  </si>
  <si>
    <t>Projetos</t>
  </si>
  <si>
    <t>Provisões Folha</t>
  </si>
  <si>
    <t>Contribuição Associativa</t>
  </si>
  <si>
    <t>Despesas de Venda e Marketing</t>
  </si>
  <si>
    <t>Despesas de Viagens</t>
  </si>
  <si>
    <t>Bonificações</t>
  </si>
  <si>
    <t>Telefonia</t>
  </si>
  <si>
    <t>Material de Escritório</t>
  </si>
  <si>
    <t>Manutenção de Imobilizado</t>
  </si>
  <si>
    <t>Auditorias</t>
  </si>
  <si>
    <t>Segurança</t>
  </si>
  <si>
    <t>Limpeza</t>
  </si>
  <si>
    <t>Estacionamento</t>
  </si>
  <si>
    <t>Motoboy</t>
  </si>
  <si>
    <t>Eventos</t>
  </si>
  <si>
    <t>Cursos</t>
  </si>
  <si>
    <t>Táxi</t>
  </si>
  <si>
    <t>Plano Celular</t>
  </si>
  <si>
    <t>Pedágio</t>
  </si>
  <si>
    <t>Internet</t>
  </si>
  <si>
    <t>Outras Despesas</t>
  </si>
  <si>
    <t>Manutenção do Escritório</t>
  </si>
  <si>
    <t>Investimento</t>
  </si>
  <si>
    <t>Máquinas e Equipamentos</t>
  </si>
  <si>
    <t>Móveis e Utensílios</t>
  </si>
  <si>
    <t>Comunicação</t>
  </si>
  <si>
    <t>Equipamentos de Informática</t>
  </si>
  <si>
    <t>Veículos</t>
  </si>
  <si>
    <t>Brindes</t>
  </si>
  <si>
    <t>Headcount</t>
  </si>
  <si>
    <t>Salário Bruto</t>
  </si>
  <si>
    <t>Salário Líquido</t>
  </si>
  <si>
    <t>INSS Empregado</t>
  </si>
  <si>
    <t>IRRF Empregado</t>
  </si>
  <si>
    <t>Benefícios</t>
  </si>
  <si>
    <t>Assistência Médica</t>
  </si>
  <si>
    <t>Assistência Odontólogica</t>
  </si>
  <si>
    <t>Vale Refeição</t>
  </si>
  <si>
    <t>Vale Transporte</t>
  </si>
  <si>
    <t>Benefício Flexível</t>
  </si>
  <si>
    <t>Férias</t>
  </si>
  <si>
    <t>Saldo de Férias a Pagar</t>
  </si>
  <si>
    <t>13º Salário</t>
  </si>
  <si>
    <t>Saldo 13º Salário a Pagar</t>
  </si>
  <si>
    <t>Rescisões</t>
  </si>
  <si>
    <t>Saldo a Pagar (TRCT)</t>
  </si>
  <si>
    <t>FGTS Recisão (GRRF)</t>
  </si>
  <si>
    <t>INSS Rescisão</t>
  </si>
  <si>
    <t>Encargos</t>
  </si>
  <si>
    <t>RAT</t>
  </si>
  <si>
    <t>Terceiros</t>
  </si>
  <si>
    <t>Despesas Contratação</t>
  </si>
  <si>
    <t>Exame Admissional</t>
  </si>
  <si>
    <t>Exame Demissional</t>
  </si>
  <si>
    <t>Seguro de Vida</t>
  </si>
  <si>
    <t>Bonificação PLR</t>
  </si>
  <si>
    <t>Bonificação</t>
  </si>
  <si>
    <t>Deslocamentos</t>
  </si>
  <si>
    <t>Passagem Aérea</t>
  </si>
  <si>
    <t>Hospedagem</t>
  </si>
  <si>
    <t>Quilometragem</t>
  </si>
  <si>
    <t>Combustível</t>
  </si>
  <si>
    <t>Auxílio Maternidade</t>
  </si>
  <si>
    <t>Alimentação Integração</t>
  </si>
  <si>
    <t>Passagem Terrestre</t>
  </si>
  <si>
    <t>Compra de Serviços</t>
  </si>
  <si>
    <t>Software Microsoft</t>
  </si>
  <si>
    <t>Consultorias</t>
  </si>
  <si>
    <t>TOTAL CCADM</t>
  </si>
  <si>
    <t>FGTS</t>
  </si>
  <si>
    <t>Horas Extras</t>
  </si>
  <si>
    <t>Software Omie</t>
  </si>
  <si>
    <t>Software Pluga</t>
  </si>
  <si>
    <t>Despesas de Contratação</t>
  </si>
  <si>
    <t>Correios</t>
  </si>
  <si>
    <t>TOTAL CCLOPS</t>
  </si>
  <si>
    <t>Software Elaw</t>
  </si>
  <si>
    <t>TOTAL CCMKT</t>
  </si>
  <si>
    <t>Software Vimeo</t>
  </si>
  <si>
    <t>Software RD Station Whatsapp</t>
  </si>
  <si>
    <t>Software RD Station</t>
  </si>
  <si>
    <t>Software Adobe (Sicredi)</t>
  </si>
  <si>
    <t>Software Virus Die (Sicredi)</t>
  </si>
  <si>
    <t>Google Ads</t>
  </si>
  <si>
    <t>Linkedin Ads</t>
  </si>
  <si>
    <t>Instagram Ads</t>
  </si>
  <si>
    <t>Workana (Sicredi)</t>
  </si>
  <si>
    <t>Celular Iphone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</si>
</sst>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8" formatCode="_-[$R$-416]\ * #,##0.00_-;\-[$R$-416]\ * #,##0.00_-;_-[$R$-416]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44" fontId="0" fillId="0" borderId="0" xfId="1" applyFont="1"/>
    <xf numFmtId="0" fontId="2" fillId="2" borderId="0" xfId="0" applyFont="1" applyFill="1"/>
    <xf numFmtId="0" fontId="0" fillId="2" borderId="0" xfId="0" applyFill="1"/>
    <xf numFmtId="44" fontId="4" fillId="2" borderId="1" xfId="0" applyNumberFormat="1" applyFont="1" applyFill="1" applyBorder="1"/>
    <xf numFmtId="44" fontId="4" fillId="2" borderId="3" xfId="0" applyNumberFormat="1" applyFont="1" applyFill="1" applyBorder="1"/>
    <xf numFmtId="0" fontId="3" fillId="2" borderId="0" xfId="0" applyFont="1" applyFill="1"/>
    <xf numFmtId="0" fontId="9" fillId="5" borderId="0" xfId="0" applyFont="1" applyFill="1"/>
    <xf numFmtId="0" fontId="8" fillId="5" borderId="0" xfId="0" applyFont="1" applyFill="1"/>
    <xf numFmtId="0" fontId="8" fillId="5" borderId="0" xfId="0" applyFont="1" applyFill="1" applyAlignment="1">
      <alignment vertical="center"/>
    </xf>
    <xf numFmtId="44" fontId="8" fillId="5" borderId="0" xfId="1" applyFont="1" applyFill="1" applyAlignment="1">
      <alignment vertical="center"/>
    </xf>
    <xf numFmtId="0" fontId="5" fillId="3" borderId="0" xfId="0" applyFont="1" applyFill="1" applyAlignment="1">
      <alignment vertical="center"/>
    </xf>
    <xf numFmtId="44" fontId="4" fillId="2" borderId="0" xfId="0" applyNumberFormat="1" applyFont="1" applyFill="1"/>
    <xf numFmtId="0" fontId="9" fillId="2" borderId="0" xfId="0" applyFont="1" applyFill="1"/>
    <xf numFmtId="0" fontId="4" fillId="2" borderId="0" xfId="0" applyFont="1" applyFill="1"/>
    <xf numFmtId="44" fontId="4" fillId="2" borderId="5" xfId="0" applyNumberFormat="1" applyFont="1" applyFill="1" applyBorder="1"/>
    <xf numFmtId="44" fontId="4" fillId="2" borderId="6" xfId="0" applyNumberFormat="1" applyFont="1" applyFill="1" applyBorder="1"/>
    <xf numFmtId="0" fontId="8" fillId="2" borderId="0" xfId="0" applyFont="1" applyFill="1"/>
    <xf numFmtId="0" fontId="5" fillId="2" borderId="0" xfId="0" applyFont="1" applyFill="1"/>
    <xf numFmtId="0" fontId="7" fillId="3" borderId="0" xfId="0" applyFont="1" applyFill="1" applyAlignment="1">
      <alignment vertical="center"/>
    </xf>
    <xf numFmtId="44" fontId="9" fillId="5" borderId="0" xfId="0" applyNumberFormat="1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44" fontId="10" fillId="2" borderId="0" xfId="0" applyNumberFormat="1" applyFont="1" applyFill="1" applyAlignment="1">
      <alignment horizontal="left" vertical="center"/>
    </xf>
    <xf numFmtId="44" fontId="6" fillId="2" borderId="0" xfId="0" applyNumberFormat="1" applyFont="1" applyFill="1"/>
    <xf numFmtId="44" fontId="0" fillId="2" borderId="0" xfId="1" applyFont="1" applyFill="1" applyBorder="1"/>
    <xf numFmtId="0" fontId="6" fillId="2" borderId="0" xfId="0" applyFont="1" applyFill="1"/>
    <xf numFmtId="44" fontId="0" fillId="2" borderId="0" xfId="1" applyFont="1" applyFill="1"/>
    <xf numFmtId="44" fontId="6" fillId="2" borderId="1" xfId="1" applyFont="1" applyFill="1" applyBorder="1"/>
    <xf numFmtId="44" fontId="6" fillId="2" borderId="2" xfId="1" applyFont="1" applyFill="1" applyBorder="1"/>
    <xf numFmtId="168" fontId="6" fillId="2" borderId="1" xfId="1" applyNumberFormat="1" applyFont="1" applyFill="1" applyBorder="1"/>
    <xf numFmtId="168" fontId="6" fillId="2" borderId="2" xfId="1" applyNumberFormat="1" applyFont="1" applyFill="1" applyBorder="1"/>
    <xf numFmtId="44" fontId="6" fillId="2" borderId="3" xfId="1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17" fontId="14" fillId="2" borderId="0" xfId="0" applyNumberFormat="1" applyFont="1" applyFill="1"/>
    <xf numFmtId="44" fontId="16" fillId="5" borderId="0" xfId="0" applyNumberFormat="1" applyFont="1" applyFill="1"/>
    <xf numFmtId="44" fontId="15" fillId="5" borderId="0" xfId="1" applyFont="1" applyFill="1" applyAlignment="1">
      <alignment vertical="center"/>
    </xf>
    <xf numFmtId="17" fontId="16" fillId="2" borderId="0" xfId="0" applyNumberFormat="1" applyFont="1" applyFill="1"/>
    <xf numFmtId="44" fontId="4" fillId="3" borderId="0" xfId="1" applyFont="1" applyFill="1" applyBorder="1" applyAlignment="1">
      <alignment vertical="center"/>
    </xf>
    <xf numFmtId="44" fontId="15" fillId="5" borderId="0" xfId="0" applyNumberFormat="1" applyFont="1" applyFill="1" applyAlignment="1">
      <alignment vertical="center"/>
    </xf>
    <xf numFmtId="44" fontId="15" fillId="5" borderId="0" xfId="0" applyNumberFormat="1" applyFont="1" applyFill="1"/>
    <xf numFmtId="44" fontId="15" fillId="2" borderId="0" xfId="0" applyNumberFormat="1" applyFont="1" applyFill="1"/>
    <xf numFmtId="44" fontId="15" fillId="5" borderId="0" xfId="1" applyFont="1" applyFill="1" applyBorder="1" applyAlignment="1">
      <alignment vertical="center"/>
    </xf>
    <xf numFmtId="17" fontId="14" fillId="0" borderId="0" xfId="0" applyNumberFormat="1" applyFont="1"/>
    <xf numFmtId="44" fontId="14" fillId="2" borderId="0" xfId="0" applyNumberFormat="1" applyFont="1" applyFill="1"/>
    <xf numFmtId="17" fontId="4" fillId="2" borderId="0" xfId="0" applyNumberFormat="1" applyFont="1" applyFill="1"/>
    <xf numFmtId="0" fontId="6" fillId="0" borderId="0" xfId="0" applyFont="1"/>
    <xf numFmtId="0" fontId="11" fillId="6" borderId="0" xfId="0" applyFont="1" applyFill="1"/>
    <xf numFmtId="0" fontId="11" fillId="2" borderId="0" xfId="0" applyFont="1" applyFill="1"/>
    <xf numFmtId="44" fontId="16" fillId="7" borderId="0" xfId="0" applyNumberFormat="1" applyFont="1" applyFill="1"/>
    <xf numFmtId="44" fontId="8" fillId="7" borderId="0" xfId="0" applyNumberFormat="1" applyFont="1" applyFill="1" applyAlignment="1">
      <alignment vertical="center"/>
    </xf>
    <xf numFmtId="17" fontId="17" fillId="0" borderId="0" xfId="0" applyNumberFormat="1" applyFont="1"/>
    <xf numFmtId="44" fontId="13" fillId="7" borderId="0" xfId="0" applyNumberFormat="1" applyFont="1" applyFill="1"/>
    <xf numFmtId="17" fontId="13" fillId="2" borderId="0" xfId="0" applyNumberFormat="1" applyFont="1" applyFill="1"/>
    <xf numFmtId="44" fontId="13" fillId="7" borderId="0" xfId="0" applyNumberFormat="1" applyFont="1" applyFill="1" applyAlignment="1">
      <alignment vertical="center"/>
    </xf>
    <xf numFmtId="0" fontId="13" fillId="2" borderId="0" xfId="0" applyFont="1" applyFill="1"/>
    <xf numFmtId="44" fontId="13" fillId="4" borderId="0" xfId="1" applyFont="1" applyFill="1" applyBorder="1" applyAlignment="1">
      <alignment vertical="center"/>
    </xf>
    <xf numFmtId="44" fontId="13" fillId="8" borderId="1" xfId="1" applyFont="1" applyFill="1" applyBorder="1"/>
    <xf numFmtId="44" fontId="13" fillId="8" borderId="2" xfId="1" applyFont="1" applyFill="1" applyBorder="1"/>
    <xf numFmtId="44" fontId="13" fillId="2" borderId="2" xfId="1" applyFont="1" applyFill="1" applyBorder="1"/>
    <xf numFmtId="44" fontId="13" fillId="8" borderId="3" xfId="1" applyFont="1" applyFill="1" applyBorder="1"/>
    <xf numFmtId="44" fontId="13" fillId="7" borderId="0" xfId="1" applyFont="1" applyFill="1" applyAlignment="1">
      <alignment vertical="center"/>
    </xf>
    <xf numFmtId="44" fontId="15" fillId="7" borderId="0" xfId="1" applyFont="1" applyFill="1" applyBorder="1" applyAlignment="1">
      <alignment vertical="center"/>
    </xf>
    <xf numFmtId="44" fontId="12" fillId="8" borderId="1" xfId="1" applyFont="1" applyFill="1" applyBorder="1"/>
    <xf numFmtId="44" fontId="12" fillId="8" borderId="6" xfId="1" applyFont="1" applyFill="1" applyBorder="1"/>
    <xf numFmtId="44" fontId="13" fillId="8" borderId="5" xfId="0" applyNumberFormat="1" applyFont="1" applyFill="1" applyBorder="1"/>
    <xf numFmtId="44" fontId="13" fillId="8" borderId="6" xfId="0" applyNumberFormat="1" applyFont="1" applyFill="1" applyBorder="1"/>
    <xf numFmtId="44" fontId="12" fillId="8" borderId="2" xfId="1" applyFont="1" applyFill="1" applyBorder="1"/>
    <xf numFmtId="44" fontId="12" fillId="8" borderId="5" xfId="1" applyFont="1" applyFill="1" applyBorder="1"/>
    <xf numFmtId="44" fontId="6" fillId="2" borderId="6" xfId="1" applyFont="1" applyFill="1" applyBorder="1"/>
    <xf numFmtId="44" fontId="6" fillId="2" borderId="5" xfId="1" applyFont="1" applyFill="1" applyBorder="1"/>
    <xf numFmtId="17" fontId="10" fillId="7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44" fontId="10" fillId="7" borderId="0" xfId="0" applyNumberFormat="1" applyFont="1" applyFill="1" applyAlignment="1">
      <alignment horizontal="left"/>
    </xf>
    <xf numFmtId="17" fontId="10" fillId="5" borderId="0" xfId="0" applyNumberFormat="1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left"/>
    </xf>
    <xf numFmtId="44" fontId="10" fillId="5" borderId="0" xfId="0" applyNumberFormat="1" applyFont="1" applyFill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349B-1AA9-48AE-8468-055B82F0368F}">
  <dimension ref="B1:O25"/>
  <sheetViews>
    <sheetView tabSelected="1" zoomScale="90" zoomScaleNormal="90" workbookViewId="0">
      <selection activeCell="A8" sqref="A8"/>
    </sheetView>
  </sheetViews>
  <sheetFormatPr defaultColWidth="8.85546875" defaultRowHeight="15" outlineLevelRow="1" outlineLevelCol="1" x14ac:dyDescent="0.25"/>
  <cols>
    <col min="1" max="1" width="9.140625" style="3"/>
    <col min="2" max="2" width="19.85546875" style="3" bestFit="1" customWidth="1"/>
    <col min="3" max="4" width="19.85546875" style="3" customWidth="1" outlineLevel="1"/>
    <col min="5" max="5" width="16.28515625" style="3" customWidth="1" outlineLevel="1"/>
    <col min="6" max="6" width="16.28515625" style="26" customWidth="1" outlineLevel="1"/>
    <col min="7" max="14" width="16.28515625" style="3" customWidth="1" outlineLevel="1"/>
    <col min="15" max="15" width="17.7109375" style="50" bestFit="1" customWidth="1"/>
    <col min="16" max="16384" width="8.85546875" style="3"/>
  </cols>
  <sheetData>
    <row r="1" spans="2:15" x14ac:dyDescent="0.25">
      <c r="B1"/>
      <c r="C1"/>
      <c r="D1"/>
      <c r="E1"/>
      <c r="F1" s="1"/>
      <c r="G1"/>
      <c r="H1"/>
      <c r="I1"/>
      <c r="J1"/>
      <c r="K1"/>
      <c r="L1"/>
      <c r="M1"/>
      <c r="N1"/>
      <c r="O1" s="49"/>
    </row>
    <row r="2" spans="2:15" ht="15" customHeight="1" x14ac:dyDescent="0.25">
      <c r="B2" s="77" t="s">
        <v>0</v>
      </c>
      <c r="C2" s="76">
        <v>44927</v>
      </c>
      <c r="D2" s="76">
        <v>44958</v>
      </c>
      <c r="E2" s="76">
        <v>44986</v>
      </c>
      <c r="F2" s="76">
        <v>45017</v>
      </c>
      <c r="G2" s="76">
        <v>45047</v>
      </c>
      <c r="H2" s="76">
        <v>45078</v>
      </c>
      <c r="I2" s="76">
        <v>45108</v>
      </c>
      <c r="J2" s="76">
        <v>45139</v>
      </c>
      <c r="K2" s="76">
        <v>45170</v>
      </c>
      <c r="L2" s="76">
        <v>45200</v>
      </c>
      <c r="M2" s="76">
        <v>45231</v>
      </c>
      <c r="N2" s="76">
        <v>45261</v>
      </c>
      <c r="O2" s="73" t="s">
        <v>1</v>
      </c>
    </row>
    <row r="3" spans="2:15" ht="15" customHeight="1" x14ac:dyDescent="0.25"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4"/>
    </row>
    <row r="4" spans="2:15" ht="15" customHeight="1" x14ac:dyDescent="0.25">
      <c r="B4" s="78" t="s">
        <v>2</v>
      </c>
      <c r="C4" s="79">
        <f t="shared" ref="C4:D4" si="0">C7+C17</f>
        <v>0</v>
      </c>
      <c r="D4" s="79">
        <f t="shared" si="0"/>
        <v>0</v>
      </c>
      <c r="E4" s="79">
        <f t="shared" ref="E4:N4" si="1">E7+E17</f>
        <v>0</v>
      </c>
      <c r="F4" s="79">
        <f t="shared" si="1"/>
        <v>0</v>
      </c>
      <c r="G4" s="79">
        <f t="shared" si="1"/>
        <v>0</v>
      </c>
      <c r="H4" s="79">
        <f t="shared" si="1"/>
        <v>0</v>
      </c>
      <c r="I4" s="79">
        <f t="shared" si="1"/>
        <v>0</v>
      </c>
      <c r="J4" s="79">
        <f t="shared" si="1"/>
        <v>0</v>
      </c>
      <c r="K4" s="79">
        <f t="shared" si="1"/>
        <v>0</v>
      </c>
      <c r="L4" s="79">
        <f t="shared" si="1"/>
        <v>0</v>
      </c>
      <c r="M4" s="79">
        <f t="shared" si="1"/>
        <v>0</v>
      </c>
      <c r="N4" s="79">
        <f t="shared" si="1"/>
        <v>0</v>
      </c>
      <c r="O4" s="75">
        <f>SUM(C4:N5)</f>
        <v>0</v>
      </c>
    </row>
    <row r="5" spans="2:15" ht="15" customHeight="1" x14ac:dyDescent="0.25">
      <c r="B5" s="78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5"/>
    </row>
    <row r="6" spans="2:15" ht="15" customHeight="1" x14ac:dyDescent="0.25">
      <c r="B6" s="21"/>
      <c r="C6" s="21"/>
      <c r="D6" s="21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2:15" s="13" customFormat="1" ht="15" customHeight="1" x14ac:dyDescent="0.25">
      <c r="B7" s="9" t="s">
        <v>3</v>
      </c>
      <c r="C7" s="20">
        <f t="shared" ref="C7:D7" si="2">SUM(C8:C16)</f>
        <v>0</v>
      </c>
      <c r="D7" s="20">
        <f t="shared" si="2"/>
        <v>0</v>
      </c>
      <c r="E7" s="20">
        <f>SUM(E8:E16)</f>
        <v>0</v>
      </c>
      <c r="F7" s="20">
        <f t="shared" ref="F7:N7" si="3">SUM(F8:F16)</f>
        <v>0</v>
      </c>
      <c r="G7" s="20">
        <f t="shared" si="3"/>
        <v>0</v>
      </c>
      <c r="H7" s="20">
        <f t="shared" si="3"/>
        <v>0</v>
      </c>
      <c r="I7" s="20">
        <f t="shared" si="3"/>
        <v>0</v>
      </c>
      <c r="J7" s="20">
        <f t="shared" si="3"/>
        <v>0</v>
      </c>
      <c r="K7" s="20">
        <f t="shared" si="3"/>
        <v>0</v>
      </c>
      <c r="L7" s="20">
        <f t="shared" si="3"/>
        <v>0</v>
      </c>
      <c r="M7" s="20">
        <f t="shared" si="3"/>
        <v>0</v>
      </c>
      <c r="N7" s="20">
        <f t="shared" si="3"/>
        <v>0</v>
      </c>
      <c r="O7" s="52">
        <f>SUM(C7:N7)</f>
        <v>0</v>
      </c>
    </row>
    <row r="8" spans="2:15" ht="15" customHeight="1" outlineLevel="1" x14ac:dyDescent="0.25">
      <c r="B8" s="25" t="s">
        <v>4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9" spans="2:15" ht="15" customHeight="1" outlineLevel="1" x14ac:dyDescent="0.25">
      <c r="B9" s="25" t="s">
        <v>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</row>
    <row r="10" spans="2:15" ht="15" customHeight="1" outlineLevel="1" x14ac:dyDescent="0.25">
      <c r="B10" s="25" t="s">
        <v>6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</row>
    <row r="11" spans="2:15" ht="15" customHeight="1" outlineLevel="1" x14ac:dyDescent="0.25">
      <c r="B11" s="25" t="s">
        <v>7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</row>
    <row r="12" spans="2:15" ht="15" customHeight="1" outlineLevel="1" x14ac:dyDescent="0.25">
      <c r="B12" s="25" t="s">
        <v>8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</row>
    <row r="13" spans="2:15" ht="15" customHeight="1" outlineLevel="1" x14ac:dyDescent="0.25">
      <c r="B13" s="25" t="s">
        <v>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</row>
    <row r="14" spans="2:15" ht="15" customHeight="1" outlineLevel="1" x14ac:dyDescent="0.25">
      <c r="B14" s="25" t="s">
        <v>10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  <row r="15" spans="2:15" ht="15" customHeight="1" outlineLevel="1" x14ac:dyDescent="0.25">
      <c r="B15" s="25" t="s">
        <v>11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  <row r="16" spans="2:15" ht="15" customHeight="1" outlineLevel="1" x14ac:dyDescent="0.25">
      <c r="B16" s="25" t="s">
        <v>12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</row>
    <row r="17" spans="2:15" s="13" customFormat="1" ht="15" customHeight="1" x14ac:dyDescent="0.25">
      <c r="B17" s="9" t="s">
        <v>13</v>
      </c>
      <c r="C17" s="20">
        <f t="shared" ref="C17:D17" si="4">SUM(C18:C24)</f>
        <v>0</v>
      </c>
      <c r="D17" s="20">
        <f t="shared" si="4"/>
        <v>0</v>
      </c>
      <c r="E17" s="20">
        <f>SUM(E18:E24)</f>
        <v>0</v>
      </c>
      <c r="F17" s="20">
        <f t="shared" ref="F17:N17" si="5">SUM(F18:F24)</f>
        <v>0</v>
      </c>
      <c r="G17" s="20">
        <f t="shared" si="5"/>
        <v>0</v>
      </c>
      <c r="H17" s="20">
        <f t="shared" si="5"/>
        <v>0</v>
      </c>
      <c r="I17" s="20">
        <f t="shared" si="5"/>
        <v>0</v>
      </c>
      <c r="J17" s="20">
        <f t="shared" si="5"/>
        <v>0</v>
      </c>
      <c r="K17" s="20">
        <f t="shared" si="5"/>
        <v>0</v>
      </c>
      <c r="L17" s="20">
        <f t="shared" si="5"/>
        <v>0</v>
      </c>
      <c r="M17" s="20">
        <f t="shared" si="5"/>
        <v>0</v>
      </c>
      <c r="N17" s="20">
        <f t="shared" si="5"/>
        <v>0</v>
      </c>
      <c r="O17" s="52">
        <f t="shared" ref="O8:O24" si="6">SUM(C17:N17)</f>
        <v>0</v>
      </c>
    </row>
    <row r="18" spans="2:15" ht="15" customHeight="1" outlineLevel="1" x14ac:dyDescent="0.25">
      <c r="B18" s="25" t="s">
        <v>14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</row>
    <row r="19" spans="2:15" ht="15" customHeight="1" outlineLevel="1" x14ac:dyDescent="0.25">
      <c r="B19" s="25" t="s">
        <v>15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</row>
    <row r="20" spans="2:15" ht="15" customHeight="1" outlineLevel="1" x14ac:dyDescent="0.25">
      <c r="B20" s="25" t="s">
        <v>16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</row>
    <row r="21" spans="2:15" ht="15" customHeight="1" outlineLevel="1" x14ac:dyDescent="0.25">
      <c r="B21" s="25" t="s">
        <v>17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</row>
    <row r="22" spans="2:15" ht="15" customHeight="1" outlineLevel="1" x14ac:dyDescent="0.25">
      <c r="B22" s="25" t="s">
        <v>18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</row>
    <row r="23" spans="2:15" ht="15" customHeight="1" outlineLevel="1" x14ac:dyDescent="0.25">
      <c r="B23" s="25" t="s">
        <v>19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</row>
    <row r="24" spans="2:15" ht="15" customHeight="1" outlineLevel="1" x14ac:dyDescent="0.25">
      <c r="B24" s="25" t="s">
        <v>20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</row>
    <row r="25" spans="2:15" ht="15" customHeight="1" outlineLevel="1" x14ac:dyDescent="0.25">
      <c r="B25" s="25"/>
      <c r="C25" s="6"/>
      <c r="D25" s="6"/>
      <c r="E25" s="23"/>
      <c r="F25" s="24"/>
    </row>
  </sheetData>
  <mergeCells count="28">
    <mergeCell ref="N4:N5"/>
    <mergeCell ref="I4:I5"/>
    <mergeCell ref="M2:M3"/>
    <mergeCell ref="N2:N3"/>
    <mergeCell ref="L2:L3"/>
    <mergeCell ref="L4:L5"/>
    <mergeCell ref="M4:M5"/>
    <mergeCell ref="I2:I3"/>
    <mergeCell ref="J2:J3"/>
    <mergeCell ref="K2:K3"/>
    <mergeCell ref="J4:J5"/>
    <mergeCell ref="K4:K5"/>
    <mergeCell ref="O2:O3"/>
    <mergeCell ref="O4:O5"/>
    <mergeCell ref="F2:F3"/>
    <mergeCell ref="B2:B3"/>
    <mergeCell ref="E2:E3"/>
    <mergeCell ref="G2:G3"/>
    <mergeCell ref="H2:H3"/>
    <mergeCell ref="C2:C3"/>
    <mergeCell ref="D2:D3"/>
    <mergeCell ref="B4:B5"/>
    <mergeCell ref="E4:E5"/>
    <mergeCell ref="F4:F5"/>
    <mergeCell ref="G4:G5"/>
    <mergeCell ref="H4:H5"/>
    <mergeCell ref="C4:C5"/>
    <mergeCell ref="D4:D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05840-2324-4C1F-A39D-DD848A796B3A}">
  <dimension ref="B1:O84"/>
  <sheetViews>
    <sheetView zoomScale="80" zoomScaleNormal="80" workbookViewId="0">
      <pane ySplit="1" topLeftCell="A2" activePane="bottomLeft" state="frozen"/>
      <selection pane="bottomLeft" activeCell="F7" sqref="F7"/>
    </sheetView>
  </sheetViews>
  <sheetFormatPr defaultColWidth="8.85546875" defaultRowHeight="15" outlineLevelRow="1" outlineLevelCol="1" x14ac:dyDescent="0.25"/>
  <cols>
    <col min="1" max="1" width="8.85546875" style="3"/>
    <col min="2" max="2" width="25.42578125" style="3" bestFit="1" customWidth="1"/>
    <col min="3" max="4" width="12.28515625" style="14" customWidth="1" outlineLevel="1"/>
    <col min="5" max="14" width="13.85546875" style="14" customWidth="1" outlineLevel="1"/>
    <col min="15" max="15" width="15.28515625" style="57" bestFit="1" customWidth="1"/>
    <col min="16" max="16384" width="8.85546875" style="3"/>
  </cols>
  <sheetData>
    <row r="1" spans="2:15" x14ac:dyDescent="0.25">
      <c r="B1"/>
      <c r="C1" s="36">
        <v>44927</v>
      </c>
      <c r="D1" s="36">
        <v>44958</v>
      </c>
      <c r="E1" s="45">
        <v>44986</v>
      </c>
      <c r="F1" s="45">
        <v>45017</v>
      </c>
      <c r="G1" s="45">
        <v>45047</v>
      </c>
      <c r="H1" s="45">
        <v>45078</v>
      </c>
      <c r="I1" s="45">
        <v>45108</v>
      </c>
      <c r="J1" s="45">
        <v>45139</v>
      </c>
      <c r="K1" s="45">
        <v>45170</v>
      </c>
      <c r="L1" s="45">
        <v>45200</v>
      </c>
      <c r="M1" s="45">
        <v>45231</v>
      </c>
      <c r="N1" s="45">
        <v>45261</v>
      </c>
      <c r="O1" s="53" t="s">
        <v>1</v>
      </c>
    </row>
    <row r="2" spans="2:15" x14ac:dyDescent="0.25">
      <c r="B2" s="7" t="s">
        <v>88</v>
      </c>
      <c r="C2" s="42">
        <f t="shared" ref="C2:N2" si="0">C5+C46+C55+C74+C81</f>
        <v>0</v>
      </c>
      <c r="D2" s="42">
        <f t="shared" si="0"/>
        <v>0</v>
      </c>
      <c r="E2" s="42">
        <f t="shared" si="0"/>
        <v>27691.420000000002</v>
      </c>
      <c r="F2" s="42">
        <f t="shared" si="0"/>
        <v>24659.57</v>
      </c>
      <c r="G2" s="42">
        <f t="shared" si="0"/>
        <v>24159.57</v>
      </c>
      <c r="H2" s="42">
        <f t="shared" si="0"/>
        <v>24159.57</v>
      </c>
      <c r="I2" s="42">
        <f t="shared" si="0"/>
        <v>25855.500000000004</v>
      </c>
      <c r="J2" s="42">
        <f t="shared" si="0"/>
        <v>17080.23</v>
      </c>
      <c r="K2" s="42">
        <f t="shared" si="0"/>
        <v>17080.23</v>
      </c>
      <c r="L2" s="42">
        <f t="shared" si="0"/>
        <v>17080.23</v>
      </c>
      <c r="M2" s="42">
        <f t="shared" si="0"/>
        <v>16450.34</v>
      </c>
      <c r="N2" s="42">
        <f t="shared" si="0"/>
        <v>16450.34</v>
      </c>
      <c r="O2" s="54">
        <f>SUM(C2:N2)</f>
        <v>210667.00000000003</v>
      </c>
    </row>
    <row r="3" spans="2:15" x14ac:dyDescent="0.25">
      <c r="C3" s="36"/>
      <c r="D3" s="36"/>
      <c r="E3" s="47"/>
      <c r="F3" s="47"/>
      <c r="G3" s="47"/>
      <c r="H3" s="47"/>
      <c r="I3" s="47"/>
      <c r="J3" s="47"/>
      <c r="K3" s="47"/>
      <c r="L3" s="47"/>
      <c r="M3" s="47"/>
      <c r="N3" s="47"/>
      <c r="O3" s="55"/>
    </row>
    <row r="4" spans="2:15" x14ac:dyDescent="0.25">
      <c r="C4" s="36"/>
      <c r="D4" s="36"/>
      <c r="E4" s="47"/>
      <c r="F4" s="47"/>
      <c r="G4" s="47"/>
      <c r="H4" s="47"/>
      <c r="I4" s="47"/>
      <c r="J4" s="47"/>
      <c r="K4" s="47"/>
      <c r="L4" s="47"/>
      <c r="M4" s="47"/>
      <c r="N4" s="47"/>
      <c r="O4" s="55"/>
    </row>
    <row r="5" spans="2:15" s="13" customFormat="1" x14ac:dyDescent="0.25">
      <c r="B5" s="9" t="s">
        <v>49</v>
      </c>
      <c r="C5" s="41">
        <f t="shared" ref="C5:N5" si="1">C7+C11+C17+C19+C21+C25+C29+C32+C34+C36+C44</f>
        <v>0</v>
      </c>
      <c r="D5" s="41">
        <f t="shared" si="1"/>
        <v>0</v>
      </c>
      <c r="E5" s="41">
        <f t="shared" si="1"/>
        <v>16656.27</v>
      </c>
      <c r="F5" s="41">
        <f t="shared" si="1"/>
        <v>16456.27</v>
      </c>
      <c r="G5" s="41">
        <f t="shared" si="1"/>
        <v>16456.27</v>
      </c>
      <c r="H5" s="41">
        <f t="shared" si="1"/>
        <v>16456.27</v>
      </c>
      <c r="I5" s="41">
        <f>I7+I11+I17+I19+I21+I25+I29+I32+I34+I36+I44</f>
        <v>12231.2</v>
      </c>
      <c r="J5" s="41">
        <f t="shared" si="1"/>
        <v>3455.9300000000003</v>
      </c>
      <c r="K5" s="41">
        <f t="shared" si="1"/>
        <v>3455.9300000000003</v>
      </c>
      <c r="L5" s="41">
        <f t="shared" si="1"/>
        <v>3455.9300000000003</v>
      </c>
      <c r="M5" s="41">
        <f t="shared" si="1"/>
        <v>3455.9300000000003</v>
      </c>
      <c r="N5" s="41">
        <f t="shared" si="1"/>
        <v>3455.9300000000003</v>
      </c>
      <c r="O5" s="56">
        <f t="shared" ref="O5:O66" si="2">SUM(C5:N5)</f>
        <v>95535.929999999964</v>
      </c>
    </row>
    <row r="6" spans="2:15" outlineLevel="1" x14ac:dyDescent="0.25">
      <c r="B6" s="2"/>
      <c r="C6" s="39"/>
      <c r="D6" s="39"/>
      <c r="E6" s="12"/>
    </row>
    <row r="7" spans="2:15" outlineLevel="1" x14ac:dyDescent="0.25">
      <c r="B7" s="11" t="s">
        <v>50</v>
      </c>
      <c r="C7" s="40">
        <f t="shared" ref="C7:D7" si="3">C8+C9+C10</f>
        <v>0</v>
      </c>
      <c r="D7" s="40">
        <f t="shared" si="3"/>
        <v>0</v>
      </c>
      <c r="E7" s="40">
        <f>E8+E9+E10</f>
        <v>11303.970000000001</v>
      </c>
      <c r="F7" s="40">
        <f t="shared" ref="F7:N7" si="4">F8+F9+F10</f>
        <v>11303.970000000001</v>
      </c>
      <c r="G7" s="40">
        <f t="shared" si="4"/>
        <v>11303.970000000001</v>
      </c>
      <c r="H7" s="40">
        <f t="shared" si="4"/>
        <v>11303.970000000001</v>
      </c>
      <c r="I7" s="40">
        <f t="shared" si="4"/>
        <v>0</v>
      </c>
      <c r="J7" s="40">
        <f t="shared" si="4"/>
        <v>0</v>
      </c>
      <c r="K7" s="40">
        <f t="shared" si="4"/>
        <v>0</v>
      </c>
      <c r="L7" s="40">
        <f t="shared" si="4"/>
        <v>0</v>
      </c>
      <c r="M7" s="40">
        <f t="shared" si="4"/>
        <v>0</v>
      </c>
      <c r="N7" s="40">
        <f t="shared" si="4"/>
        <v>0</v>
      </c>
      <c r="O7" s="58">
        <f t="shared" si="2"/>
        <v>45215.880000000005</v>
      </c>
    </row>
    <row r="8" spans="2:15" ht="15" customHeight="1" outlineLevel="1" x14ac:dyDescent="0.25">
      <c r="B8" s="32" t="s">
        <v>51</v>
      </c>
      <c r="C8" s="27">
        <v>0</v>
      </c>
      <c r="D8" s="27">
        <v>0</v>
      </c>
      <c r="E8" s="27">
        <v>9525.5400000000009</v>
      </c>
      <c r="F8" s="29">
        <v>9525.5400000000009</v>
      </c>
      <c r="G8" s="29">
        <v>9525.5400000000009</v>
      </c>
      <c r="H8" s="29">
        <v>9525.5400000000009</v>
      </c>
      <c r="I8" s="27"/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59">
        <f t="shared" si="2"/>
        <v>38102.160000000003</v>
      </c>
    </row>
    <row r="9" spans="2:15" ht="15" customHeight="1" outlineLevel="1" x14ac:dyDescent="0.25">
      <c r="B9" s="32" t="s">
        <v>52</v>
      </c>
      <c r="C9" s="27">
        <v>0</v>
      </c>
      <c r="D9" s="27">
        <v>0</v>
      </c>
      <c r="E9" s="27">
        <v>990.76</v>
      </c>
      <c r="F9" s="29">
        <v>990.76</v>
      </c>
      <c r="G9" s="29">
        <v>990.76</v>
      </c>
      <c r="H9" s="29">
        <v>990.76</v>
      </c>
      <c r="I9" s="27"/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59">
        <f t="shared" si="2"/>
        <v>3963.04</v>
      </c>
    </row>
    <row r="10" spans="2:15" ht="15.75" customHeight="1" outlineLevel="1" x14ac:dyDescent="0.25">
      <c r="B10" s="33" t="s">
        <v>53</v>
      </c>
      <c r="C10" s="27">
        <v>0</v>
      </c>
      <c r="D10" s="27">
        <v>0</v>
      </c>
      <c r="E10" s="28">
        <v>787.67</v>
      </c>
      <c r="F10" s="30">
        <v>787.67</v>
      </c>
      <c r="G10" s="30">
        <v>787.67</v>
      </c>
      <c r="H10" s="30">
        <v>787.67</v>
      </c>
      <c r="I10" s="28"/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60">
        <f t="shared" si="2"/>
        <v>3150.68</v>
      </c>
    </row>
    <row r="11" spans="2:15" outlineLevel="1" x14ac:dyDescent="0.25">
      <c r="B11" s="11" t="s">
        <v>54</v>
      </c>
      <c r="C11" s="40">
        <f t="shared" ref="C11:D11" si="5">SUM(C12:C16)</f>
        <v>0</v>
      </c>
      <c r="D11" s="40">
        <f t="shared" si="5"/>
        <v>0</v>
      </c>
      <c r="E11" s="40">
        <f>SUM(E12:E16)</f>
        <v>3455.87</v>
      </c>
      <c r="F11" s="40">
        <f t="shared" ref="F11:N11" si="6">SUM(F12:F16)</f>
        <v>3455.87</v>
      </c>
      <c r="G11" s="40">
        <f t="shared" si="6"/>
        <v>3455.87</v>
      </c>
      <c r="H11" s="40">
        <f t="shared" si="6"/>
        <v>3455.87</v>
      </c>
      <c r="I11" s="40">
        <f t="shared" si="6"/>
        <v>1759.5</v>
      </c>
      <c r="J11" s="40">
        <f t="shared" si="6"/>
        <v>1759.5</v>
      </c>
      <c r="K11" s="40">
        <f t="shared" si="6"/>
        <v>1759.5</v>
      </c>
      <c r="L11" s="40">
        <f t="shared" si="6"/>
        <v>1759.5</v>
      </c>
      <c r="M11" s="40">
        <f t="shared" si="6"/>
        <v>1759.5</v>
      </c>
      <c r="N11" s="40">
        <f t="shared" si="6"/>
        <v>1759.5</v>
      </c>
      <c r="O11" s="58">
        <f t="shared" si="2"/>
        <v>24380.48</v>
      </c>
    </row>
    <row r="12" spans="2:15" ht="15.75" customHeight="1" outlineLevel="1" x14ac:dyDescent="0.25">
      <c r="B12" s="34" t="s">
        <v>55</v>
      </c>
      <c r="C12" s="27">
        <v>0</v>
      </c>
      <c r="D12" s="27">
        <v>0</v>
      </c>
      <c r="E12" s="27">
        <v>1324.62</v>
      </c>
      <c r="F12" s="27">
        <v>1324.62</v>
      </c>
      <c r="G12" s="27">
        <v>1324.62</v>
      </c>
      <c r="H12" s="27">
        <v>1324.62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59">
        <f t="shared" si="2"/>
        <v>5298.48</v>
      </c>
    </row>
    <row r="13" spans="2:15" ht="15" customHeight="1" outlineLevel="1" x14ac:dyDescent="0.25">
      <c r="B13" s="32" t="s">
        <v>56</v>
      </c>
      <c r="C13" s="27">
        <v>0</v>
      </c>
      <c r="D13" s="27">
        <v>0</v>
      </c>
      <c r="E13" s="27">
        <v>26.09</v>
      </c>
      <c r="F13" s="27">
        <v>26.09</v>
      </c>
      <c r="G13" s="27">
        <v>26.09</v>
      </c>
      <c r="H13" s="27">
        <v>26.09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59">
        <f t="shared" si="2"/>
        <v>104.36</v>
      </c>
    </row>
    <row r="14" spans="2:15" ht="15" customHeight="1" outlineLevel="1" x14ac:dyDescent="0.25">
      <c r="B14" s="32" t="s">
        <v>57</v>
      </c>
      <c r="C14" s="27">
        <v>0</v>
      </c>
      <c r="D14" s="27">
        <v>0</v>
      </c>
      <c r="E14" s="27">
        <v>1759.5</v>
      </c>
      <c r="F14" s="27">
        <v>1759.5</v>
      </c>
      <c r="G14" s="27">
        <v>1759.5</v>
      </c>
      <c r="H14" s="27">
        <v>1759.5</v>
      </c>
      <c r="I14" s="27">
        <v>1759.5</v>
      </c>
      <c r="J14" s="27">
        <v>1759.5</v>
      </c>
      <c r="K14" s="27">
        <v>1759.5</v>
      </c>
      <c r="L14" s="27">
        <v>1759.5</v>
      </c>
      <c r="M14" s="27">
        <v>1759.5</v>
      </c>
      <c r="N14" s="27">
        <v>1759.5</v>
      </c>
      <c r="O14" s="59">
        <f t="shared" si="2"/>
        <v>17595</v>
      </c>
    </row>
    <row r="15" spans="2:15" ht="15" customHeight="1" outlineLevel="1" x14ac:dyDescent="0.25">
      <c r="B15" s="32" t="s">
        <v>58</v>
      </c>
      <c r="C15" s="27">
        <v>0</v>
      </c>
      <c r="D15" s="27">
        <v>0</v>
      </c>
      <c r="E15" s="27">
        <v>345.66</v>
      </c>
      <c r="F15" s="27">
        <v>345.66</v>
      </c>
      <c r="G15" s="27">
        <v>345.66</v>
      </c>
      <c r="H15" s="27">
        <v>345.66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59">
        <f t="shared" si="2"/>
        <v>1382.64</v>
      </c>
    </row>
    <row r="16" spans="2:15" ht="15.75" customHeight="1" outlineLevel="1" x14ac:dyDescent="0.25">
      <c r="B16" s="33" t="s">
        <v>59</v>
      </c>
      <c r="C16" s="27">
        <v>0</v>
      </c>
      <c r="D16" s="27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60">
        <f t="shared" si="2"/>
        <v>0</v>
      </c>
    </row>
    <row r="17" spans="2:15" outlineLevel="1" x14ac:dyDescent="0.25">
      <c r="B17" s="11" t="s">
        <v>60</v>
      </c>
      <c r="C17" s="40">
        <f t="shared" ref="C17:D17" si="7">C18</f>
        <v>0</v>
      </c>
      <c r="D17" s="40">
        <f t="shared" si="7"/>
        <v>0</v>
      </c>
      <c r="E17" s="40">
        <f>E18</f>
        <v>0</v>
      </c>
      <c r="F17" s="40">
        <f t="shared" ref="F17:N17" si="8">F18</f>
        <v>0</v>
      </c>
      <c r="G17" s="40">
        <f t="shared" si="8"/>
        <v>0</v>
      </c>
      <c r="H17" s="40">
        <f t="shared" si="8"/>
        <v>0</v>
      </c>
      <c r="I17" s="40">
        <f t="shared" si="8"/>
        <v>0</v>
      </c>
      <c r="J17" s="40">
        <f t="shared" si="8"/>
        <v>0</v>
      </c>
      <c r="K17" s="40">
        <f t="shared" si="8"/>
        <v>0</v>
      </c>
      <c r="L17" s="40">
        <f t="shared" si="8"/>
        <v>0</v>
      </c>
      <c r="M17" s="40">
        <f t="shared" si="8"/>
        <v>0</v>
      </c>
      <c r="N17" s="40">
        <f t="shared" si="8"/>
        <v>0</v>
      </c>
      <c r="O17" s="58">
        <f t="shared" si="2"/>
        <v>0</v>
      </c>
    </row>
    <row r="18" spans="2:15" ht="15.75" customHeight="1" outlineLevel="1" x14ac:dyDescent="0.25">
      <c r="B18" s="35" t="s">
        <v>61</v>
      </c>
      <c r="C18" s="27">
        <v>0</v>
      </c>
      <c r="D18" s="27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60">
        <f t="shared" si="2"/>
        <v>0</v>
      </c>
    </row>
    <row r="19" spans="2:15" outlineLevel="1" x14ac:dyDescent="0.25">
      <c r="B19" s="11" t="s">
        <v>62</v>
      </c>
      <c r="C19" s="40">
        <f t="shared" ref="C19:D19" si="9">C20</f>
        <v>0</v>
      </c>
      <c r="D19" s="40">
        <f t="shared" si="9"/>
        <v>0</v>
      </c>
      <c r="E19" s="40">
        <f>E20</f>
        <v>0</v>
      </c>
      <c r="F19" s="40">
        <f t="shared" ref="F19:N19" si="10">F20</f>
        <v>0</v>
      </c>
      <c r="G19" s="40">
        <f t="shared" si="10"/>
        <v>0</v>
      </c>
      <c r="H19" s="40">
        <f t="shared" si="10"/>
        <v>0</v>
      </c>
      <c r="I19" s="40">
        <f t="shared" si="10"/>
        <v>8775.27</v>
      </c>
      <c r="J19" s="40">
        <f t="shared" si="10"/>
        <v>0</v>
      </c>
      <c r="K19" s="40">
        <f t="shared" si="10"/>
        <v>0</v>
      </c>
      <c r="L19" s="40">
        <f t="shared" si="10"/>
        <v>0</v>
      </c>
      <c r="M19" s="40">
        <f t="shared" si="10"/>
        <v>0</v>
      </c>
      <c r="N19" s="40">
        <f t="shared" si="10"/>
        <v>0</v>
      </c>
      <c r="O19" s="58">
        <f t="shared" si="2"/>
        <v>8775.27</v>
      </c>
    </row>
    <row r="20" spans="2:15" ht="15" customHeight="1" outlineLevel="1" x14ac:dyDescent="0.25">
      <c r="B20" s="33" t="s">
        <v>63</v>
      </c>
      <c r="C20" s="27">
        <v>0</v>
      </c>
      <c r="D20" s="27">
        <v>0</v>
      </c>
      <c r="E20" s="28">
        <v>0</v>
      </c>
      <c r="F20" s="28">
        <v>0</v>
      </c>
      <c r="G20" s="28">
        <v>0</v>
      </c>
      <c r="H20" s="28">
        <v>0</v>
      </c>
      <c r="I20" s="28">
        <v>8775.27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61">
        <f t="shared" si="2"/>
        <v>8775.27</v>
      </c>
    </row>
    <row r="21" spans="2:15" outlineLevel="1" x14ac:dyDescent="0.25">
      <c r="B21" s="11" t="s">
        <v>64</v>
      </c>
      <c r="C21" s="40">
        <f t="shared" ref="C21:D21" si="11">C22+C23+C24</f>
        <v>0</v>
      </c>
      <c r="D21" s="40">
        <f t="shared" si="11"/>
        <v>0</v>
      </c>
      <c r="E21" s="40">
        <f>E22+E23+E24</f>
        <v>0</v>
      </c>
      <c r="F21" s="40">
        <f t="shared" ref="F21:N21" si="12">F22+F23+F24</f>
        <v>0</v>
      </c>
      <c r="G21" s="40">
        <f t="shared" si="12"/>
        <v>0</v>
      </c>
      <c r="H21" s="40">
        <f t="shared" si="12"/>
        <v>0</v>
      </c>
      <c r="I21" s="40">
        <f t="shared" si="12"/>
        <v>0</v>
      </c>
      <c r="J21" s="40">
        <f t="shared" si="12"/>
        <v>0</v>
      </c>
      <c r="K21" s="40">
        <f t="shared" si="12"/>
        <v>0</v>
      </c>
      <c r="L21" s="40">
        <f t="shared" si="12"/>
        <v>0</v>
      </c>
      <c r="M21" s="40">
        <f t="shared" si="12"/>
        <v>0</v>
      </c>
      <c r="N21" s="40">
        <f t="shared" si="12"/>
        <v>0</v>
      </c>
      <c r="O21" s="58">
        <f t="shared" si="2"/>
        <v>0</v>
      </c>
    </row>
    <row r="22" spans="2:15" ht="15.75" customHeight="1" outlineLevel="1" x14ac:dyDescent="0.25">
      <c r="B22" s="34" t="s">
        <v>65</v>
      </c>
      <c r="C22" s="27">
        <v>0</v>
      </c>
      <c r="D22" s="27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62">
        <f t="shared" si="2"/>
        <v>0</v>
      </c>
    </row>
    <row r="23" spans="2:15" ht="15" customHeight="1" outlineLevel="1" x14ac:dyDescent="0.25">
      <c r="B23" s="32" t="s">
        <v>66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59">
        <f t="shared" si="2"/>
        <v>0</v>
      </c>
    </row>
    <row r="24" spans="2:15" ht="15" customHeight="1" outlineLevel="1" x14ac:dyDescent="0.25">
      <c r="B24" s="33" t="s">
        <v>67</v>
      </c>
      <c r="C24" s="27">
        <v>0</v>
      </c>
      <c r="D24" s="27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60">
        <f t="shared" si="2"/>
        <v>0</v>
      </c>
    </row>
    <row r="25" spans="2:15" outlineLevel="1" x14ac:dyDescent="0.25">
      <c r="B25" s="11" t="s">
        <v>68</v>
      </c>
      <c r="C25" s="40">
        <f t="shared" ref="C25:D25" si="13">C26+C27+C28</f>
        <v>0</v>
      </c>
      <c r="D25" s="40">
        <f t="shared" si="13"/>
        <v>0</v>
      </c>
      <c r="E25" s="40">
        <f>E26+E27+E28</f>
        <v>1596.43</v>
      </c>
      <c r="F25" s="40">
        <f t="shared" ref="F25:N25" si="14">F26+F27+F28</f>
        <v>1596.43</v>
      </c>
      <c r="G25" s="40">
        <f t="shared" si="14"/>
        <v>1596.43</v>
      </c>
      <c r="H25" s="40">
        <f t="shared" si="14"/>
        <v>1596.43</v>
      </c>
      <c r="I25" s="40">
        <f t="shared" si="14"/>
        <v>1596.43</v>
      </c>
      <c r="J25" s="40">
        <f t="shared" si="14"/>
        <v>1596.43</v>
      </c>
      <c r="K25" s="40">
        <f t="shared" si="14"/>
        <v>1596.43</v>
      </c>
      <c r="L25" s="40">
        <f t="shared" si="14"/>
        <v>1596.43</v>
      </c>
      <c r="M25" s="40">
        <f t="shared" si="14"/>
        <v>1596.43</v>
      </c>
      <c r="N25" s="40">
        <f t="shared" si="14"/>
        <v>1596.43</v>
      </c>
      <c r="O25" s="58">
        <f t="shared" si="2"/>
        <v>15964.300000000001</v>
      </c>
    </row>
    <row r="26" spans="2:15" ht="15" customHeight="1" outlineLevel="1" x14ac:dyDescent="0.25">
      <c r="B26" s="32" t="s">
        <v>89</v>
      </c>
      <c r="C26" s="27">
        <v>0</v>
      </c>
      <c r="D26" s="27">
        <v>0</v>
      </c>
      <c r="E26" s="27">
        <v>808.32</v>
      </c>
      <c r="F26" s="27">
        <v>808.32</v>
      </c>
      <c r="G26" s="27">
        <v>808.32</v>
      </c>
      <c r="H26" s="27">
        <v>808.32</v>
      </c>
      <c r="I26" s="27">
        <v>808.32</v>
      </c>
      <c r="J26" s="27">
        <v>808.32</v>
      </c>
      <c r="K26" s="27">
        <v>808.32</v>
      </c>
      <c r="L26" s="27">
        <v>808.32</v>
      </c>
      <c r="M26" s="27">
        <v>808.32</v>
      </c>
      <c r="N26" s="27">
        <v>808.32</v>
      </c>
      <c r="O26" s="59">
        <f t="shared" si="2"/>
        <v>8083.1999999999989</v>
      </c>
    </row>
    <row r="27" spans="2:15" ht="15" customHeight="1" outlineLevel="1" x14ac:dyDescent="0.25">
      <c r="B27" s="32" t="s">
        <v>69</v>
      </c>
      <c r="C27" s="27">
        <v>0</v>
      </c>
      <c r="D27" s="27">
        <v>0</v>
      </c>
      <c r="E27" s="27">
        <v>202.08</v>
      </c>
      <c r="F27" s="27">
        <v>202.08</v>
      </c>
      <c r="G27" s="27">
        <v>202.08</v>
      </c>
      <c r="H27" s="27">
        <v>202.08</v>
      </c>
      <c r="I27" s="27">
        <v>202.08</v>
      </c>
      <c r="J27" s="27">
        <v>202.08</v>
      </c>
      <c r="K27" s="27">
        <v>202.08</v>
      </c>
      <c r="L27" s="27">
        <v>202.08</v>
      </c>
      <c r="M27" s="27">
        <v>202.08</v>
      </c>
      <c r="N27" s="27">
        <v>202.08</v>
      </c>
      <c r="O27" s="59">
        <f t="shared" si="2"/>
        <v>2020.7999999999997</v>
      </c>
    </row>
    <row r="28" spans="2:15" ht="15.75" customHeight="1" outlineLevel="1" x14ac:dyDescent="0.25">
      <c r="B28" s="33" t="s">
        <v>70</v>
      </c>
      <c r="C28" s="27">
        <v>0</v>
      </c>
      <c r="D28" s="27">
        <v>0</v>
      </c>
      <c r="E28" s="28">
        <v>586.03</v>
      </c>
      <c r="F28" s="28">
        <v>586.03</v>
      </c>
      <c r="G28" s="28">
        <v>586.03</v>
      </c>
      <c r="H28" s="28">
        <v>586.03</v>
      </c>
      <c r="I28" s="28">
        <v>586.03</v>
      </c>
      <c r="J28" s="28">
        <v>586.03</v>
      </c>
      <c r="K28" s="28">
        <v>586.03</v>
      </c>
      <c r="L28" s="28">
        <v>586.03</v>
      </c>
      <c r="M28" s="28">
        <v>586.03</v>
      </c>
      <c r="N28" s="28">
        <v>586.03</v>
      </c>
      <c r="O28" s="60">
        <f t="shared" si="2"/>
        <v>5860.2999999999984</v>
      </c>
    </row>
    <row r="29" spans="2:15" outlineLevel="1" x14ac:dyDescent="0.25">
      <c r="B29" s="11" t="s">
        <v>71</v>
      </c>
      <c r="C29" s="40">
        <f t="shared" ref="C29:D29" si="15">C30+C31</f>
        <v>0</v>
      </c>
      <c r="D29" s="40">
        <f t="shared" si="15"/>
        <v>0</v>
      </c>
      <c r="E29" s="40">
        <f>E30+E31</f>
        <v>200</v>
      </c>
      <c r="F29" s="40">
        <f t="shared" ref="F29:N29" si="16">F30+F31</f>
        <v>0</v>
      </c>
      <c r="G29" s="40">
        <f t="shared" si="16"/>
        <v>0</v>
      </c>
      <c r="H29" s="40">
        <f t="shared" si="16"/>
        <v>0</v>
      </c>
      <c r="I29" s="40">
        <f t="shared" si="16"/>
        <v>0</v>
      </c>
      <c r="J29" s="40">
        <f t="shared" si="16"/>
        <v>0</v>
      </c>
      <c r="K29" s="40">
        <f t="shared" si="16"/>
        <v>0</v>
      </c>
      <c r="L29" s="40">
        <f t="shared" si="16"/>
        <v>0</v>
      </c>
      <c r="M29" s="40">
        <f t="shared" si="16"/>
        <v>0</v>
      </c>
      <c r="N29" s="40">
        <f t="shared" si="16"/>
        <v>0</v>
      </c>
      <c r="O29" s="58">
        <f t="shared" si="2"/>
        <v>200</v>
      </c>
    </row>
    <row r="30" spans="2:15" ht="15.75" customHeight="1" outlineLevel="1" x14ac:dyDescent="0.25">
      <c r="B30" s="34" t="s">
        <v>72</v>
      </c>
      <c r="C30" s="27">
        <v>0</v>
      </c>
      <c r="D30" s="27">
        <v>0</v>
      </c>
      <c r="E30" s="27">
        <v>150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59">
        <f t="shared" si="2"/>
        <v>150</v>
      </c>
    </row>
    <row r="31" spans="2:15" ht="15" customHeight="1" outlineLevel="1" x14ac:dyDescent="0.25">
      <c r="B31" s="33" t="s">
        <v>73</v>
      </c>
      <c r="C31" s="27">
        <v>0</v>
      </c>
      <c r="D31" s="27">
        <v>0</v>
      </c>
      <c r="E31" s="28">
        <v>50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60">
        <f t="shared" si="2"/>
        <v>50</v>
      </c>
    </row>
    <row r="32" spans="2:15" outlineLevel="1" x14ac:dyDescent="0.25">
      <c r="B32" s="11" t="s">
        <v>74</v>
      </c>
      <c r="C32" s="40">
        <f t="shared" ref="C32:D32" si="17">C33</f>
        <v>0</v>
      </c>
      <c r="D32" s="40">
        <f t="shared" si="17"/>
        <v>0</v>
      </c>
      <c r="E32" s="40">
        <f>E33</f>
        <v>0</v>
      </c>
      <c r="F32" s="40">
        <f t="shared" ref="F32:N32" si="18">F33</f>
        <v>0</v>
      </c>
      <c r="G32" s="40">
        <f t="shared" si="18"/>
        <v>0</v>
      </c>
      <c r="H32" s="40">
        <f t="shared" si="18"/>
        <v>0</v>
      </c>
      <c r="I32" s="40">
        <f t="shared" si="18"/>
        <v>0</v>
      </c>
      <c r="J32" s="40">
        <f t="shared" si="18"/>
        <v>0</v>
      </c>
      <c r="K32" s="40">
        <f t="shared" si="18"/>
        <v>0</v>
      </c>
      <c r="L32" s="40">
        <f t="shared" si="18"/>
        <v>0</v>
      </c>
      <c r="M32" s="40">
        <f t="shared" si="18"/>
        <v>0</v>
      </c>
      <c r="N32" s="40">
        <f t="shared" si="18"/>
        <v>0</v>
      </c>
      <c r="O32" s="58">
        <f t="shared" si="2"/>
        <v>0</v>
      </c>
    </row>
    <row r="33" spans="2:15" ht="15" customHeight="1" outlineLevel="1" x14ac:dyDescent="0.25">
      <c r="B33" s="33" t="s">
        <v>74</v>
      </c>
      <c r="C33" s="27">
        <v>0</v>
      </c>
      <c r="D33" s="27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61">
        <f t="shared" si="2"/>
        <v>0</v>
      </c>
    </row>
    <row r="34" spans="2:15" outlineLevel="1" x14ac:dyDescent="0.25">
      <c r="B34" s="11" t="s">
        <v>75</v>
      </c>
      <c r="C34" s="40">
        <f t="shared" ref="C34:D34" si="19">C35</f>
        <v>0</v>
      </c>
      <c r="D34" s="40">
        <f t="shared" si="19"/>
        <v>0</v>
      </c>
      <c r="E34" s="40">
        <f>E35</f>
        <v>0</v>
      </c>
      <c r="F34" s="40">
        <f t="shared" ref="F34:N34" si="20">F35</f>
        <v>0</v>
      </c>
      <c r="G34" s="40">
        <f t="shared" si="20"/>
        <v>0</v>
      </c>
      <c r="H34" s="40">
        <f t="shared" si="20"/>
        <v>0</v>
      </c>
      <c r="I34" s="40">
        <f t="shared" si="20"/>
        <v>0</v>
      </c>
      <c r="J34" s="40">
        <f t="shared" si="20"/>
        <v>0</v>
      </c>
      <c r="K34" s="40">
        <f t="shared" si="20"/>
        <v>0</v>
      </c>
      <c r="L34" s="40">
        <f t="shared" si="20"/>
        <v>0</v>
      </c>
      <c r="M34" s="40">
        <f t="shared" si="20"/>
        <v>0</v>
      </c>
      <c r="N34" s="40">
        <f t="shared" si="20"/>
        <v>0</v>
      </c>
      <c r="O34" s="58">
        <f t="shared" si="2"/>
        <v>0</v>
      </c>
    </row>
    <row r="35" spans="2:15" ht="15.75" customHeight="1" outlineLevel="1" x14ac:dyDescent="0.25">
      <c r="B35" s="33" t="s">
        <v>76</v>
      </c>
      <c r="C35" s="27">
        <v>0</v>
      </c>
      <c r="D35" s="27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61">
        <f t="shared" si="2"/>
        <v>0</v>
      </c>
    </row>
    <row r="36" spans="2:15" s="18" customFormat="1" ht="12.75" outlineLevel="1" x14ac:dyDescent="0.2">
      <c r="B36" s="11" t="s">
        <v>77</v>
      </c>
      <c r="C36" s="40">
        <f t="shared" ref="C36:D36" si="21">SUM(C37:C43)</f>
        <v>0</v>
      </c>
      <c r="D36" s="40">
        <f t="shared" si="21"/>
        <v>0</v>
      </c>
      <c r="E36" s="40">
        <f>SUM(E37:E43)</f>
        <v>100</v>
      </c>
      <c r="F36" s="40">
        <f t="shared" ref="F36:N36" si="22">SUM(F37:F43)</f>
        <v>100</v>
      </c>
      <c r="G36" s="40">
        <f t="shared" si="22"/>
        <v>100</v>
      </c>
      <c r="H36" s="40">
        <f t="shared" si="22"/>
        <v>100</v>
      </c>
      <c r="I36" s="40">
        <f t="shared" si="22"/>
        <v>100</v>
      </c>
      <c r="J36" s="40">
        <f t="shared" si="22"/>
        <v>100</v>
      </c>
      <c r="K36" s="40">
        <f t="shared" si="22"/>
        <v>100</v>
      </c>
      <c r="L36" s="40">
        <f t="shared" si="22"/>
        <v>100</v>
      </c>
      <c r="M36" s="40">
        <f t="shared" si="22"/>
        <v>100</v>
      </c>
      <c r="N36" s="40">
        <f t="shared" si="22"/>
        <v>100</v>
      </c>
      <c r="O36" s="58">
        <f t="shared" si="2"/>
        <v>1000</v>
      </c>
    </row>
    <row r="37" spans="2:15" ht="15" customHeight="1" outlineLevel="1" x14ac:dyDescent="0.25">
      <c r="B37" s="32" t="s">
        <v>78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59">
        <f t="shared" si="2"/>
        <v>0</v>
      </c>
    </row>
    <row r="38" spans="2:15" ht="15" customHeight="1" outlineLevel="1" x14ac:dyDescent="0.25">
      <c r="B38" s="32" t="s">
        <v>79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59">
        <f t="shared" si="2"/>
        <v>0</v>
      </c>
    </row>
    <row r="39" spans="2:15" ht="15" customHeight="1" outlineLevel="1" x14ac:dyDescent="0.25">
      <c r="B39" s="32" t="s">
        <v>80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59">
        <f t="shared" si="2"/>
        <v>0</v>
      </c>
    </row>
    <row r="40" spans="2:15" ht="15" customHeight="1" outlineLevel="1" x14ac:dyDescent="0.25">
      <c r="B40" s="32" t="s">
        <v>81</v>
      </c>
      <c r="C40" s="27">
        <v>0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59">
        <f t="shared" si="2"/>
        <v>0</v>
      </c>
    </row>
    <row r="41" spans="2:15" ht="15" customHeight="1" outlineLevel="1" x14ac:dyDescent="0.25">
      <c r="B41" s="32" t="s">
        <v>82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59">
        <f t="shared" si="2"/>
        <v>0</v>
      </c>
    </row>
    <row r="42" spans="2:15" ht="15" customHeight="1" outlineLevel="1" x14ac:dyDescent="0.25">
      <c r="B42" s="32" t="s">
        <v>83</v>
      </c>
      <c r="C42" s="27">
        <v>0</v>
      </c>
      <c r="D42" s="27">
        <v>0</v>
      </c>
      <c r="E42" s="27">
        <v>100</v>
      </c>
      <c r="F42" s="27">
        <v>100</v>
      </c>
      <c r="G42" s="27">
        <v>100</v>
      </c>
      <c r="H42" s="27">
        <v>100</v>
      </c>
      <c r="I42" s="27">
        <v>100</v>
      </c>
      <c r="J42" s="27">
        <v>100</v>
      </c>
      <c r="K42" s="27">
        <v>100</v>
      </c>
      <c r="L42" s="27">
        <v>100</v>
      </c>
      <c r="M42" s="27">
        <v>100</v>
      </c>
      <c r="N42" s="27">
        <v>100</v>
      </c>
      <c r="O42" s="59">
        <f t="shared" si="2"/>
        <v>1000</v>
      </c>
    </row>
    <row r="43" spans="2:15" ht="15" customHeight="1" outlineLevel="1" x14ac:dyDescent="0.25">
      <c r="B43" s="33" t="s">
        <v>84</v>
      </c>
      <c r="C43" s="27">
        <v>0</v>
      </c>
      <c r="D43" s="27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59">
        <f t="shared" si="2"/>
        <v>0</v>
      </c>
    </row>
    <row r="44" spans="2:15" s="18" customFormat="1" ht="12.75" outlineLevel="1" x14ac:dyDescent="0.2">
      <c r="B44" s="11" t="s">
        <v>90</v>
      </c>
      <c r="C44" s="40">
        <f t="shared" ref="C44:D44" si="23">C45</f>
        <v>0</v>
      </c>
      <c r="D44" s="40">
        <f t="shared" si="23"/>
        <v>0</v>
      </c>
      <c r="E44" s="40">
        <f>E45</f>
        <v>0</v>
      </c>
      <c r="F44" s="40">
        <f t="shared" ref="F44:N44" si="24">F45</f>
        <v>0</v>
      </c>
      <c r="G44" s="40">
        <f t="shared" si="24"/>
        <v>0</v>
      </c>
      <c r="H44" s="40">
        <f t="shared" si="24"/>
        <v>0</v>
      </c>
      <c r="I44" s="40">
        <f t="shared" si="24"/>
        <v>0</v>
      </c>
      <c r="J44" s="40">
        <f t="shared" si="24"/>
        <v>0</v>
      </c>
      <c r="K44" s="40">
        <f t="shared" si="24"/>
        <v>0</v>
      </c>
      <c r="L44" s="40">
        <f t="shared" si="24"/>
        <v>0</v>
      </c>
      <c r="M44" s="40">
        <f t="shared" si="24"/>
        <v>0</v>
      </c>
      <c r="N44" s="40">
        <f t="shared" si="24"/>
        <v>0</v>
      </c>
      <c r="O44" s="58">
        <f t="shared" si="2"/>
        <v>0</v>
      </c>
    </row>
    <row r="45" spans="2:15" ht="15" customHeight="1" outlineLevel="1" x14ac:dyDescent="0.25">
      <c r="B45" s="33" t="s">
        <v>90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59">
        <f t="shared" si="2"/>
        <v>0</v>
      </c>
    </row>
    <row r="46" spans="2:15" s="13" customFormat="1" x14ac:dyDescent="0.25">
      <c r="B46" s="9" t="s">
        <v>4</v>
      </c>
      <c r="C46" s="38">
        <f t="shared" ref="C46:D46" si="25">SUM(C47:C54)</f>
        <v>0</v>
      </c>
      <c r="D46" s="38">
        <f t="shared" si="25"/>
        <v>0</v>
      </c>
      <c r="E46" s="38">
        <f>SUM(E47:E54)</f>
        <v>950.52</v>
      </c>
      <c r="F46" s="38">
        <f t="shared" ref="F46:N46" si="26">SUM(F47:F54)</f>
        <v>1263.75</v>
      </c>
      <c r="G46" s="38">
        <f t="shared" si="26"/>
        <v>763.75</v>
      </c>
      <c r="H46" s="38">
        <f t="shared" si="26"/>
        <v>763.75</v>
      </c>
      <c r="I46" s="38">
        <f t="shared" si="26"/>
        <v>684.75</v>
      </c>
      <c r="J46" s="38">
        <f t="shared" si="26"/>
        <v>684.75</v>
      </c>
      <c r="K46" s="38">
        <f t="shared" si="26"/>
        <v>684.75</v>
      </c>
      <c r="L46" s="38">
        <f t="shared" si="26"/>
        <v>684.75</v>
      </c>
      <c r="M46" s="38">
        <f t="shared" si="26"/>
        <v>54.86</v>
      </c>
      <c r="N46" s="38">
        <f t="shared" si="26"/>
        <v>54.86</v>
      </c>
      <c r="O46" s="63">
        <f t="shared" si="2"/>
        <v>6590.49</v>
      </c>
    </row>
    <row r="47" spans="2:15" outlineLevel="1" x14ac:dyDescent="0.25">
      <c r="B47" s="32" t="s">
        <v>85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59">
        <f t="shared" si="2"/>
        <v>0</v>
      </c>
    </row>
    <row r="48" spans="2:15" outlineLevel="1" x14ac:dyDescent="0.25">
      <c r="B48" s="32" t="s">
        <v>91</v>
      </c>
      <c r="C48" s="27">
        <v>0</v>
      </c>
      <c r="D48" s="27">
        <v>0</v>
      </c>
      <c r="E48" s="27">
        <v>629.89</v>
      </c>
      <c r="F48" s="27">
        <v>629.89</v>
      </c>
      <c r="G48" s="27">
        <v>629.89</v>
      </c>
      <c r="H48" s="27">
        <v>629.89</v>
      </c>
      <c r="I48" s="27">
        <v>629.89</v>
      </c>
      <c r="J48" s="27">
        <v>629.89</v>
      </c>
      <c r="K48" s="27">
        <v>629.89</v>
      </c>
      <c r="L48" s="27">
        <v>629.89</v>
      </c>
      <c r="M48" s="27">
        <v>0</v>
      </c>
      <c r="N48" s="27">
        <v>0</v>
      </c>
      <c r="O48" s="59">
        <f t="shared" si="2"/>
        <v>5039.12</v>
      </c>
    </row>
    <row r="49" spans="2:15" outlineLevel="1" x14ac:dyDescent="0.25">
      <c r="B49" s="32" t="s">
        <v>92</v>
      </c>
      <c r="C49" s="27">
        <v>0</v>
      </c>
      <c r="D49" s="27">
        <v>0</v>
      </c>
      <c r="E49" s="27">
        <v>79</v>
      </c>
      <c r="F49" s="27">
        <v>79</v>
      </c>
      <c r="G49" s="27">
        <v>79</v>
      </c>
      <c r="H49" s="27">
        <v>79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59">
        <f t="shared" si="2"/>
        <v>316</v>
      </c>
    </row>
    <row r="50" spans="2:15" outlineLevel="1" x14ac:dyDescent="0.25">
      <c r="B50" s="32" t="s">
        <v>86</v>
      </c>
      <c r="C50" s="27">
        <v>0</v>
      </c>
      <c r="D50" s="27">
        <v>0</v>
      </c>
      <c r="E50" s="27">
        <f>2*27.43</f>
        <v>54.86</v>
      </c>
      <c r="F50" s="27">
        <f t="shared" ref="F50:N50" si="27">2*27.43</f>
        <v>54.86</v>
      </c>
      <c r="G50" s="27">
        <f t="shared" si="27"/>
        <v>54.86</v>
      </c>
      <c r="H50" s="27">
        <f t="shared" si="27"/>
        <v>54.86</v>
      </c>
      <c r="I50" s="27">
        <f t="shared" si="27"/>
        <v>54.86</v>
      </c>
      <c r="J50" s="27">
        <f t="shared" si="27"/>
        <v>54.86</v>
      </c>
      <c r="K50" s="27">
        <f t="shared" si="27"/>
        <v>54.86</v>
      </c>
      <c r="L50" s="27">
        <f t="shared" si="27"/>
        <v>54.86</v>
      </c>
      <c r="M50" s="27">
        <f t="shared" si="27"/>
        <v>54.86</v>
      </c>
      <c r="N50" s="27">
        <f t="shared" si="27"/>
        <v>54.86</v>
      </c>
      <c r="O50" s="59">
        <f t="shared" si="2"/>
        <v>548.6</v>
      </c>
    </row>
    <row r="51" spans="2:15" outlineLevel="1" x14ac:dyDescent="0.25">
      <c r="B51" s="32" t="s">
        <v>22</v>
      </c>
      <c r="C51" s="27">
        <v>0</v>
      </c>
      <c r="D51" s="27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59">
        <f t="shared" si="2"/>
        <v>0</v>
      </c>
    </row>
    <row r="52" spans="2:15" outlineLevel="1" x14ac:dyDescent="0.25">
      <c r="B52" s="32" t="s">
        <v>93</v>
      </c>
      <c r="C52" s="27">
        <v>0</v>
      </c>
      <c r="D52" s="27">
        <v>0</v>
      </c>
      <c r="E52" s="27">
        <v>186.77</v>
      </c>
      <c r="F52" s="27">
        <v>500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59">
        <f t="shared" si="2"/>
        <v>686.77</v>
      </c>
    </row>
    <row r="53" spans="2:15" outlineLevel="1" x14ac:dyDescent="0.25">
      <c r="B53" s="32" t="s">
        <v>24</v>
      </c>
      <c r="C53" s="27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59">
        <f t="shared" si="2"/>
        <v>0</v>
      </c>
    </row>
    <row r="54" spans="2:15" outlineLevel="1" x14ac:dyDescent="0.25">
      <c r="B54" s="32" t="s">
        <v>25</v>
      </c>
      <c r="C54" s="27">
        <v>0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59">
        <f t="shared" si="2"/>
        <v>0</v>
      </c>
    </row>
    <row r="55" spans="2:15" s="13" customFormat="1" x14ac:dyDescent="0.25">
      <c r="B55" s="10" t="s">
        <v>5</v>
      </c>
      <c r="C55" s="38">
        <f t="shared" ref="C55:N55" si="28">SUM(C56:C73)</f>
        <v>0</v>
      </c>
      <c r="D55" s="38">
        <f t="shared" si="28"/>
        <v>0</v>
      </c>
      <c r="E55" s="38">
        <f t="shared" si="28"/>
        <v>6561.43</v>
      </c>
      <c r="F55" s="38">
        <f t="shared" si="28"/>
        <v>3416.35</v>
      </c>
      <c r="G55" s="38">
        <f t="shared" si="28"/>
        <v>3416.35</v>
      </c>
      <c r="H55" s="38">
        <f t="shared" si="28"/>
        <v>3416.35</v>
      </c>
      <c r="I55" s="38">
        <f t="shared" si="28"/>
        <v>9416.35</v>
      </c>
      <c r="J55" s="38">
        <f t="shared" si="28"/>
        <v>9416.35</v>
      </c>
      <c r="K55" s="38">
        <f t="shared" si="28"/>
        <v>9416.35</v>
      </c>
      <c r="L55" s="38">
        <f t="shared" si="28"/>
        <v>9416.35</v>
      </c>
      <c r="M55" s="38">
        <f t="shared" si="28"/>
        <v>9416.35</v>
      </c>
      <c r="N55" s="38">
        <f t="shared" si="28"/>
        <v>9416.35</v>
      </c>
      <c r="O55" s="63">
        <f t="shared" si="2"/>
        <v>73308.58</v>
      </c>
    </row>
    <row r="56" spans="2:15" outlineLevel="1" x14ac:dyDescent="0.25">
      <c r="B56" s="32" t="s">
        <v>26</v>
      </c>
      <c r="C56" s="27">
        <v>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59">
        <f t="shared" si="2"/>
        <v>0</v>
      </c>
    </row>
    <row r="57" spans="2:15" outlineLevel="1" x14ac:dyDescent="0.25">
      <c r="B57" s="32" t="s">
        <v>27</v>
      </c>
      <c r="C57" s="27">
        <v>0</v>
      </c>
      <c r="D57" s="27">
        <v>0</v>
      </c>
      <c r="E57" s="27">
        <v>358.54</v>
      </c>
      <c r="F57" s="27">
        <v>358.54</v>
      </c>
      <c r="G57" s="27">
        <v>358.54</v>
      </c>
      <c r="H57" s="27">
        <v>358.54</v>
      </c>
      <c r="I57" s="27">
        <v>358.54</v>
      </c>
      <c r="J57" s="27">
        <v>358.54</v>
      </c>
      <c r="K57" s="27">
        <v>358.54</v>
      </c>
      <c r="L57" s="27">
        <v>358.54</v>
      </c>
      <c r="M57" s="27">
        <v>358.54</v>
      </c>
      <c r="N57" s="27">
        <v>358.54</v>
      </c>
      <c r="O57" s="59">
        <f t="shared" si="2"/>
        <v>3585.4</v>
      </c>
    </row>
    <row r="58" spans="2:15" outlineLevel="1" x14ac:dyDescent="0.25">
      <c r="B58" s="32" t="s">
        <v>28</v>
      </c>
      <c r="C58" s="27">
        <v>0</v>
      </c>
      <c r="D58" s="27">
        <v>0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59">
        <f t="shared" si="2"/>
        <v>0</v>
      </c>
    </row>
    <row r="59" spans="2:15" outlineLevel="1" x14ac:dyDescent="0.25">
      <c r="B59" s="32" t="s">
        <v>29</v>
      </c>
      <c r="C59" s="27">
        <v>0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59">
        <f t="shared" si="2"/>
        <v>0</v>
      </c>
    </row>
    <row r="60" spans="2:15" outlineLevel="1" x14ac:dyDescent="0.25">
      <c r="B60" s="32" t="s">
        <v>30</v>
      </c>
      <c r="C60" s="27">
        <v>0</v>
      </c>
      <c r="D60" s="27">
        <v>0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59">
        <f t="shared" si="2"/>
        <v>0</v>
      </c>
    </row>
    <row r="61" spans="2:15" outlineLevel="1" x14ac:dyDescent="0.25">
      <c r="B61" s="32" t="s">
        <v>31</v>
      </c>
      <c r="C61" s="27">
        <v>0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59">
        <f t="shared" si="2"/>
        <v>0</v>
      </c>
    </row>
    <row r="62" spans="2:15" outlineLevel="1" x14ac:dyDescent="0.25">
      <c r="B62" s="32" t="s">
        <v>32</v>
      </c>
      <c r="C62" s="27">
        <v>0</v>
      </c>
      <c r="D62" s="27">
        <v>0</v>
      </c>
      <c r="E62" s="27">
        <v>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59">
        <f t="shared" si="2"/>
        <v>0</v>
      </c>
    </row>
    <row r="63" spans="2:15" outlineLevel="1" x14ac:dyDescent="0.25">
      <c r="B63" s="32" t="s">
        <v>33</v>
      </c>
      <c r="C63" s="27">
        <v>0</v>
      </c>
      <c r="D63" s="27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59">
        <f t="shared" si="2"/>
        <v>0</v>
      </c>
    </row>
    <row r="64" spans="2:15" outlineLevel="1" x14ac:dyDescent="0.25">
      <c r="B64" s="32" t="s">
        <v>34</v>
      </c>
      <c r="C64" s="27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5000</v>
      </c>
      <c r="J64" s="27">
        <v>5000</v>
      </c>
      <c r="K64" s="27">
        <v>5000</v>
      </c>
      <c r="L64" s="27">
        <v>5000</v>
      </c>
      <c r="M64" s="27">
        <v>5000</v>
      </c>
      <c r="N64" s="27">
        <v>5000</v>
      </c>
      <c r="O64" s="59">
        <f t="shared" si="2"/>
        <v>30000</v>
      </c>
    </row>
    <row r="65" spans="2:15" outlineLevel="1" x14ac:dyDescent="0.25">
      <c r="B65" s="32" t="s">
        <v>35</v>
      </c>
      <c r="C65" s="27">
        <v>0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59">
        <f t="shared" si="2"/>
        <v>0</v>
      </c>
    </row>
    <row r="66" spans="2:15" outlineLevel="1" x14ac:dyDescent="0.25">
      <c r="B66" s="32" t="s">
        <v>36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59">
        <f t="shared" si="2"/>
        <v>0</v>
      </c>
    </row>
    <row r="67" spans="2:15" outlineLevel="1" x14ac:dyDescent="0.25">
      <c r="B67" s="32" t="s">
        <v>37</v>
      </c>
      <c r="C67" s="27">
        <v>0</v>
      </c>
      <c r="D67" s="27">
        <v>0</v>
      </c>
      <c r="E67" s="27">
        <v>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59">
        <f t="shared" ref="O67:O84" si="29">SUM(C67:N67)</f>
        <v>0</v>
      </c>
    </row>
    <row r="68" spans="2:15" outlineLevel="1" x14ac:dyDescent="0.25">
      <c r="B68" s="32" t="s">
        <v>38</v>
      </c>
      <c r="C68" s="27">
        <v>0</v>
      </c>
      <c r="D68" s="27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59">
        <f t="shared" si="29"/>
        <v>0</v>
      </c>
    </row>
    <row r="69" spans="2:15" outlineLevel="1" x14ac:dyDescent="0.25">
      <c r="B69" s="32" t="s">
        <v>39</v>
      </c>
      <c r="C69" s="27">
        <v>0</v>
      </c>
      <c r="D69" s="27">
        <v>0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59">
        <f t="shared" si="29"/>
        <v>0</v>
      </c>
    </row>
    <row r="70" spans="2:15" outlineLevel="1" x14ac:dyDescent="0.25">
      <c r="B70" s="32" t="s">
        <v>87</v>
      </c>
      <c r="C70" s="27">
        <v>0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59">
        <f t="shared" si="29"/>
        <v>0</v>
      </c>
    </row>
    <row r="71" spans="2:15" outlineLevel="1" x14ac:dyDescent="0.25">
      <c r="B71" s="32" t="s">
        <v>40</v>
      </c>
      <c r="C71" s="27">
        <v>0</v>
      </c>
      <c r="D71" s="27">
        <v>0</v>
      </c>
      <c r="E71" s="27">
        <v>5145.08</v>
      </c>
      <c r="F71" s="27">
        <v>1000</v>
      </c>
      <c r="G71" s="27">
        <v>1000</v>
      </c>
      <c r="H71" s="27">
        <v>1000</v>
      </c>
      <c r="I71" s="27">
        <v>1000</v>
      </c>
      <c r="J71" s="27">
        <v>1000</v>
      </c>
      <c r="K71" s="27">
        <v>1000</v>
      </c>
      <c r="L71" s="27">
        <v>1000</v>
      </c>
      <c r="M71" s="27">
        <v>1000</v>
      </c>
      <c r="N71" s="27">
        <v>1000</v>
      </c>
      <c r="O71" s="59">
        <f t="shared" si="29"/>
        <v>14145.08</v>
      </c>
    </row>
    <row r="72" spans="2:15" outlineLevel="1" x14ac:dyDescent="0.25">
      <c r="B72" s="32" t="s">
        <v>41</v>
      </c>
      <c r="C72" s="27">
        <v>0</v>
      </c>
      <c r="D72" s="27">
        <v>0</v>
      </c>
      <c r="E72" s="27">
        <v>1000</v>
      </c>
      <c r="F72" s="27">
        <v>2000</v>
      </c>
      <c r="G72" s="27">
        <v>2000</v>
      </c>
      <c r="H72" s="27">
        <v>2000</v>
      </c>
      <c r="I72" s="27">
        <v>3000</v>
      </c>
      <c r="J72" s="27">
        <v>3000</v>
      </c>
      <c r="K72" s="27">
        <v>3000</v>
      </c>
      <c r="L72" s="27">
        <v>3000</v>
      </c>
      <c r="M72" s="27">
        <v>3000</v>
      </c>
      <c r="N72" s="27">
        <v>3000</v>
      </c>
      <c r="O72" s="59">
        <f t="shared" si="29"/>
        <v>25000</v>
      </c>
    </row>
    <row r="73" spans="2:15" outlineLevel="1" x14ac:dyDescent="0.25">
      <c r="B73" s="32" t="s">
        <v>94</v>
      </c>
      <c r="C73" s="27">
        <v>0</v>
      </c>
      <c r="D73" s="27">
        <v>0</v>
      </c>
      <c r="E73" s="27">
        <v>57.81</v>
      </c>
      <c r="F73" s="27">
        <v>57.81</v>
      </c>
      <c r="G73" s="27">
        <v>57.81</v>
      </c>
      <c r="H73" s="27">
        <v>57.81</v>
      </c>
      <c r="I73" s="27">
        <v>57.81</v>
      </c>
      <c r="J73" s="27">
        <v>57.81</v>
      </c>
      <c r="K73" s="27">
        <v>57.81</v>
      </c>
      <c r="L73" s="27">
        <v>57.81</v>
      </c>
      <c r="M73" s="27">
        <v>57.81</v>
      </c>
      <c r="N73" s="27">
        <v>57.81</v>
      </c>
      <c r="O73" s="59">
        <f t="shared" si="29"/>
        <v>578.09999999999991</v>
      </c>
    </row>
    <row r="74" spans="2:15" s="17" customFormat="1" x14ac:dyDescent="0.25">
      <c r="B74" s="9" t="s">
        <v>42</v>
      </c>
      <c r="C74" s="38">
        <f t="shared" ref="C74:N74" si="30">SUM(C75:C80)</f>
        <v>0</v>
      </c>
      <c r="D74" s="38">
        <f t="shared" si="30"/>
        <v>0</v>
      </c>
      <c r="E74" s="38">
        <f t="shared" si="30"/>
        <v>0</v>
      </c>
      <c r="F74" s="38">
        <f t="shared" si="30"/>
        <v>0</v>
      </c>
      <c r="G74" s="38">
        <f t="shared" si="30"/>
        <v>0</v>
      </c>
      <c r="H74" s="38">
        <f t="shared" si="30"/>
        <v>0</v>
      </c>
      <c r="I74" s="38">
        <f t="shared" si="30"/>
        <v>0</v>
      </c>
      <c r="J74" s="38">
        <f t="shared" si="30"/>
        <v>0</v>
      </c>
      <c r="K74" s="38">
        <f t="shared" si="30"/>
        <v>0</v>
      </c>
      <c r="L74" s="38">
        <f t="shared" si="30"/>
        <v>0</v>
      </c>
      <c r="M74" s="38">
        <f t="shared" si="30"/>
        <v>0</v>
      </c>
      <c r="N74" s="38">
        <f t="shared" si="30"/>
        <v>0</v>
      </c>
      <c r="O74" s="63">
        <f t="shared" si="29"/>
        <v>0</v>
      </c>
    </row>
    <row r="75" spans="2:15" outlineLevel="1" x14ac:dyDescent="0.25">
      <c r="B75" s="32" t="s">
        <v>43</v>
      </c>
      <c r="C75" s="27">
        <v>0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59">
        <f t="shared" si="29"/>
        <v>0</v>
      </c>
    </row>
    <row r="76" spans="2:15" outlineLevel="1" x14ac:dyDescent="0.25">
      <c r="B76" s="32" t="s">
        <v>44</v>
      </c>
      <c r="C76" s="27">
        <v>0</v>
      </c>
      <c r="D76" s="27">
        <v>0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59">
        <f t="shared" si="29"/>
        <v>0</v>
      </c>
    </row>
    <row r="77" spans="2:15" outlineLevel="1" x14ac:dyDescent="0.25">
      <c r="B77" s="32" t="s">
        <v>45</v>
      </c>
      <c r="C77" s="27">
        <v>0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59">
        <f t="shared" si="29"/>
        <v>0</v>
      </c>
    </row>
    <row r="78" spans="2:15" outlineLevel="1" x14ac:dyDescent="0.25">
      <c r="B78" s="32" t="s">
        <v>42</v>
      </c>
      <c r="C78" s="27">
        <v>0</v>
      </c>
      <c r="D78" s="27">
        <v>0</v>
      </c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59">
        <f t="shared" si="29"/>
        <v>0</v>
      </c>
    </row>
    <row r="79" spans="2:15" outlineLevel="1" x14ac:dyDescent="0.25">
      <c r="B79" s="32" t="s">
        <v>46</v>
      </c>
      <c r="C79" s="27">
        <v>0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59">
        <f t="shared" si="29"/>
        <v>0</v>
      </c>
    </row>
    <row r="80" spans="2:15" outlineLevel="1" x14ac:dyDescent="0.25">
      <c r="B80" s="32" t="s">
        <v>47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59">
        <f t="shared" si="29"/>
        <v>0</v>
      </c>
    </row>
    <row r="81" spans="2:15" s="17" customFormat="1" x14ac:dyDescent="0.25">
      <c r="B81" s="9" t="s">
        <v>21</v>
      </c>
      <c r="C81" s="38">
        <f t="shared" ref="C81:D81" si="31">C82+C83+C84</f>
        <v>0</v>
      </c>
      <c r="D81" s="38">
        <f t="shared" si="31"/>
        <v>0</v>
      </c>
      <c r="E81" s="38">
        <f>E82+E83+E84</f>
        <v>3523.2</v>
      </c>
      <c r="F81" s="38">
        <f t="shared" ref="F81:N81" si="32">F82+F83+F84</f>
        <v>3523.2</v>
      </c>
      <c r="G81" s="38">
        <f t="shared" si="32"/>
        <v>3523.2</v>
      </c>
      <c r="H81" s="38">
        <f t="shared" si="32"/>
        <v>3523.2</v>
      </c>
      <c r="I81" s="38">
        <f t="shared" si="32"/>
        <v>3523.2</v>
      </c>
      <c r="J81" s="38">
        <f t="shared" si="32"/>
        <v>3523.2</v>
      </c>
      <c r="K81" s="38">
        <f t="shared" si="32"/>
        <v>3523.2</v>
      </c>
      <c r="L81" s="38">
        <f t="shared" si="32"/>
        <v>3523.2</v>
      </c>
      <c r="M81" s="38">
        <f t="shared" si="32"/>
        <v>3523.2</v>
      </c>
      <c r="N81" s="38">
        <f t="shared" si="32"/>
        <v>3523.2</v>
      </c>
      <c r="O81" s="63">
        <f t="shared" si="29"/>
        <v>35232</v>
      </c>
    </row>
    <row r="82" spans="2:15" outlineLevel="1" x14ac:dyDescent="0.25">
      <c r="B82" s="32" t="s">
        <v>62</v>
      </c>
      <c r="C82" s="27">
        <v>0</v>
      </c>
      <c r="D82" s="27">
        <v>0</v>
      </c>
      <c r="E82" s="27">
        <v>962.4</v>
      </c>
      <c r="F82" s="27">
        <v>962.4</v>
      </c>
      <c r="G82" s="27">
        <v>962.4</v>
      </c>
      <c r="H82" s="27">
        <v>962.4</v>
      </c>
      <c r="I82" s="27">
        <v>962.4</v>
      </c>
      <c r="J82" s="27">
        <v>962.4</v>
      </c>
      <c r="K82" s="27">
        <v>962.4</v>
      </c>
      <c r="L82" s="27">
        <v>962.4</v>
      </c>
      <c r="M82" s="27">
        <v>962.4</v>
      </c>
      <c r="N82" s="27">
        <v>962.4</v>
      </c>
      <c r="O82" s="59">
        <f t="shared" si="29"/>
        <v>9623.9999999999982</v>
      </c>
    </row>
    <row r="83" spans="2:15" outlineLevel="1" x14ac:dyDescent="0.25">
      <c r="B83" s="32" t="s">
        <v>60</v>
      </c>
      <c r="C83" s="27">
        <v>0</v>
      </c>
      <c r="D83" s="27">
        <v>0</v>
      </c>
      <c r="E83" s="27">
        <v>1280.96</v>
      </c>
      <c r="F83" s="27">
        <v>1280.96</v>
      </c>
      <c r="G83" s="27">
        <v>1280.96</v>
      </c>
      <c r="H83" s="27">
        <v>1280.96</v>
      </c>
      <c r="I83" s="27">
        <v>1280.96</v>
      </c>
      <c r="J83" s="27">
        <v>1280.96</v>
      </c>
      <c r="K83" s="27">
        <v>1280.96</v>
      </c>
      <c r="L83" s="27">
        <v>1280.96</v>
      </c>
      <c r="M83" s="27">
        <v>1280.96</v>
      </c>
      <c r="N83" s="27">
        <v>1280.96</v>
      </c>
      <c r="O83" s="59">
        <f t="shared" si="29"/>
        <v>12809.599999999999</v>
      </c>
    </row>
    <row r="84" spans="2:15" outlineLevel="1" x14ac:dyDescent="0.25">
      <c r="B84" s="32" t="s">
        <v>64</v>
      </c>
      <c r="C84" s="27">
        <v>0</v>
      </c>
      <c r="D84" s="27">
        <v>0</v>
      </c>
      <c r="E84" s="27">
        <v>1279.8399999999999</v>
      </c>
      <c r="F84" s="27">
        <v>1279.8399999999999</v>
      </c>
      <c r="G84" s="27">
        <v>1279.8399999999999</v>
      </c>
      <c r="H84" s="27">
        <v>1279.8399999999999</v>
      </c>
      <c r="I84" s="27">
        <v>1279.8399999999999</v>
      </c>
      <c r="J84" s="27">
        <v>1279.8399999999999</v>
      </c>
      <c r="K84" s="27">
        <v>1279.8399999999999</v>
      </c>
      <c r="L84" s="27">
        <v>1279.8399999999999</v>
      </c>
      <c r="M84" s="27">
        <v>1279.8399999999999</v>
      </c>
      <c r="N84" s="27">
        <v>1279.8399999999999</v>
      </c>
      <c r="O84" s="59">
        <f t="shared" si="29"/>
        <v>12798.4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43086-29EB-447B-9C09-5F1DB54B1679}">
  <dimension ref="B1:O73"/>
  <sheetViews>
    <sheetView zoomScale="80" zoomScaleNormal="80" workbookViewId="0">
      <pane ySplit="1" topLeftCell="A2" activePane="bottomLeft" state="frozen"/>
      <selection pane="bottomLeft" activeCell="G6" sqref="G6"/>
    </sheetView>
  </sheetViews>
  <sheetFormatPr defaultColWidth="8.85546875" defaultRowHeight="15" outlineLevelRow="1" outlineLevelCol="1" x14ac:dyDescent="0.25"/>
  <cols>
    <col min="1" max="1" width="8.85546875" style="3"/>
    <col min="2" max="2" width="25.5703125" style="3" bestFit="1" customWidth="1"/>
    <col min="3" max="4" width="10.5703125" style="14" customWidth="1" outlineLevel="1"/>
    <col min="5" max="6" width="17.28515625" style="14" customWidth="1" outlineLevel="1"/>
    <col min="7" max="7" width="17" style="14" customWidth="1" outlineLevel="1"/>
    <col min="8" max="8" width="18.140625" style="14" customWidth="1" outlineLevel="1"/>
    <col min="9" max="9" width="17.85546875" style="14" customWidth="1" outlineLevel="1"/>
    <col min="10" max="11" width="18.140625" style="14" customWidth="1" outlineLevel="1"/>
    <col min="12" max="12" width="17.85546875" style="14" customWidth="1" outlineLevel="1"/>
    <col min="13" max="13" width="18.140625" style="14" customWidth="1" outlineLevel="1"/>
    <col min="14" max="14" width="17.85546875" style="14" customWidth="1" outlineLevel="1"/>
    <col min="15" max="15" width="20.28515625" style="14" bestFit="1" customWidth="1"/>
    <col min="16" max="16384" width="8.85546875" style="3"/>
  </cols>
  <sheetData>
    <row r="1" spans="2:15" x14ac:dyDescent="0.25">
      <c r="B1"/>
      <c r="C1" s="36">
        <v>44927</v>
      </c>
      <c r="D1" s="36">
        <v>44958</v>
      </c>
      <c r="E1" s="45">
        <v>44986</v>
      </c>
      <c r="F1" s="45">
        <v>45017</v>
      </c>
      <c r="G1" s="45">
        <v>45047</v>
      </c>
      <c r="H1" s="45">
        <v>45078</v>
      </c>
      <c r="I1" s="45">
        <v>45108</v>
      </c>
      <c r="J1" s="45">
        <v>45139</v>
      </c>
      <c r="K1" s="45">
        <v>45170</v>
      </c>
      <c r="L1" s="45">
        <v>45200</v>
      </c>
      <c r="M1" s="45">
        <v>45231</v>
      </c>
      <c r="N1" s="45">
        <v>45261</v>
      </c>
      <c r="O1" s="45" t="s">
        <v>1</v>
      </c>
    </row>
    <row r="2" spans="2:15" x14ac:dyDescent="0.25">
      <c r="B2" s="7" t="s">
        <v>95</v>
      </c>
      <c r="C2" s="37">
        <f t="shared" ref="C2:M2" si="0">C5+C46+C53+C63+C69</f>
        <v>0</v>
      </c>
      <c r="D2" s="37">
        <f t="shared" si="0"/>
        <v>0</v>
      </c>
      <c r="E2" s="37">
        <f t="shared" si="0"/>
        <v>66233.58</v>
      </c>
      <c r="F2" s="37">
        <f t="shared" si="0"/>
        <v>72486.45</v>
      </c>
      <c r="G2" s="37">
        <f t="shared" si="0"/>
        <v>90912.35</v>
      </c>
      <c r="H2" s="37">
        <f t="shared" si="0"/>
        <v>148878.91999999998</v>
      </c>
      <c r="I2" s="37">
        <f t="shared" si="0"/>
        <v>151028.91999999998</v>
      </c>
      <c r="J2" s="37">
        <f t="shared" si="0"/>
        <v>148628.91999999998</v>
      </c>
      <c r="K2" s="37">
        <f t="shared" si="0"/>
        <v>148628.91999999998</v>
      </c>
      <c r="L2" s="37">
        <f t="shared" si="0"/>
        <v>151028.91999999998</v>
      </c>
      <c r="M2" s="37">
        <f t="shared" si="0"/>
        <v>148628.91999999998</v>
      </c>
      <c r="N2" s="37">
        <f>N5+N46+N53+N63+N69</f>
        <v>136766.13</v>
      </c>
      <c r="O2" s="51">
        <f>SUM(C2:N2)</f>
        <v>1263222.0299999998</v>
      </c>
    </row>
    <row r="3" spans="2:15" x14ac:dyDescent="0.25"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2:15" x14ac:dyDescent="0.25"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2:15" s="13" customFormat="1" x14ac:dyDescent="0.25">
      <c r="B5" s="9" t="s">
        <v>49</v>
      </c>
      <c r="C5" s="44">
        <f t="shared" ref="C5:N5" si="1">C7+C11+C17+C19+C21+C25+C29+C32+C34+C36+C44</f>
        <v>0</v>
      </c>
      <c r="D5" s="44">
        <f t="shared" si="1"/>
        <v>0</v>
      </c>
      <c r="E5" s="44">
        <f t="shared" si="1"/>
        <v>47802.83</v>
      </c>
      <c r="F5" s="44">
        <f t="shared" si="1"/>
        <v>51727.12999999999</v>
      </c>
      <c r="G5" s="44">
        <f t="shared" si="1"/>
        <v>67033.440000000002</v>
      </c>
      <c r="H5" s="44">
        <f t="shared" si="1"/>
        <v>113581.92</v>
      </c>
      <c r="I5" s="44">
        <f t="shared" si="1"/>
        <v>115731.92</v>
      </c>
      <c r="J5" s="44">
        <f t="shared" si="1"/>
        <v>113331.92</v>
      </c>
      <c r="K5" s="44">
        <f t="shared" si="1"/>
        <v>113331.92</v>
      </c>
      <c r="L5" s="44">
        <f t="shared" si="1"/>
        <v>115731.92</v>
      </c>
      <c r="M5" s="44">
        <f t="shared" si="1"/>
        <v>113331.92</v>
      </c>
      <c r="N5" s="44">
        <f t="shared" si="1"/>
        <v>115731.92</v>
      </c>
      <c r="O5" s="64">
        <f t="shared" ref="O5:O66" si="2">SUM(C5:N5)</f>
        <v>967336.84000000008</v>
      </c>
    </row>
    <row r="6" spans="2:15" outlineLevel="1" x14ac:dyDescent="0.25">
      <c r="B6" s="2"/>
      <c r="C6" s="39"/>
      <c r="D6" s="39"/>
      <c r="E6" s="46"/>
    </row>
    <row r="7" spans="2:15" outlineLevel="1" x14ac:dyDescent="0.25">
      <c r="B7" s="11" t="s">
        <v>50</v>
      </c>
      <c r="C7" s="40">
        <f t="shared" ref="C7:D7" si="3">C8+C9+C10</f>
        <v>0</v>
      </c>
      <c r="D7" s="40">
        <f t="shared" si="3"/>
        <v>0</v>
      </c>
      <c r="E7" s="40">
        <f>E8+E9+E10</f>
        <v>27614.620000000003</v>
      </c>
      <c r="F7" s="40">
        <f t="shared" ref="F7:N7" si="4">F8+F9+F10</f>
        <v>35214.619999999995</v>
      </c>
      <c r="G7" s="40">
        <f t="shared" si="4"/>
        <v>45613.03</v>
      </c>
      <c r="H7" s="40">
        <f t="shared" si="4"/>
        <v>71213.03</v>
      </c>
      <c r="I7" s="40">
        <f t="shared" si="4"/>
        <v>71213.03</v>
      </c>
      <c r="J7" s="40">
        <f t="shared" si="4"/>
        <v>71213.03</v>
      </c>
      <c r="K7" s="40">
        <f t="shared" si="4"/>
        <v>71213.03</v>
      </c>
      <c r="L7" s="40">
        <f t="shared" si="4"/>
        <v>71213.03</v>
      </c>
      <c r="M7" s="40">
        <f t="shared" si="4"/>
        <v>71213.03</v>
      </c>
      <c r="N7" s="40">
        <f t="shared" si="4"/>
        <v>71213.03</v>
      </c>
      <c r="O7" s="58">
        <f t="shared" si="2"/>
        <v>606933.4800000001</v>
      </c>
    </row>
    <row r="8" spans="2:15" outlineLevel="1" x14ac:dyDescent="0.25">
      <c r="B8" s="32" t="s">
        <v>51</v>
      </c>
      <c r="C8" s="27">
        <v>0</v>
      </c>
      <c r="D8" s="27">
        <v>0</v>
      </c>
      <c r="E8" s="27">
        <v>23065</v>
      </c>
      <c r="F8" s="27">
        <v>28692.37</v>
      </c>
      <c r="G8" s="27">
        <v>37573.370000000003</v>
      </c>
      <c r="H8" s="27">
        <v>61181.85</v>
      </c>
      <c r="I8" s="27">
        <v>61181.85</v>
      </c>
      <c r="J8" s="27">
        <v>61181.85</v>
      </c>
      <c r="K8" s="27">
        <v>61181.85</v>
      </c>
      <c r="L8" s="27">
        <v>61181.85</v>
      </c>
      <c r="M8" s="27">
        <v>61181.85</v>
      </c>
      <c r="N8" s="27">
        <v>61181.85</v>
      </c>
      <c r="O8" s="65">
        <f t="shared" si="2"/>
        <v>517603.68999999989</v>
      </c>
    </row>
    <row r="9" spans="2:15" outlineLevel="1" x14ac:dyDescent="0.25">
      <c r="B9" s="32" t="s">
        <v>52</v>
      </c>
      <c r="C9" s="27">
        <v>0</v>
      </c>
      <c r="D9" s="27">
        <v>0</v>
      </c>
      <c r="E9" s="27">
        <v>2656.47</v>
      </c>
      <c r="F9" s="27">
        <v>3408.46</v>
      </c>
      <c r="G9" s="27">
        <v>4373.1400000000003</v>
      </c>
      <c r="H9" s="27">
        <v>6364.66</v>
      </c>
      <c r="I9" s="27">
        <v>6364.66</v>
      </c>
      <c r="J9" s="27">
        <v>6364.66</v>
      </c>
      <c r="K9" s="27">
        <v>6364.66</v>
      </c>
      <c r="L9" s="27">
        <v>6364.66</v>
      </c>
      <c r="M9" s="27">
        <v>6364.66</v>
      </c>
      <c r="N9" s="27">
        <v>6364.66</v>
      </c>
      <c r="O9" s="65">
        <f t="shared" si="2"/>
        <v>54990.69</v>
      </c>
    </row>
    <row r="10" spans="2:15" outlineLevel="1" x14ac:dyDescent="0.25">
      <c r="B10" s="33" t="s">
        <v>53</v>
      </c>
      <c r="C10" s="27">
        <v>0</v>
      </c>
      <c r="D10" s="27">
        <v>0</v>
      </c>
      <c r="E10" s="27">
        <v>1893.15</v>
      </c>
      <c r="F10" s="27">
        <v>3113.79</v>
      </c>
      <c r="G10" s="27">
        <v>3666.52</v>
      </c>
      <c r="H10" s="27">
        <v>3666.52</v>
      </c>
      <c r="I10" s="27">
        <v>3666.52</v>
      </c>
      <c r="J10" s="27">
        <v>3666.52</v>
      </c>
      <c r="K10" s="27">
        <v>3666.52</v>
      </c>
      <c r="L10" s="27">
        <v>3666.52</v>
      </c>
      <c r="M10" s="27">
        <v>3666.52</v>
      </c>
      <c r="N10" s="27">
        <v>3666.52</v>
      </c>
      <c r="O10" s="65">
        <f t="shared" si="2"/>
        <v>34339.1</v>
      </c>
    </row>
    <row r="11" spans="2:15" outlineLevel="1" x14ac:dyDescent="0.25">
      <c r="B11" s="11" t="s">
        <v>54</v>
      </c>
      <c r="C11" s="40">
        <f t="shared" ref="C11:D11" si="5">SUM(C12:C16)</f>
        <v>0</v>
      </c>
      <c r="D11" s="40">
        <f t="shared" si="5"/>
        <v>0</v>
      </c>
      <c r="E11" s="40">
        <f>SUM(E12:E16)</f>
        <v>8601.44</v>
      </c>
      <c r="F11" s="40">
        <f t="shared" ref="F11:N11" si="6">SUM(F12:F16)</f>
        <v>10378.599999999999</v>
      </c>
      <c r="G11" s="40">
        <f t="shared" si="6"/>
        <v>13643.55</v>
      </c>
      <c r="H11" s="40">
        <f t="shared" si="6"/>
        <v>30547.23</v>
      </c>
      <c r="I11" s="40">
        <f t="shared" si="6"/>
        <v>30547.23</v>
      </c>
      <c r="J11" s="40">
        <f t="shared" si="6"/>
        <v>30547.23</v>
      </c>
      <c r="K11" s="40">
        <f t="shared" si="6"/>
        <v>30547.23</v>
      </c>
      <c r="L11" s="40">
        <f t="shared" si="6"/>
        <v>30547.23</v>
      </c>
      <c r="M11" s="40">
        <f t="shared" si="6"/>
        <v>30547.23</v>
      </c>
      <c r="N11" s="40">
        <f t="shared" si="6"/>
        <v>30547.23</v>
      </c>
      <c r="O11" s="58">
        <f t="shared" si="2"/>
        <v>246454.20000000004</v>
      </c>
    </row>
    <row r="12" spans="2:15" outlineLevel="1" x14ac:dyDescent="0.25">
      <c r="B12" s="34" t="s">
        <v>55</v>
      </c>
      <c r="C12" s="27">
        <v>0</v>
      </c>
      <c r="D12" s="27">
        <v>0</v>
      </c>
      <c r="E12" s="27">
        <v>2126.02</v>
      </c>
      <c r="F12" s="27">
        <v>2505.3000000000002</v>
      </c>
      <c r="G12" s="27">
        <v>3440.81</v>
      </c>
      <c r="H12" s="27">
        <v>7920.81</v>
      </c>
      <c r="I12" s="27">
        <v>7920.81</v>
      </c>
      <c r="J12" s="27">
        <v>7920.81</v>
      </c>
      <c r="K12" s="27">
        <v>7920.81</v>
      </c>
      <c r="L12" s="27">
        <v>7920.81</v>
      </c>
      <c r="M12" s="27">
        <v>7920.81</v>
      </c>
      <c r="N12" s="27">
        <v>7920.81</v>
      </c>
      <c r="O12" s="65">
        <f t="shared" si="2"/>
        <v>63517.799999999996</v>
      </c>
    </row>
    <row r="13" spans="2:15" outlineLevel="1" x14ac:dyDescent="0.25">
      <c r="B13" s="32" t="s">
        <v>56</v>
      </c>
      <c r="C13" s="27">
        <v>0</v>
      </c>
      <c r="D13" s="27">
        <v>0</v>
      </c>
      <c r="E13" s="27">
        <v>182.63</v>
      </c>
      <c r="F13" s="27">
        <v>208.72</v>
      </c>
      <c r="G13" s="27">
        <v>286.99</v>
      </c>
      <c r="H13" s="27">
        <v>704.43</v>
      </c>
      <c r="I13" s="27">
        <v>704.43</v>
      </c>
      <c r="J13" s="27">
        <v>704.43</v>
      </c>
      <c r="K13" s="27">
        <v>704.43</v>
      </c>
      <c r="L13" s="27">
        <v>704.43</v>
      </c>
      <c r="M13" s="27">
        <v>704.43</v>
      </c>
      <c r="N13" s="27">
        <v>704.43</v>
      </c>
      <c r="O13" s="65">
        <f t="shared" si="2"/>
        <v>5609.35</v>
      </c>
    </row>
    <row r="14" spans="2:15" outlineLevel="1" x14ac:dyDescent="0.25">
      <c r="B14" s="32" t="s">
        <v>57</v>
      </c>
      <c r="C14" s="27">
        <v>0</v>
      </c>
      <c r="D14" s="27">
        <v>0</v>
      </c>
      <c r="E14" s="27">
        <v>4989.3900000000003</v>
      </c>
      <c r="F14" s="27">
        <v>6539.78</v>
      </c>
      <c r="G14" s="27">
        <v>8190.95</v>
      </c>
      <c r="H14" s="27">
        <v>16997.189999999999</v>
      </c>
      <c r="I14" s="27">
        <v>16997.189999999999</v>
      </c>
      <c r="J14" s="27">
        <v>16997.189999999999</v>
      </c>
      <c r="K14" s="27">
        <v>16997.189999999999</v>
      </c>
      <c r="L14" s="27">
        <v>16997.189999999999</v>
      </c>
      <c r="M14" s="27">
        <v>16997.189999999999</v>
      </c>
      <c r="N14" s="27">
        <v>16997.189999999999</v>
      </c>
      <c r="O14" s="65">
        <f t="shared" si="2"/>
        <v>138700.45000000001</v>
      </c>
    </row>
    <row r="15" spans="2:15" outlineLevel="1" x14ac:dyDescent="0.25">
      <c r="B15" s="32" t="s">
        <v>58</v>
      </c>
      <c r="C15" s="27">
        <v>0</v>
      </c>
      <c r="D15" s="27">
        <v>0</v>
      </c>
      <c r="E15" s="27">
        <v>303.39999999999998</v>
      </c>
      <c r="F15" s="27">
        <v>1124.8</v>
      </c>
      <c r="G15" s="27">
        <v>1724.8</v>
      </c>
      <c r="H15" s="27">
        <v>4924.8</v>
      </c>
      <c r="I15" s="27">
        <v>4924.8</v>
      </c>
      <c r="J15" s="27">
        <v>4924.8</v>
      </c>
      <c r="K15" s="27">
        <v>4924.8</v>
      </c>
      <c r="L15" s="27">
        <v>4924.8</v>
      </c>
      <c r="M15" s="27">
        <v>4924.8</v>
      </c>
      <c r="N15" s="27">
        <v>4924.8</v>
      </c>
      <c r="O15" s="65">
        <f t="shared" si="2"/>
        <v>37626.6</v>
      </c>
    </row>
    <row r="16" spans="2:15" outlineLevel="1" x14ac:dyDescent="0.25">
      <c r="B16" s="33" t="s">
        <v>59</v>
      </c>
      <c r="C16" s="27">
        <v>0</v>
      </c>
      <c r="D16" s="27">
        <v>0</v>
      </c>
      <c r="E16" s="27">
        <v>1000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65">
        <f t="shared" si="2"/>
        <v>1000</v>
      </c>
    </row>
    <row r="17" spans="2:15" outlineLevel="1" x14ac:dyDescent="0.25">
      <c r="B17" s="11" t="s">
        <v>60</v>
      </c>
      <c r="C17" s="40">
        <f t="shared" ref="C17:D17" si="7">C18</f>
        <v>0</v>
      </c>
      <c r="D17" s="40">
        <f t="shared" si="7"/>
        <v>0</v>
      </c>
      <c r="E17" s="40">
        <f>E18</f>
        <v>3253.66</v>
      </c>
      <c r="F17" s="40">
        <f t="shared" ref="F17:N17" si="8">F18</f>
        <v>0</v>
      </c>
      <c r="G17" s="40">
        <f t="shared" si="8"/>
        <v>0</v>
      </c>
      <c r="H17" s="40">
        <f t="shared" si="8"/>
        <v>0</v>
      </c>
      <c r="I17" s="40">
        <f t="shared" si="8"/>
        <v>0</v>
      </c>
      <c r="J17" s="40">
        <f t="shared" si="8"/>
        <v>0</v>
      </c>
      <c r="K17" s="40">
        <f t="shared" si="8"/>
        <v>0</v>
      </c>
      <c r="L17" s="40">
        <f t="shared" si="8"/>
        <v>0</v>
      </c>
      <c r="M17" s="40">
        <f t="shared" si="8"/>
        <v>0</v>
      </c>
      <c r="N17" s="40">
        <f t="shared" si="8"/>
        <v>0</v>
      </c>
      <c r="O17" s="58">
        <f t="shared" si="2"/>
        <v>3253.66</v>
      </c>
    </row>
    <row r="18" spans="2:15" outlineLevel="1" x14ac:dyDescent="0.25">
      <c r="B18" s="34" t="s">
        <v>61</v>
      </c>
      <c r="C18" s="27">
        <v>0</v>
      </c>
      <c r="D18" s="27">
        <v>0</v>
      </c>
      <c r="E18" s="31">
        <v>3253.66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71">
        <v>0</v>
      </c>
      <c r="O18" s="66">
        <f t="shared" si="2"/>
        <v>3253.66</v>
      </c>
    </row>
    <row r="19" spans="2:15" outlineLevel="1" x14ac:dyDescent="0.25">
      <c r="B19" s="11" t="s">
        <v>62</v>
      </c>
      <c r="C19" s="40">
        <f t="shared" ref="C19:D19" si="9">C20</f>
        <v>0</v>
      </c>
      <c r="D19" s="40">
        <f t="shared" si="9"/>
        <v>0</v>
      </c>
      <c r="E19" s="40">
        <f>E20</f>
        <v>0</v>
      </c>
      <c r="F19" s="40">
        <f t="shared" ref="F19:N19" si="10">F20</f>
        <v>0</v>
      </c>
      <c r="G19" s="40">
        <f t="shared" si="10"/>
        <v>0</v>
      </c>
      <c r="H19" s="40">
        <f t="shared" si="10"/>
        <v>0</v>
      </c>
      <c r="I19" s="40">
        <f t="shared" si="10"/>
        <v>0</v>
      </c>
      <c r="J19" s="40">
        <f t="shared" si="10"/>
        <v>0</v>
      </c>
      <c r="K19" s="40">
        <f t="shared" si="10"/>
        <v>0</v>
      </c>
      <c r="L19" s="40">
        <f t="shared" si="10"/>
        <v>0</v>
      </c>
      <c r="M19" s="40">
        <f t="shared" si="10"/>
        <v>0</v>
      </c>
      <c r="N19" s="40">
        <f t="shared" si="10"/>
        <v>0</v>
      </c>
      <c r="O19" s="58">
        <f t="shared" si="2"/>
        <v>0</v>
      </c>
    </row>
    <row r="20" spans="2:15" outlineLevel="1" x14ac:dyDescent="0.25">
      <c r="B20" s="32" t="s">
        <v>63</v>
      </c>
      <c r="C20" s="27">
        <v>0</v>
      </c>
      <c r="D20" s="27">
        <v>0</v>
      </c>
      <c r="E20" s="4"/>
      <c r="F20" s="4"/>
      <c r="G20" s="4"/>
      <c r="H20" s="4"/>
      <c r="I20" s="4"/>
      <c r="J20" s="4"/>
      <c r="K20" s="4"/>
      <c r="L20" s="4"/>
      <c r="M20" s="4"/>
      <c r="N20" s="15"/>
      <c r="O20" s="67">
        <f t="shared" si="2"/>
        <v>0</v>
      </c>
    </row>
    <row r="21" spans="2:15" outlineLevel="1" x14ac:dyDescent="0.25">
      <c r="B21" s="11" t="s">
        <v>64</v>
      </c>
      <c r="C21" s="40">
        <f t="shared" ref="C21:D21" si="11">C22+C23+C24</f>
        <v>0</v>
      </c>
      <c r="D21" s="40">
        <f t="shared" si="11"/>
        <v>0</v>
      </c>
      <c r="E21" s="40">
        <f>E22+E23+E24</f>
        <v>0</v>
      </c>
      <c r="F21" s="40">
        <f t="shared" ref="F21:N21" si="12">F22+F23+F24</f>
        <v>0</v>
      </c>
      <c r="G21" s="40">
        <f t="shared" si="12"/>
        <v>0</v>
      </c>
      <c r="H21" s="40">
        <f t="shared" si="12"/>
        <v>0</v>
      </c>
      <c r="I21" s="40">
        <f t="shared" si="12"/>
        <v>0</v>
      </c>
      <c r="J21" s="40">
        <f t="shared" si="12"/>
        <v>0</v>
      </c>
      <c r="K21" s="40">
        <f t="shared" si="12"/>
        <v>0</v>
      </c>
      <c r="L21" s="40">
        <f t="shared" si="12"/>
        <v>0</v>
      </c>
      <c r="M21" s="40">
        <f t="shared" si="12"/>
        <v>0</v>
      </c>
      <c r="N21" s="40">
        <f t="shared" si="12"/>
        <v>0</v>
      </c>
      <c r="O21" s="58">
        <f t="shared" si="2"/>
        <v>0</v>
      </c>
    </row>
    <row r="22" spans="2:15" outlineLevel="1" x14ac:dyDescent="0.25">
      <c r="B22" s="34" t="s">
        <v>65</v>
      </c>
      <c r="C22" s="27">
        <v>0</v>
      </c>
      <c r="D22" s="27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16">
        <v>0</v>
      </c>
      <c r="O22" s="68">
        <f t="shared" si="2"/>
        <v>0</v>
      </c>
    </row>
    <row r="23" spans="2:15" outlineLevel="1" x14ac:dyDescent="0.25">
      <c r="B23" s="32" t="s">
        <v>66</v>
      </c>
      <c r="C23" s="27">
        <v>0</v>
      </c>
      <c r="D23" s="27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15">
        <v>0</v>
      </c>
      <c r="O23" s="67">
        <f t="shared" si="2"/>
        <v>0</v>
      </c>
    </row>
    <row r="24" spans="2:15" outlineLevel="1" x14ac:dyDescent="0.25">
      <c r="B24" s="32" t="s">
        <v>67</v>
      </c>
      <c r="C24" s="27">
        <v>0</v>
      </c>
      <c r="D24" s="27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15">
        <v>0</v>
      </c>
      <c r="O24" s="67">
        <f t="shared" si="2"/>
        <v>0</v>
      </c>
    </row>
    <row r="25" spans="2:15" outlineLevel="1" x14ac:dyDescent="0.25">
      <c r="B25" s="11" t="s">
        <v>68</v>
      </c>
      <c r="C25" s="40">
        <f t="shared" ref="C25:D25" si="13">C26+C27+C28</f>
        <v>0</v>
      </c>
      <c r="D25" s="40">
        <f t="shared" si="13"/>
        <v>0</v>
      </c>
      <c r="E25" s="40">
        <f>E26+E27+E28</f>
        <v>4363.1100000000006</v>
      </c>
      <c r="F25" s="40">
        <f t="shared" ref="F25:N25" si="14">F26+F27+F28</f>
        <v>5563.91</v>
      </c>
      <c r="G25" s="40">
        <f t="shared" si="14"/>
        <v>7206.8600000000006</v>
      </c>
      <c r="H25" s="40">
        <f t="shared" si="14"/>
        <v>11251.66</v>
      </c>
      <c r="I25" s="40">
        <f t="shared" si="14"/>
        <v>11251.66</v>
      </c>
      <c r="J25" s="40">
        <f t="shared" si="14"/>
        <v>11251.66</v>
      </c>
      <c r="K25" s="40">
        <f t="shared" si="14"/>
        <v>11251.66</v>
      </c>
      <c r="L25" s="40">
        <f t="shared" si="14"/>
        <v>11251.66</v>
      </c>
      <c r="M25" s="40">
        <f t="shared" si="14"/>
        <v>11251.66</v>
      </c>
      <c r="N25" s="40">
        <f t="shared" si="14"/>
        <v>11251.66</v>
      </c>
      <c r="O25" s="58">
        <f t="shared" si="2"/>
        <v>95895.500000000015</v>
      </c>
    </row>
    <row r="26" spans="2:15" outlineLevel="1" x14ac:dyDescent="0.25">
      <c r="B26" s="32" t="s">
        <v>89</v>
      </c>
      <c r="C26" s="27">
        <v>0</v>
      </c>
      <c r="D26" s="27">
        <v>0</v>
      </c>
      <c r="E26" s="27">
        <v>2209.17</v>
      </c>
      <c r="F26" s="27">
        <v>2817.17</v>
      </c>
      <c r="G26" s="27">
        <v>3649.04</v>
      </c>
      <c r="H26" s="27">
        <v>5697.04</v>
      </c>
      <c r="I26" s="27">
        <v>5697.04</v>
      </c>
      <c r="J26" s="27">
        <v>5697.04</v>
      </c>
      <c r="K26" s="27">
        <v>5697.04</v>
      </c>
      <c r="L26" s="27">
        <v>5697.04</v>
      </c>
      <c r="M26" s="27">
        <v>5697.04</v>
      </c>
      <c r="N26" s="27">
        <v>5697.04</v>
      </c>
      <c r="O26" s="65">
        <f t="shared" si="2"/>
        <v>48554.66</v>
      </c>
    </row>
    <row r="27" spans="2:15" outlineLevel="1" x14ac:dyDescent="0.25">
      <c r="B27" s="32" t="s">
        <v>69</v>
      </c>
      <c r="C27" s="27">
        <v>0</v>
      </c>
      <c r="D27" s="27">
        <v>0</v>
      </c>
      <c r="E27" s="27">
        <v>552.29</v>
      </c>
      <c r="F27" s="27">
        <v>704.29</v>
      </c>
      <c r="G27" s="27">
        <v>912.26</v>
      </c>
      <c r="H27" s="27">
        <v>1424.26</v>
      </c>
      <c r="I27" s="27">
        <v>1424.26</v>
      </c>
      <c r="J27" s="27">
        <v>1424.26</v>
      </c>
      <c r="K27" s="27">
        <v>1424.26</v>
      </c>
      <c r="L27" s="27">
        <v>1424.26</v>
      </c>
      <c r="M27" s="27">
        <v>1424.26</v>
      </c>
      <c r="N27" s="27">
        <v>1424.26</v>
      </c>
      <c r="O27" s="65">
        <f t="shared" si="2"/>
        <v>12138.660000000002</v>
      </c>
    </row>
    <row r="28" spans="2:15" outlineLevel="1" x14ac:dyDescent="0.25">
      <c r="B28" s="33" t="s">
        <v>70</v>
      </c>
      <c r="C28" s="27">
        <v>0</v>
      </c>
      <c r="D28" s="27">
        <v>0</v>
      </c>
      <c r="E28" s="28">
        <v>1601.65</v>
      </c>
      <c r="F28" s="28">
        <v>2042.45</v>
      </c>
      <c r="G28" s="28">
        <v>2645.56</v>
      </c>
      <c r="H28" s="28">
        <v>4130.3599999999997</v>
      </c>
      <c r="I28" s="28">
        <v>4130.3599999999997</v>
      </c>
      <c r="J28" s="28">
        <v>4130.3599999999997</v>
      </c>
      <c r="K28" s="28">
        <v>4130.3599999999997</v>
      </c>
      <c r="L28" s="28">
        <v>4130.3599999999997</v>
      </c>
      <c r="M28" s="28">
        <v>4130.3599999999997</v>
      </c>
      <c r="N28" s="28">
        <v>4130.3599999999997</v>
      </c>
      <c r="O28" s="69">
        <f t="shared" si="2"/>
        <v>35202.18</v>
      </c>
    </row>
    <row r="29" spans="2:15" outlineLevel="1" x14ac:dyDescent="0.25">
      <c r="B29" s="11" t="s">
        <v>71</v>
      </c>
      <c r="C29" s="40">
        <f t="shared" ref="C29:D29" si="15">C30+C31</f>
        <v>0</v>
      </c>
      <c r="D29" s="40">
        <f t="shared" si="15"/>
        <v>0</v>
      </c>
      <c r="E29" s="40">
        <f>E30+E31</f>
        <v>0</v>
      </c>
      <c r="F29" s="40">
        <f t="shared" ref="F29:N29" si="16">F30+F31</f>
        <v>0</v>
      </c>
      <c r="G29" s="40">
        <f t="shared" si="16"/>
        <v>0</v>
      </c>
      <c r="H29" s="40">
        <f t="shared" si="16"/>
        <v>0</v>
      </c>
      <c r="I29" s="40">
        <f t="shared" si="16"/>
        <v>0</v>
      </c>
      <c r="J29" s="40">
        <f t="shared" si="16"/>
        <v>0</v>
      </c>
      <c r="K29" s="40">
        <f t="shared" si="16"/>
        <v>0</v>
      </c>
      <c r="L29" s="40">
        <f t="shared" si="16"/>
        <v>0</v>
      </c>
      <c r="M29" s="40">
        <f t="shared" si="16"/>
        <v>0</v>
      </c>
      <c r="N29" s="40">
        <f t="shared" si="16"/>
        <v>0</v>
      </c>
      <c r="O29" s="58">
        <f t="shared" si="2"/>
        <v>0</v>
      </c>
    </row>
    <row r="30" spans="2:15" outlineLevel="1" x14ac:dyDescent="0.25">
      <c r="B30" s="34" t="s">
        <v>72</v>
      </c>
      <c r="C30" s="27">
        <v>0</v>
      </c>
      <c r="D30" s="27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71">
        <v>0</v>
      </c>
      <c r="O30" s="66">
        <f t="shared" si="2"/>
        <v>0</v>
      </c>
    </row>
    <row r="31" spans="2:15" outlineLevel="1" x14ac:dyDescent="0.25">
      <c r="B31" s="32" t="s">
        <v>73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72">
        <v>0</v>
      </c>
      <c r="O31" s="70">
        <f t="shared" si="2"/>
        <v>0</v>
      </c>
    </row>
    <row r="32" spans="2:15" outlineLevel="1" x14ac:dyDescent="0.25">
      <c r="B32" s="11" t="s">
        <v>74</v>
      </c>
      <c r="C32" s="40">
        <f t="shared" ref="C32:D32" si="17">C33</f>
        <v>0</v>
      </c>
      <c r="D32" s="40">
        <f t="shared" si="17"/>
        <v>0</v>
      </c>
      <c r="E32" s="40">
        <f>E33</f>
        <v>0</v>
      </c>
      <c r="F32" s="40">
        <f t="shared" ref="F32:N32" si="18">F33</f>
        <v>0</v>
      </c>
      <c r="G32" s="40">
        <f t="shared" si="18"/>
        <v>0</v>
      </c>
      <c r="H32" s="40">
        <f t="shared" si="18"/>
        <v>0</v>
      </c>
      <c r="I32" s="40">
        <f t="shared" si="18"/>
        <v>0</v>
      </c>
      <c r="J32" s="40">
        <f t="shared" si="18"/>
        <v>0</v>
      </c>
      <c r="K32" s="40">
        <f t="shared" si="18"/>
        <v>0</v>
      </c>
      <c r="L32" s="40">
        <f t="shared" si="18"/>
        <v>0</v>
      </c>
      <c r="M32" s="40">
        <f t="shared" si="18"/>
        <v>0</v>
      </c>
      <c r="N32" s="40">
        <f t="shared" si="18"/>
        <v>0</v>
      </c>
      <c r="O32" s="58">
        <f t="shared" si="2"/>
        <v>0</v>
      </c>
    </row>
    <row r="33" spans="2:15" outlineLevel="1" x14ac:dyDescent="0.25">
      <c r="B33" s="32" t="s">
        <v>74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72">
        <v>0</v>
      </c>
      <c r="O33" s="70">
        <f t="shared" si="2"/>
        <v>0</v>
      </c>
    </row>
    <row r="34" spans="2:15" outlineLevel="1" x14ac:dyDescent="0.25">
      <c r="B34" s="11" t="s">
        <v>75</v>
      </c>
      <c r="C34" s="40"/>
      <c r="D34" s="40">
        <f>D35</f>
        <v>0</v>
      </c>
      <c r="E34" s="40">
        <f>E35</f>
        <v>0</v>
      </c>
      <c r="F34" s="40">
        <f t="shared" ref="F34:N34" si="19">F35</f>
        <v>0</v>
      </c>
      <c r="G34" s="40">
        <f t="shared" si="19"/>
        <v>0</v>
      </c>
      <c r="H34" s="40">
        <f t="shared" si="19"/>
        <v>0</v>
      </c>
      <c r="I34" s="40">
        <f t="shared" si="19"/>
        <v>0</v>
      </c>
      <c r="J34" s="40">
        <f t="shared" si="19"/>
        <v>0</v>
      </c>
      <c r="K34" s="40">
        <f t="shared" si="19"/>
        <v>0</v>
      </c>
      <c r="L34" s="40">
        <f t="shared" si="19"/>
        <v>0</v>
      </c>
      <c r="M34" s="40">
        <f t="shared" si="19"/>
        <v>0</v>
      </c>
      <c r="N34" s="40">
        <f t="shared" si="19"/>
        <v>0</v>
      </c>
      <c r="O34" s="58">
        <f t="shared" si="2"/>
        <v>0</v>
      </c>
    </row>
    <row r="35" spans="2:15" outlineLevel="1" x14ac:dyDescent="0.25">
      <c r="B35" s="34" t="s">
        <v>76</v>
      </c>
      <c r="C35" s="27">
        <v>0</v>
      </c>
      <c r="D35" s="27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71">
        <v>0</v>
      </c>
      <c r="O35" s="66">
        <f t="shared" si="2"/>
        <v>0</v>
      </c>
    </row>
    <row r="36" spans="2:15" outlineLevel="1" x14ac:dyDescent="0.25">
      <c r="B36" s="11" t="s">
        <v>77</v>
      </c>
      <c r="C36" s="40">
        <f t="shared" ref="C36:N36" si="20">SUM(C37:C43)</f>
        <v>0</v>
      </c>
      <c r="D36" s="40">
        <f t="shared" si="20"/>
        <v>0</v>
      </c>
      <c r="E36" s="40">
        <f t="shared" si="20"/>
        <v>3970</v>
      </c>
      <c r="F36" s="40">
        <f t="shared" si="20"/>
        <v>570</v>
      </c>
      <c r="G36" s="40">
        <f t="shared" si="20"/>
        <v>570</v>
      </c>
      <c r="H36" s="40">
        <f t="shared" si="20"/>
        <v>570</v>
      </c>
      <c r="I36" s="40">
        <f t="shared" si="20"/>
        <v>2720</v>
      </c>
      <c r="J36" s="40">
        <f t="shared" si="20"/>
        <v>320</v>
      </c>
      <c r="K36" s="40">
        <f t="shared" si="20"/>
        <v>320</v>
      </c>
      <c r="L36" s="40">
        <f t="shared" si="20"/>
        <v>2720</v>
      </c>
      <c r="M36" s="40">
        <f t="shared" si="20"/>
        <v>320</v>
      </c>
      <c r="N36" s="40">
        <f t="shared" si="20"/>
        <v>2720</v>
      </c>
      <c r="O36" s="58">
        <f t="shared" si="2"/>
        <v>14800</v>
      </c>
    </row>
    <row r="37" spans="2:15" outlineLevel="1" x14ac:dyDescent="0.25">
      <c r="B37" s="32" t="s">
        <v>78</v>
      </c>
      <c r="C37" s="27">
        <v>0</v>
      </c>
      <c r="D37" s="27">
        <v>0</v>
      </c>
      <c r="E37" s="27">
        <v>250</v>
      </c>
      <c r="F37" s="27">
        <v>250</v>
      </c>
      <c r="G37" s="27">
        <v>250</v>
      </c>
      <c r="H37" s="27">
        <v>250</v>
      </c>
      <c r="I37" s="27">
        <v>900</v>
      </c>
      <c r="J37" s="27">
        <v>0</v>
      </c>
      <c r="K37" s="27">
        <v>0</v>
      </c>
      <c r="L37" s="27">
        <v>900</v>
      </c>
      <c r="M37" s="27">
        <v>0</v>
      </c>
      <c r="N37" s="72">
        <v>900</v>
      </c>
      <c r="O37" s="70">
        <f t="shared" si="2"/>
        <v>3700</v>
      </c>
    </row>
    <row r="38" spans="2:15" outlineLevel="1" x14ac:dyDescent="0.25">
      <c r="B38" s="32" t="s">
        <v>79</v>
      </c>
      <c r="C38" s="27">
        <v>0</v>
      </c>
      <c r="D38" s="27">
        <v>0</v>
      </c>
      <c r="E38" s="27">
        <v>3400</v>
      </c>
      <c r="F38" s="27">
        <v>0</v>
      </c>
      <c r="G38" s="27">
        <v>0</v>
      </c>
      <c r="H38" s="27">
        <v>0</v>
      </c>
      <c r="I38" s="27">
        <v>1500</v>
      </c>
      <c r="J38" s="27">
        <v>0</v>
      </c>
      <c r="K38" s="27">
        <v>0</v>
      </c>
      <c r="L38" s="27">
        <v>1500</v>
      </c>
      <c r="M38" s="27">
        <v>0</v>
      </c>
      <c r="N38" s="72">
        <v>1500</v>
      </c>
      <c r="O38" s="70">
        <f t="shared" si="2"/>
        <v>7900</v>
      </c>
    </row>
    <row r="39" spans="2:15" outlineLevel="1" x14ac:dyDescent="0.25">
      <c r="B39" s="32" t="s">
        <v>80</v>
      </c>
      <c r="C39" s="27">
        <v>0</v>
      </c>
      <c r="D39" s="27">
        <v>0</v>
      </c>
      <c r="E39" s="27">
        <v>320</v>
      </c>
      <c r="F39" s="27">
        <v>320</v>
      </c>
      <c r="G39" s="27">
        <v>320</v>
      </c>
      <c r="H39" s="27">
        <v>320</v>
      </c>
      <c r="I39" s="27">
        <v>320</v>
      </c>
      <c r="J39" s="27">
        <v>320</v>
      </c>
      <c r="K39" s="27">
        <v>320</v>
      </c>
      <c r="L39" s="27">
        <v>320</v>
      </c>
      <c r="M39" s="27">
        <v>320</v>
      </c>
      <c r="N39" s="72">
        <v>320</v>
      </c>
      <c r="O39" s="70">
        <f t="shared" si="2"/>
        <v>3200</v>
      </c>
    </row>
    <row r="40" spans="2:15" outlineLevel="1" x14ac:dyDescent="0.25">
      <c r="B40" s="32" t="s">
        <v>81</v>
      </c>
      <c r="C40" s="27">
        <v>0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72">
        <v>0</v>
      </c>
      <c r="O40" s="70">
        <f t="shared" si="2"/>
        <v>0</v>
      </c>
    </row>
    <row r="41" spans="2:15" outlineLevel="1" x14ac:dyDescent="0.25">
      <c r="B41" s="32" t="s">
        <v>82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72">
        <v>0</v>
      </c>
      <c r="O41" s="70">
        <f t="shared" si="2"/>
        <v>0</v>
      </c>
    </row>
    <row r="42" spans="2:15" outlineLevel="1" x14ac:dyDescent="0.25">
      <c r="B42" s="32" t="s">
        <v>83</v>
      </c>
      <c r="C42" s="27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72">
        <v>0</v>
      </c>
      <c r="O42" s="70">
        <f t="shared" si="2"/>
        <v>0</v>
      </c>
    </row>
    <row r="43" spans="2:15" outlineLevel="1" x14ac:dyDescent="0.25">
      <c r="B43" s="32" t="s">
        <v>84</v>
      </c>
      <c r="C43" s="27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72">
        <v>0</v>
      </c>
      <c r="O43" s="70">
        <f t="shared" si="2"/>
        <v>0</v>
      </c>
    </row>
    <row r="44" spans="2:15" outlineLevel="1" x14ac:dyDescent="0.25">
      <c r="B44" s="11" t="s">
        <v>90</v>
      </c>
      <c r="C44" s="40">
        <f t="shared" ref="C44:D44" si="21">C45</f>
        <v>0</v>
      </c>
      <c r="D44" s="40">
        <f t="shared" si="21"/>
        <v>0</v>
      </c>
      <c r="E44" s="40">
        <f>E45</f>
        <v>0</v>
      </c>
      <c r="F44" s="40">
        <f t="shared" ref="F44:N44" si="22">F45</f>
        <v>0</v>
      </c>
      <c r="G44" s="40">
        <f t="shared" si="22"/>
        <v>0</v>
      </c>
      <c r="H44" s="40">
        <f t="shared" si="22"/>
        <v>0</v>
      </c>
      <c r="I44" s="40">
        <f t="shared" si="22"/>
        <v>0</v>
      </c>
      <c r="J44" s="40">
        <f t="shared" si="22"/>
        <v>0</v>
      </c>
      <c r="K44" s="40">
        <f t="shared" si="22"/>
        <v>0</v>
      </c>
      <c r="L44" s="40">
        <f t="shared" si="22"/>
        <v>0</v>
      </c>
      <c r="M44" s="40">
        <f t="shared" si="22"/>
        <v>0</v>
      </c>
      <c r="N44" s="40">
        <f t="shared" si="22"/>
        <v>0</v>
      </c>
      <c r="O44" s="58">
        <f t="shared" si="2"/>
        <v>0</v>
      </c>
    </row>
    <row r="45" spans="2:15" outlineLevel="1" x14ac:dyDescent="0.25">
      <c r="B45" s="32" t="s">
        <v>90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72">
        <v>0</v>
      </c>
      <c r="O45" s="70">
        <f t="shared" si="2"/>
        <v>0</v>
      </c>
    </row>
    <row r="46" spans="2:15" s="13" customFormat="1" x14ac:dyDescent="0.25">
      <c r="B46" s="9" t="s">
        <v>4</v>
      </c>
      <c r="C46" s="44">
        <f t="shared" ref="C46:N46" si="23">SUM(C47:C52)</f>
        <v>0</v>
      </c>
      <c r="D46" s="44">
        <f t="shared" si="23"/>
        <v>0</v>
      </c>
      <c r="E46" s="44">
        <f t="shared" si="23"/>
        <v>8456.86</v>
      </c>
      <c r="F46" s="44">
        <f t="shared" si="23"/>
        <v>8539.15</v>
      </c>
      <c r="G46" s="44">
        <f t="shared" si="23"/>
        <v>10456.859999999999</v>
      </c>
      <c r="H46" s="44">
        <f t="shared" si="23"/>
        <v>11060.32</v>
      </c>
      <c r="I46" s="44">
        <f t="shared" si="23"/>
        <v>11060.32</v>
      </c>
      <c r="J46" s="44">
        <f t="shared" si="23"/>
        <v>11060.32</v>
      </c>
      <c r="K46" s="44">
        <f t="shared" si="23"/>
        <v>11060.32</v>
      </c>
      <c r="L46" s="44">
        <f t="shared" si="23"/>
        <v>11060.32</v>
      </c>
      <c r="M46" s="44">
        <f t="shared" si="23"/>
        <v>11060.32</v>
      </c>
      <c r="N46" s="44">
        <f t="shared" si="23"/>
        <v>11060.32</v>
      </c>
      <c r="O46" s="64">
        <f t="shared" si="2"/>
        <v>104875.11000000002</v>
      </c>
    </row>
    <row r="47" spans="2:15" outlineLevel="1" x14ac:dyDescent="0.25">
      <c r="B47" s="32" t="s">
        <v>85</v>
      </c>
      <c r="C47" s="27">
        <v>0</v>
      </c>
      <c r="D47" s="27">
        <v>0</v>
      </c>
      <c r="E47" s="31">
        <v>0</v>
      </c>
      <c r="F47" s="31">
        <v>0</v>
      </c>
      <c r="G47" s="31">
        <v>2000</v>
      </c>
      <c r="H47" s="31">
        <v>2000</v>
      </c>
      <c r="I47" s="31">
        <v>2000</v>
      </c>
      <c r="J47" s="31">
        <v>2000</v>
      </c>
      <c r="K47" s="31">
        <v>2000</v>
      </c>
      <c r="L47" s="31">
        <v>2000</v>
      </c>
      <c r="M47" s="31">
        <v>2000</v>
      </c>
      <c r="N47" s="71">
        <v>2000</v>
      </c>
      <c r="O47" s="66">
        <f t="shared" si="2"/>
        <v>16000</v>
      </c>
    </row>
    <row r="48" spans="2:15" outlineLevel="1" x14ac:dyDescent="0.25">
      <c r="B48" s="32" t="s">
        <v>96</v>
      </c>
      <c r="C48" s="27">
        <v>0</v>
      </c>
      <c r="D48" s="27">
        <v>0</v>
      </c>
      <c r="E48" s="27">
        <v>8132.28</v>
      </c>
      <c r="F48" s="27">
        <v>8132.28</v>
      </c>
      <c r="G48" s="27">
        <v>8132.28</v>
      </c>
      <c r="H48" s="27">
        <v>8132.28</v>
      </c>
      <c r="I48" s="27">
        <v>8132.28</v>
      </c>
      <c r="J48" s="27">
        <v>8132.28</v>
      </c>
      <c r="K48" s="27">
        <v>8132.28</v>
      </c>
      <c r="L48" s="27">
        <v>8132.28</v>
      </c>
      <c r="M48" s="27">
        <v>8132.28</v>
      </c>
      <c r="N48" s="72">
        <v>8132.28</v>
      </c>
      <c r="O48" s="70">
        <f t="shared" si="2"/>
        <v>81322.8</v>
      </c>
    </row>
    <row r="49" spans="2:15" outlineLevel="1" x14ac:dyDescent="0.25">
      <c r="B49" s="32" t="s">
        <v>86</v>
      </c>
      <c r="C49" s="27">
        <v>0</v>
      </c>
      <c r="D49" s="27">
        <v>0</v>
      </c>
      <c r="E49" s="27">
        <f>160+(6*27.43)</f>
        <v>324.58</v>
      </c>
      <c r="F49" s="27">
        <f>160+(9*27.43)</f>
        <v>406.87</v>
      </c>
      <c r="G49" s="27">
        <f t="shared" ref="G49" si="24">160+(6*27.43)</f>
        <v>324.58</v>
      </c>
      <c r="H49" s="27">
        <f>160+(28*27.43)</f>
        <v>928.04</v>
      </c>
      <c r="I49" s="27">
        <f t="shared" ref="I49:N49" si="25">160+(28*27.43)</f>
        <v>928.04</v>
      </c>
      <c r="J49" s="27">
        <f t="shared" si="25"/>
        <v>928.04</v>
      </c>
      <c r="K49" s="27">
        <f t="shared" si="25"/>
        <v>928.04</v>
      </c>
      <c r="L49" s="27">
        <f t="shared" si="25"/>
        <v>928.04</v>
      </c>
      <c r="M49" s="27">
        <f t="shared" si="25"/>
        <v>928.04</v>
      </c>
      <c r="N49" s="27">
        <f t="shared" si="25"/>
        <v>928.04</v>
      </c>
      <c r="O49" s="65">
        <f t="shared" si="2"/>
        <v>7552.3099999999995</v>
      </c>
    </row>
    <row r="50" spans="2:15" outlineLevel="1" x14ac:dyDescent="0.25">
      <c r="B50" s="32" t="s">
        <v>22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72">
        <v>0</v>
      </c>
      <c r="O50" s="70">
        <f t="shared" si="2"/>
        <v>0</v>
      </c>
    </row>
    <row r="51" spans="2:15" outlineLevel="1" x14ac:dyDescent="0.25">
      <c r="B51" s="32" t="s">
        <v>24</v>
      </c>
      <c r="C51" s="27">
        <v>0</v>
      </c>
      <c r="D51" s="27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72">
        <v>0</v>
      </c>
      <c r="O51" s="70">
        <f t="shared" si="2"/>
        <v>0</v>
      </c>
    </row>
    <row r="52" spans="2:15" outlineLevel="1" x14ac:dyDescent="0.25">
      <c r="B52" s="32" t="s">
        <v>25</v>
      </c>
      <c r="C52" s="27">
        <v>0</v>
      </c>
      <c r="D52" s="27"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72">
        <v>0</v>
      </c>
      <c r="O52" s="70">
        <f t="shared" si="2"/>
        <v>0</v>
      </c>
    </row>
    <row r="53" spans="2:15" s="13" customFormat="1" x14ac:dyDescent="0.25">
      <c r="B53" s="9" t="s">
        <v>5</v>
      </c>
      <c r="C53" s="44">
        <f t="shared" ref="C53:D53" si="26">SUM(C54:C62)</f>
        <v>0</v>
      </c>
      <c r="D53" s="44">
        <f t="shared" si="26"/>
        <v>0</v>
      </c>
      <c r="E53" s="44">
        <f>SUM(E54:E62)</f>
        <v>100</v>
      </c>
      <c r="F53" s="44">
        <f t="shared" ref="F53:N53" si="27">SUM(F54:F62)</f>
        <v>100</v>
      </c>
      <c r="G53" s="44">
        <f t="shared" si="27"/>
        <v>100</v>
      </c>
      <c r="H53" s="44">
        <f t="shared" si="27"/>
        <v>100</v>
      </c>
      <c r="I53" s="44">
        <f t="shared" si="27"/>
        <v>100</v>
      </c>
      <c r="J53" s="44">
        <f t="shared" si="27"/>
        <v>100</v>
      </c>
      <c r="K53" s="44">
        <f t="shared" si="27"/>
        <v>100</v>
      </c>
      <c r="L53" s="44">
        <f t="shared" si="27"/>
        <v>100</v>
      </c>
      <c r="M53" s="44">
        <f t="shared" si="27"/>
        <v>100</v>
      </c>
      <c r="N53" s="44">
        <f t="shared" si="27"/>
        <v>100</v>
      </c>
      <c r="O53" s="64">
        <f t="shared" si="2"/>
        <v>1000</v>
      </c>
    </row>
    <row r="54" spans="2:15" outlineLevel="1" x14ac:dyDescent="0.25">
      <c r="B54" s="48" t="s">
        <v>26</v>
      </c>
      <c r="C54" s="27">
        <v>0</v>
      </c>
      <c r="D54" s="27">
        <v>0</v>
      </c>
      <c r="E54" s="31">
        <v>0</v>
      </c>
      <c r="F54" s="31">
        <v>0</v>
      </c>
      <c r="G54" s="31">
        <v>0</v>
      </c>
      <c r="H54" s="31">
        <v>0</v>
      </c>
      <c r="I54" s="31">
        <v>0</v>
      </c>
      <c r="J54" s="31">
        <v>0</v>
      </c>
      <c r="K54" s="31">
        <v>0</v>
      </c>
      <c r="L54" s="31">
        <v>0</v>
      </c>
      <c r="M54" s="31">
        <v>0</v>
      </c>
      <c r="N54" s="71">
        <v>0</v>
      </c>
      <c r="O54" s="66">
        <f t="shared" si="2"/>
        <v>0</v>
      </c>
    </row>
    <row r="55" spans="2:15" outlineLevel="1" x14ac:dyDescent="0.25">
      <c r="B55" s="48" t="s">
        <v>32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72">
        <v>0</v>
      </c>
      <c r="O55" s="70">
        <f t="shared" si="2"/>
        <v>0</v>
      </c>
    </row>
    <row r="56" spans="2:15" outlineLevel="1" x14ac:dyDescent="0.25">
      <c r="B56" s="48" t="s">
        <v>33</v>
      </c>
      <c r="C56" s="27">
        <v>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72">
        <v>0</v>
      </c>
      <c r="O56" s="70">
        <f t="shared" si="2"/>
        <v>0</v>
      </c>
    </row>
    <row r="57" spans="2:15" outlineLevel="1" x14ac:dyDescent="0.25">
      <c r="B57" s="48" t="s">
        <v>34</v>
      </c>
      <c r="C57" s="27">
        <v>0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72">
        <v>0</v>
      </c>
      <c r="O57" s="70">
        <f t="shared" si="2"/>
        <v>0</v>
      </c>
    </row>
    <row r="58" spans="2:15" outlineLevel="1" x14ac:dyDescent="0.25">
      <c r="B58" s="48" t="s">
        <v>35</v>
      </c>
      <c r="C58" s="27">
        <v>0</v>
      </c>
      <c r="D58" s="27">
        <v>0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72">
        <v>0</v>
      </c>
      <c r="O58" s="70">
        <f t="shared" si="2"/>
        <v>0</v>
      </c>
    </row>
    <row r="59" spans="2:15" outlineLevel="1" x14ac:dyDescent="0.25">
      <c r="B59" s="48" t="s">
        <v>36</v>
      </c>
      <c r="C59" s="27">
        <v>0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72">
        <v>0</v>
      </c>
      <c r="O59" s="70">
        <f t="shared" si="2"/>
        <v>0</v>
      </c>
    </row>
    <row r="60" spans="2:15" outlineLevel="1" x14ac:dyDescent="0.25">
      <c r="B60" s="48" t="s">
        <v>37</v>
      </c>
      <c r="C60" s="27">
        <v>0</v>
      </c>
      <c r="D60" s="27">
        <v>0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72">
        <v>0</v>
      </c>
      <c r="O60" s="70">
        <f t="shared" si="2"/>
        <v>0</v>
      </c>
    </row>
    <row r="61" spans="2:15" outlineLevel="1" x14ac:dyDescent="0.25">
      <c r="B61" s="48" t="s">
        <v>38</v>
      </c>
      <c r="C61" s="27">
        <v>0</v>
      </c>
      <c r="D61" s="27">
        <v>0</v>
      </c>
      <c r="E61" s="27">
        <v>100</v>
      </c>
      <c r="F61" s="27">
        <v>100</v>
      </c>
      <c r="G61" s="27">
        <v>100</v>
      </c>
      <c r="H61" s="27">
        <v>100</v>
      </c>
      <c r="I61" s="27">
        <v>100</v>
      </c>
      <c r="J61" s="27">
        <v>100</v>
      </c>
      <c r="K61" s="27">
        <v>100</v>
      </c>
      <c r="L61" s="27">
        <v>100</v>
      </c>
      <c r="M61" s="27">
        <v>100</v>
      </c>
      <c r="N61" s="72">
        <v>100</v>
      </c>
      <c r="O61" s="70">
        <f t="shared" si="2"/>
        <v>1000</v>
      </c>
    </row>
    <row r="62" spans="2:15" outlineLevel="1" x14ac:dyDescent="0.25">
      <c r="B62" s="48" t="s">
        <v>40</v>
      </c>
      <c r="C62" s="27">
        <v>0</v>
      </c>
      <c r="D62" s="27">
        <v>0</v>
      </c>
      <c r="E62" s="27">
        <v>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72">
        <v>0</v>
      </c>
      <c r="O62" s="70">
        <f t="shared" si="2"/>
        <v>0</v>
      </c>
    </row>
    <row r="63" spans="2:15" s="13" customFormat="1" x14ac:dyDescent="0.25">
      <c r="B63" s="9" t="s">
        <v>42</v>
      </c>
      <c r="C63" s="44">
        <f t="shared" ref="C63:D63" si="28">SUM(C64:C68)</f>
        <v>0</v>
      </c>
      <c r="D63" s="44">
        <f t="shared" si="28"/>
        <v>0</v>
      </c>
      <c r="E63" s="44">
        <f>SUM(E64:E68)</f>
        <v>0</v>
      </c>
      <c r="F63" s="44">
        <f t="shared" ref="F63:N63" si="29">SUM(F64:F68)</f>
        <v>0</v>
      </c>
      <c r="G63" s="44">
        <f t="shared" si="29"/>
        <v>0</v>
      </c>
      <c r="H63" s="44">
        <f t="shared" si="29"/>
        <v>0</v>
      </c>
      <c r="I63" s="44">
        <f t="shared" si="29"/>
        <v>0</v>
      </c>
      <c r="J63" s="44">
        <f t="shared" si="29"/>
        <v>0</v>
      </c>
      <c r="K63" s="44">
        <f t="shared" si="29"/>
        <v>0</v>
      </c>
      <c r="L63" s="44">
        <f t="shared" si="29"/>
        <v>0</v>
      </c>
      <c r="M63" s="44">
        <f t="shared" si="29"/>
        <v>0</v>
      </c>
      <c r="N63" s="44">
        <f t="shared" si="29"/>
        <v>0</v>
      </c>
      <c r="O63" s="64">
        <f t="shared" si="2"/>
        <v>0</v>
      </c>
    </row>
    <row r="64" spans="2:15" outlineLevel="1" x14ac:dyDescent="0.25">
      <c r="B64" s="48" t="s">
        <v>43</v>
      </c>
      <c r="C64" s="27">
        <v>0</v>
      </c>
      <c r="D64" s="27">
        <v>0</v>
      </c>
      <c r="E64" s="31">
        <v>0</v>
      </c>
      <c r="F64" s="31">
        <v>0</v>
      </c>
      <c r="G64" s="31">
        <v>0</v>
      </c>
      <c r="H64" s="31">
        <v>0</v>
      </c>
      <c r="I64" s="31">
        <v>0</v>
      </c>
      <c r="J64" s="31">
        <v>0</v>
      </c>
      <c r="K64" s="31">
        <v>0</v>
      </c>
      <c r="L64" s="31">
        <v>0</v>
      </c>
      <c r="M64" s="31">
        <v>0</v>
      </c>
      <c r="N64" s="71">
        <v>0</v>
      </c>
      <c r="O64" s="66">
        <f t="shared" si="2"/>
        <v>0</v>
      </c>
    </row>
    <row r="65" spans="2:15" outlineLevel="1" x14ac:dyDescent="0.25">
      <c r="B65" s="48" t="s">
        <v>44</v>
      </c>
      <c r="C65" s="27">
        <v>0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72">
        <v>0</v>
      </c>
      <c r="O65" s="70">
        <f t="shared" si="2"/>
        <v>0</v>
      </c>
    </row>
    <row r="66" spans="2:15" outlineLevel="1" x14ac:dyDescent="0.25">
      <c r="B66" s="48" t="s">
        <v>45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72">
        <v>0</v>
      </c>
      <c r="O66" s="70">
        <f t="shared" si="2"/>
        <v>0</v>
      </c>
    </row>
    <row r="67" spans="2:15" outlineLevel="1" x14ac:dyDescent="0.25">
      <c r="B67" s="48" t="s">
        <v>42</v>
      </c>
      <c r="C67" s="27">
        <v>0</v>
      </c>
      <c r="D67" s="27">
        <v>0</v>
      </c>
      <c r="E67" s="27">
        <v>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72">
        <v>0</v>
      </c>
      <c r="O67" s="70">
        <f t="shared" ref="O67:O72" si="30">SUM(C67:N67)</f>
        <v>0</v>
      </c>
    </row>
    <row r="68" spans="2:15" outlineLevel="1" x14ac:dyDescent="0.25">
      <c r="B68" s="48" t="s">
        <v>46</v>
      </c>
      <c r="C68" s="27">
        <v>0</v>
      </c>
      <c r="D68" s="27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72">
        <v>0</v>
      </c>
      <c r="O68" s="70">
        <f t="shared" si="30"/>
        <v>0</v>
      </c>
    </row>
    <row r="69" spans="2:15" s="13" customFormat="1" x14ac:dyDescent="0.25">
      <c r="B69" s="9" t="s">
        <v>21</v>
      </c>
      <c r="C69" s="44">
        <f t="shared" ref="C69:D69" si="31">SUM(C70:C72)</f>
        <v>0</v>
      </c>
      <c r="D69" s="44">
        <f t="shared" si="31"/>
        <v>0</v>
      </c>
      <c r="E69" s="44">
        <f>SUM(E70:E72)</f>
        <v>9873.89</v>
      </c>
      <c r="F69" s="44">
        <f>SUM(F70:F72)</f>
        <v>12120.17</v>
      </c>
      <c r="G69" s="44">
        <f t="shared" ref="G69:N69" si="32">SUM(G70:G72)</f>
        <v>13322.05</v>
      </c>
      <c r="H69" s="44">
        <f t="shared" si="32"/>
        <v>24136.68</v>
      </c>
      <c r="I69" s="44">
        <f t="shared" si="32"/>
        <v>24136.68</v>
      </c>
      <c r="J69" s="44">
        <f t="shared" si="32"/>
        <v>24136.68</v>
      </c>
      <c r="K69" s="44">
        <f t="shared" si="32"/>
        <v>24136.68</v>
      </c>
      <c r="L69" s="44">
        <f t="shared" si="32"/>
        <v>24136.68</v>
      </c>
      <c r="M69" s="44">
        <f t="shared" si="32"/>
        <v>24136.68</v>
      </c>
      <c r="N69" s="44">
        <f t="shared" si="32"/>
        <v>9873.89</v>
      </c>
      <c r="O69" s="64">
        <f t="shared" si="30"/>
        <v>190010.07999999996</v>
      </c>
    </row>
    <row r="70" spans="2:15" outlineLevel="1" x14ac:dyDescent="0.25">
      <c r="B70" s="48" t="s">
        <v>62</v>
      </c>
      <c r="C70" s="27">
        <v>0</v>
      </c>
      <c r="D70" s="27">
        <v>0</v>
      </c>
      <c r="E70" s="27">
        <v>2630.29</v>
      </c>
      <c r="F70" s="27">
        <v>3391.72</v>
      </c>
      <c r="G70" s="27">
        <v>4395.17</v>
      </c>
      <c r="H70" s="27">
        <v>6865.57</v>
      </c>
      <c r="I70" s="27">
        <v>6865.57</v>
      </c>
      <c r="J70" s="27">
        <v>6865.57</v>
      </c>
      <c r="K70" s="27">
        <v>6865.57</v>
      </c>
      <c r="L70" s="27">
        <v>6865.57</v>
      </c>
      <c r="M70" s="27">
        <v>6865.57</v>
      </c>
      <c r="N70" s="27">
        <v>2630.29</v>
      </c>
      <c r="O70" s="65">
        <f t="shared" si="30"/>
        <v>54240.89</v>
      </c>
    </row>
    <row r="71" spans="2:15" outlineLevel="1" x14ac:dyDescent="0.25">
      <c r="B71" s="48" t="s">
        <v>60</v>
      </c>
      <c r="C71" s="27">
        <v>0</v>
      </c>
      <c r="D71" s="27">
        <v>0</v>
      </c>
      <c r="E71" s="27">
        <v>3648.65</v>
      </c>
      <c r="F71" s="27">
        <v>4348.88</v>
      </c>
      <c r="G71" s="27">
        <v>3536.8</v>
      </c>
      <c r="H71" s="27">
        <v>8565.08</v>
      </c>
      <c r="I71" s="27">
        <v>8565.08</v>
      </c>
      <c r="J71" s="27">
        <v>8565.08</v>
      </c>
      <c r="K71" s="27">
        <v>8565.08</v>
      </c>
      <c r="L71" s="27">
        <v>8565.08</v>
      </c>
      <c r="M71" s="27">
        <v>8565.08</v>
      </c>
      <c r="N71" s="27">
        <v>3648.65</v>
      </c>
      <c r="O71" s="65">
        <f t="shared" si="30"/>
        <v>66573.460000000006</v>
      </c>
    </row>
    <row r="72" spans="2:15" outlineLevel="1" x14ac:dyDescent="0.25">
      <c r="B72" s="48" t="s">
        <v>64</v>
      </c>
      <c r="C72" s="27">
        <v>0</v>
      </c>
      <c r="D72" s="27">
        <v>0</v>
      </c>
      <c r="E72" s="27">
        <v>3594.95</v>
      </c>
      <c r="F72" s="27">
        <v>4379.57</v>
      </c>
      <c r="G72" s="27">
        <v>5390.08</v>
      </c>
      <c r="H72" s="27">
        <v>8706.0300000000007</v>
      </c>
      <c r="I72" s="27">
        <v>8706.0300000000007</v>
      </c>
      <c r="J72" s="27">
        <v>8706.0300000000007</v>
      </c>
      <c r="K72" s="27">
        <v>8706.0300000000007</v>
      </c>
      <c r="L72" s="27">
        <v>8706.0300000000007</v>
      </c>
      <c r="M72" s="27">
        <v>8706.0300000000007</v>
      </c>
      <c r="N72" s="27">
        <v>3594.95</v>
      </c>
      <c r="O72" s="65">
        <f t="shared" si="30"/>
        <v>69195.73</v>
      </c>
    </row>
    <row r="73" spans="2:15" x14ac:dyDescent="0.25">
      <c r="B73" s="2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1DE12-3E45-4E10-817F-4E803C0E6331}">
  <dimension ref="B1:O84"/>
  <sheetViews>
    <sheetView zoomScale="80" zoomScaleNormal="80" workbookViewId="0">
      <pane ySplit="1" topLeftCell="A2" activePane="bottomLeft" state="frozen"/>
      <selection pane="bottomLeft" activeCell="A10" sqref="A10"/>
    </sheetView>
  </sheetViews>
  <sheetFormatPr defaultColWidth="8.85546875" defaultRowHeight="15" outlineLevelRow="1" outlineLevelCol="1" x14ac:dyDescent="0.25"/>
  <cols>
    <col min="1" max="1" width="8.85546875" style="3"/>
    <col min="2" max="2" width="28.42578125" style="3" bestFit="1" customWidth="1"/>
    <col min="3" max="4" width="10.5703125" style="14" customWidth="1" outlineLevel="1"/>
    <col min="5" max="14" width="16" style="14" customWidth="1" outlineLevel="1"/>
    <col min="15" max="15" width="17.28515625" style="14" bestFit="1" customWidth="1"/>
    <col min="16" max="16384" width="8.85546875" style="3"/>
  </cols>
  <sheetData>
    <row r="1" spans="2:15" x14ac:dyDescent="0.25">
      <c r="C1" s="36">
        <v>44927</v>
      </c>
      <c r="D1" s="36">
        <v>44958</v>
      </c>
      <c r="E1" s="36">
        <v>44986</v>
      </c>
      <c r="F1" s="36">
        <v>45017</v>
      </c>
      <c r="G1" s="36">
        <v>45047</v>
      </c>
      <c r="H1" s="36">
        <v>45078</v>
      </c>
      <c r="I1" s="36">
        <v>45108</v>
      </c>
      <c r="J1" s="36">
        <v>45139</v>
      </c>
      <c r="K1" s="36">
        <v>45170</v>
      </c>
      <c r="L1" s="36">
        <v>45200</v>
      </c>
      <c r="M1" s="36">
        <v>45231</v>
      </c>
      <c r="N1" s="36">
        <v>45261</v>
      </c>
      <c r="O1" s="36" t="s">
        <v>1</v>
      </c>
    </row>
    <row r="2" spans="2:15" customFormat="1" x14ac:dyDescent="0.25">
      <c r="B2" s="8" t="s">
        <v>97</v>
      </c>
      <c r="C2" s="37">
        <v>0</v>
      </c>
      <c r="D2" s="37">
        <v>0</v>
      </c>
      <c r="E2" s="37">
        <f t="shared" ref="E2:N2" si="0">E5+E46+E57+E71+E78+E81</f>
        <v>8887.39</v>
      </c>
      <c r="F2" s="37">
        <f t="shared" si="0"/>
        <v>8087.0400000000009</v>
      </c>
      <c r="G2" s="37">
        <f t="shared" si="0"/>
        <v>8087.0400000000009</v>
      </c>
      <c r="H2" s="37">
        <f t="shared" si="0"/>
        <v>8087.0400000000009</v>
      </c>
      <c r="I2" s="37">
        <f t="shared" si="0"/>
        <v>7904.5400000000009</v>
      </c>
      <c r="J2" s="37">
        <f t="shared" si="0"/>
        <v>7904.5400000000009</v>
      </c>
      <c r="K2" s="37">
        <f t="shared" si="0"/>
        <v>7904.5400000000009</v>
      </c>
      <c r="L2" s="37">
        <f t="shared" si="0"/>
        <v>7904.5400000000009</v>
      </c>
      <c r="M2" s="37">
        <f t="shared" si="0"/>
        <v>7904.5400000000009</v>
      </c>
      <c r="N2" s="37">
        <f t="shared" si="0"/>
        <v>7904.5400000000009</v>
      </c>
      <c r="O2" s="51">
        <f>SUM(C2:N2)</f>
        <v>80575.75</v>
      </c>
    </row>
    <row r="3" spans="2:15" x14ac:dyDescent="0.25"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2:15" x14ac:dyDescent="0.25"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2:15" customFormat="1" x14ac:dyDescent="0.25">
      <c r="B5" s="8" t="s">
        <v>49</v>
      </c>
      <c r="C5" s="42">
        <f>C7+C11+C17+C19+C21+C25+C29+C32+C34+C36+C44</f>
        <v>0</v>
      </c>
      <c r="D5" s="42">
        <f>D7+D11+D17+D19+D21+D25+D29+D32+D34+D36+D44</f>
        <v>0</v>
      </c>
      <c r="E5" s="42">
        <f t="shared" ref="E5:N5" si="1">E7+E11+E17+E19+E21+E25+E29+E32+E34+E36+E44</f>
        <v>3272.59</v>
      </c>
      <c r="F5" s="42">
        <f t="shared" si="1"/>
        <v>3272.59</v>
      </c>
      <c r="G5" s="42">
        <f t="shared" si="1"/>
        <v>3272.59</v>
      </c>
      <c r="H5" s="42">
        <f t="shared" si="1"/>
        <v>3272.59</v>
      </c>
      <c r="I5" s="42">
        <f t="shared" si="1"/>
        <v>3272.59</v>
      </c>
      <c r="J5" s="42">
        <f t="shared" si="1"/>
        <v>3272.59</v>
      </c>
      <c r="K5" s="42">
        <f t="shared" si="1"/>
        <v>3272.59</v>
      </c>
      <c r="L5" s="42">
        <f t="shared" si="1"/>
        <v>3272.59</v>
      </c>
      <c r="M5" s="42">
        <f t="shared" si="1"/>
        <v>3272.59</v>
      </c>
      <c r="N5" s="42">
        <f t="shared" si="1"/>
        <v>3272.59</v>
      </c>
      <c r="O5" s="51">
        <f>SUM(C5:N5)</f>
        <v>32725.9</v>
      </c>
    </row>
    <row r="6" spans="2:15" customFormat="1" outlineLevel="1" x14ac:dyDescent="0.25">
      <c r="B6" s="17"/>
      <c r="C6" s="39"/>
      <c r="D6" s="39"/>
      <c r="E6" s="43"/>
      <c r="F6" s="43"/>
      <c r="G6" s="43"/>
      <c r="H6" s="43"/>
      <c r="I6" s="43"/>
      <c r="J6" s="43"/>
      <c r="K6" s="43"/>
      <c r="L6" s="43"/>
      <c r="M6" s="43"/>
      <c r="N6" s="43"/>
      <c r="O6" s="43">
        <f t="shared" ref="O6:O69" si="2">SUM(C6:N6)</f>
        <v>0</v>
      </c>
    </row>
    <row r="7" spans="2:15" outlineLevel="1" x14ac:dyDescent="0.25">
      <c r="B7" s="19" t="s">
        <v>50</v>
      </c>
      <c r="C7" s="40">
        <f t="shared" ref="C7:D7" si="3">C8+C9+C10</f>
        <v>0</v>
      </c>
      <c r="D7" s="40">
        <f t="shared" si="3"/>
        <v>0</v>
      </c>
      <c r="E7" s="40">
        <f>E8+E9+E10</f>
        <v>2319.59</v>
      </c>
      <c r="F7" s="40">
        <f t="shared" ref="F7:N7" si="4">F8+F9+F10</f>
        <v>2319.59</v>
      </c>
      <c r="G7" s="40">
        <f t="shared" si="4"/>
        <v>2319.59</v>
      </c>
      <c r="H7" s="40">
        <f t="shared" si="4"/>
        <v>2319.59</v>
      </c>
      <c r="I7" s="40">
        <f t="shared" si="4"/>
        <v>2319.59</v>
      </c>
      <c r="J7" s="40">
        <f t="shared" si="4"/>
        <v>2319.59</v>
      </c>
      <c r="K7" s="40">
        <f t="shared" si="4"/>
        <v>2319.59</v>
      </c>
      <c r="L7" s="40">
        <f t="shared" si="4"/>
        <v>2319.59</v>
      </c>
      <c r="M7" s="40">
        <f t="shared" si="4"/>
        <v>2319.59</v>
      </c>
      <c r="N7" s="40">
        <f t="shared" si="4"/>
        <v>2319.59</v>
      </c>
      <c r="O7" s="58">
        <f t="shared" si="2"/>
        <v>23195.9</v>
      </c>
    </row>
    <row r="8" spans="2:15" customFormat="1" outlineLevel="1" x14ac:dyDescent="0.25">
      <c r="B8" s="32" t="s">
        <v>51</v>
      </c>
      <c r="C8" s="27">
        <v>0</v>
      </c>
      <c r="D8" s="27">
        <v>0</v>
      </c>
      <c r="E8" s="27">
        <v>2099.19</v>
      </c>
      <c r="F8" s="27">
        <v>2099.19</v>
      </c>
      <c r="G8" s="27">
        <v>2099.19</v>
      </c>
      <c r="H8" s="27">
        <v>2099.19</v>
      </c>
      <c r="I8" s="27">
        <v>2099.19</v>
      </c>
      <c r="J8" s="27">
        <v>2099.19</v>
      </c>
      <c r="K8" s="27">
        <v>2099.19</v>
      </c>
      <c r="L8" s="27">
        <v>2099.19</v>
      </c>
      <c r="M8" s="27">
        <v>2099.19</v>
      </c>
      <c r="N8" s="27">
        <v>2099.19</v>
      </c>
      <c r="O8" s="59">
        <f t="shared" si="2"/>
        <v>20991.899999999998</v>
      </c>
    </row>
    <row r="9" spans="2:15" customFormat="1" outlineLevel="1" x14ac:dyDescent="0.25">
      <c r="B9" s="32" t="s">
        <v>52</v>
      </c>
      <c r="C9" s="27">
        <v>0</v>
      </c>
      <c r="D9" s="27">
        <v>0</v>
      </c>
      <c r="E9" s="27">
        <v>189.23</v>
      </c>
      <c r="F9" s="27">
        <v>189.23</v>
      </c>
      <c r="G9" s="27">
        <v>189.23</v>
      </c>
      <c r="H9" s="27">
        <v>189.23</v>
      </c>
      <c r="I9" s="27">
        <v>189.23</v>
      </c>
      <c r="J9" s="27">
        <v>189.23</v>
      </c>
      <c r="K9" s="27">
        <v>189.23</v>
      </c>
      <c r="L9" s="27">
        <v>189.23</v>
      </c>
      <c r="M9" s="27">
        <v>189.23</v>
      </c>
      <c r="N9" s="27">
        <v>189.23</v>
      </c>
      <c r="O9" s="59">
        <f t="shared" si="2"/>
        <v>1892.3</v>
      </c>
    </row>
    <row r="10" spans="2:15" customFormat="1" outlineLevel="1" x14ac:dyDescent="0.25">
      <c r="B10" s="32" t="s">
        <v>53</v>
      </c>
      <c r="C10" s="27">
        <v>0</v>
      </c>
      <c r="D10" s="27">
        <v>0</v>
      </c>
      <c r="E10" s="27">
        <v>31.17</v>
      </c>
      <c r="F10" s="27">
        <v>31.17</v>
      </c>
      <c r="G10" s="27">
        <v>31.17</v>
      </c>
      <c r="H10" s="27">
        <v>31.17</v>
      </c>
      <c r="I10" s="27">
        <v>31.17</v>
      </c>
      <c r="J10" s="27">
        <v>31.17</v>
      </c>
      <c r="K10" s="27">
        <v>31.17</v>
      </c>
      <c r="L10" s="27">
        <v>31.17</v>
      </c>
      <c r="M10" s="27">
        <v>31.17</v>
      </c>
      <c r="N10" s="27">
        <v>31.17</v>
      </c>
      <c r="O10" s="59">
        <f t="shared" si="2"/>
        <v>311.7000000000001</v>
      </c>
    </row>
    <row r="11" spans="2:15" outlineLevel="1" collapsed="1" x14ac:dyDescent="0.25">
      <c r="B11" s="19" t="s">
        <v>54</v>
      </c>
      <c r="C11" s="40">
        <f t="shared" ref="C11:D11" si="5">SUM(C12:C16)</f>
        <v>0</v>
      </c>
      <c r="D11" s="40">
        <f t="shared" si="5"/>
        <v>0</v>
      </c>
      <c r="E11" s="40">
        <f>SUM(E12:E16)</f>
        <v>586.5</v>
      </c>
      <c r="F11" s="40">
        <f t="shared" ref="F11:N11" si="6">SUM(F12:F16)</f>
        <v>586.5</v>
      </c>
      <c r="G11" s="40">
        <f t="shared" si="6"/>
        <v>586.5</v>
      </c>
      <c r="H11" s="40">
        <f t="shared" si="6"/>
        <v>586.5</v>
      </c>
      <c r="I11" s="40">
        <f t="shared" si="6"/>
        <v>586.5</v>
      </c>
      <c r="J11" s="40">
        <f t="shared" si="6"/>
        <v>586.5</v>
      </c>
      <c r="K11" s="40">
        <f t="shared" si="6"/>
        <v>586.5</v>
      </c>
      <c r="L11" s="40">
        <f t="shared" si="6"/>
        <v>586.5</v>
      </c>
      <c r="M11" s="40">
        <f t="shared" si="6"/>
        <v>586.5</v>
      </c>
      <c r="N11" s="40">
        <f t="shared" si="6"/>
        <v>586.5</v>
      </c>
      <c r="O11" s="58">
        <f t="shared" si="2"/>
        <v>5865</v>
      </c>
    </row>
    <row r="12" spans="2:15" outlineLevel="1" x14ac:dyDescent="0.25">
      <c r="B12" s="34" t="s">
        <v>55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59">
        <f t="shared" si="2"/>
        <v>0</v>
      </c>
    </row>
    <row r="13" spans="2:15" outlineLevel="1" x14ac:dyDescent="0.25">
      <c r="B13" s="32" t="s">
        <v>56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59">
        <f t="shared" si="2"/>
        <v>0</v>
      </c>
    </row>
    <row r="14" spans="2:15" outlineLevel="1" x14ac:dyDescent="0.25">
      <c r="B14" s="32" t="s">
        <v>57</v>
      </c>
      <c r="C14" s="27">
        <v>0</v>
      </c>
      <c r="D14" s="27">
        <v>0</v>
      </c>
      <c r="E14" s="27">
        <v>586.5</v>
      </c>
      <c r="F14" s="27">
        <v>586.5</v>
      </c>
      <c r="G14" s="27">
        <v>586.5</v>
      </c>
      <c r="H14" s="27">
        <v>586.5</v>
      </c>
      <c r="I14" s="27">
        <v>586.5</v>
      </c>
      <c r="J14" s="27">
        <v>586.5</v>
      </c>
      <c r="K14" s="27">
        <v>586.5</v>
      </c>
      <c r="L14" s="27">
        <v>586.5</v>
      </c>
      <c r="M14" s="27">
        <v>586.5</v>
      </c>
      <c r="N14" s="27">
        <v>586.5</v>
      </c>
      <c r="O14" s="59">
        <f t="shared" si="2"/>
        <v>5865</v>
      </c>
    </row>
    <row r="15" spans="2:15" outlineLevel="1" x14ac:dyDescent="0.25">
      <c r="B15" s="32" t="s">
        <v>58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59">
        <f t="shared" si="2"/>
        <v>0</v>
      </c>
    </row>
    <row r="16" spans="2:15" outlineLevel="1" x14ac:dyDescent="0.25">
      <c r="B16" s="33" t="s">
        <v>59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59">
        <f t="shared" si="2"/>
        <v>0</v>
      </c>
    </row>
    <row r="17" spans="2:15" outlineLevel="1" collapsed="1" x14ac:dyDescent="0.25">
      <c r="B17" s="19" t="s">
        <v>60</v>
      </c>
      <c r="C17" s="40">
        <f t="shared" ref="C17:D17" si="7">C18</f>
        <v>0</v>
      </c>
      <c r="D17" s="40">
        <f t="shared" si="7"/>
        <v>0</v>
      </c>
      <c r="E17" s="40">
        <f>E18</f>
        <v>0</v>
      </c>
      <c r="F17" s="40">
        <f t="shared" ref="F17:N17" si="8">F18</f>
        <v>0</v>
      </c>
      <c r="G17" s="40">
        <f t="shared" si="8"/>
        <v>0</v>
      </c>
      <c r="H17" s="40">
        <f t="shared" si="8"/>
        <v>0</v>
      </c>
      <c r="I17" s="40">
        <f t="shared" si="8"/>
        <v>0</v>
      </c>
      <c r="J17" s="40">
        <f t="shared" si="8"/>
        <v>0</v>
      </c>
      <c r="K17" s="40">
        <f t="shared" si="8"/>
        <v>0</v>
      </c>
      <c r="L17" s="40">
        <f t="shared" si="8"/>
        <v>0</v>
      </c>
      <c r="M17" s="40">
        <f t="shared" si="8"/>
        <v>0</v>
      </c>
      <c r="N17" s="40">
        <f t="shared" si="8"/>
        <v>0</v>
      </c>
      <c r="O17" s="58">
        <f t="shared" si="2"/>
        <v>0</v>
      </c>
    </row>
    <row r="18" spans="2:15" outlineLevel="1" x14ac:dyDescent="0.25">
      <c r="B18" s="34" t="s">
        <v>61</v>
      </c>
      <c r="C18" s="27">
        <v>0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59">
        <f t="shared" si="2"/>
        <v>0</v>
      </c>
    </row>
    <row r="19" spans="2:15" outlineLevel="1" collapsed="1" x14ac:dyDescent="0.25">
      <c r="B19" s="19" t="s">
        <v>62</v>
      </c>
      <c r="C19" s="40">
        <f t="shared" ref="C19:D19" si="9">C20</f>
        <v>0</v>
      </c>
      <c r="D19" s="40">
        <f t="shared" si="9"/>
        <v>0</v>
      </c>
      <c r="E19" s="40">
        <f>E20</f>
        <v>0</v>
      </c>
      <c r="F19" s="40">
        <f t="shared" ref="F19:N19" si="10">F20</f>
        <v>0</v>
      </c>
      <c r="G19" s="40">
        <f t="shared" si="10"/>
        <v>0</v>
      </c>
      <c r="H19" s="40">
        <f t="shared" si="10"/>
        <v>0</v>
      </c>
      <c r="I19" s="40">
        <f t="shared" si="10"/>
        <v>0</v>
      </c>
      <c r="J19" s="40">
        <f t="shared" si="10"/>
        <v>0</v>
      </c>
      <c r="K19" s="40">
        <f t="shared" si="10"/>
        <v>0</v>
      </c>
      <c r="L19" s="40">
        <f t="shared" si="10"/>
        <v>0</v>
      </c>
      <c r="M19" s="40">
        <f t="shared" si="10"/>
        <v>0</v>
      </c>
      <c r="N19" s="40">
        <f t="shared" si="10"/>
        <v>0</v>
      </c>
      <c r="O19" s="58">
        <f t="shared" si="2"/>
        <v>0</v>
      </c>
    </row>
    <row r="20" spans="2:15" outlineLevel="1" x14ac:dyDescent="0.25">
      <c r="B20" s="32" t="s">
        <v>63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59">
        <f t="shared" si="2"/>
        <v>0</v>
      </c>
    </row>
    <row r="21" spans="2:15" outlineLevel="1" collapsed="1" x14ac:dyDescent="0.25">
      <c r="B21" s="19" t="s">
        <v>64</v>
      </c>
      <c r="C21" s="40">
        <f t="shared" ref="C21:D21" si="11">C22+C23+C24</f>
        <v>0</v>
      </c>
      <c r="D21" s="40">
        <f t="shared" si="11"/>
        <v>0</v>
      </c>
      <c r="E21" s="40">
        <f>E22+E23+E24</f>
        <v>0</v>
      </c>
      <c r="F21" s="40">
        <f t="shared" ref="F21:N21" si="12">F22+F23+F24</f>
        <v>0</v>
      </c>
      <c r="G21" s="40">
        <f t="shared" si="12"/>
        <v>0</v>
      </c>
      <c r="H21" s="40">
        <f t="shared" si="12"/>
        <v>0</v>
      </c>
      <c r="I21" s="40">
        <f t="shared" si="12"/>
        <v>0</v>
      </c>
      <c r="J21" s="40">
        <f t="shared" si="12"/>
        <v>0</v>
      </c>
      <c r="K21" s="40">
        <f t="shared" si="12"/>
        <v>0</v>
      </c>
      <c r="L21" s="40">
        <f t="shared" si="12"/>
        <v>0</v>
      </c>
      <c r="M21" s="40">
        <f t="shared" si="12"/>
        <v>0</v>
      </c>
      <c r="N21" s="40">
        <f t="shared" si="12"/>
        <v>0</v>
      </c>
      <c r="O21" s="58">
        <f t="shared" si="2"/>
        <v>0</v>
      </c>
    </row>
    <row r="22" spans="2:15" outlineLevel="1" x14ac:dyDescent="0.25">
      <c r="B22" s="34" t="s">
        <v>65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59">
        <f t="shared" si="2"/>
        <v>0</v>
      </c>
    </row>
    <row r="23" spans="2:15" outlineLevel="1" x14ac:dyDescent="0.25">
      <c r="B23" s="32" t="s">
        <v>66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59">
        <f t="shared" si="2"/>
        <v>0</v>
      </c>
    </row>
    <row r="24" spans="2:15" outlineLevel="1" x14ac:dyDescent="0.25">
      <c r="B24" s="33" t="s">
        <v>67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59">
        <f t="shared" si="2"/>
        <v>0</v>
      </c>
    </row>
    <row r="25" spans="2:15" outlineLevel="1" collapsed="1" x14ac:dyDescent="0.25">
      <c r="B25" s="19" t="s">
        <v>68</v>
      </c>
      <c r="C25" s="40">
        <f t="shared" ref="C25:D25" si="13">C26+C27+C28</f>
        <v>0</v>
      </c>
      <c r="D25" s="40">
        <f t="shared" si="13"/>
        <v>0</v>
      </c>
      <c r="E25" s="40">
        <f>E26+E27+E28</f>
        <v>366.5</v>
      </c>
      <c r="F25" s="40">
        <f t="shared" ref="F25:N25" si="14">F26+F27+F28</f>
        <v>366.5</v>
      </c>
      <c r="G25" s="40">
        <f t="shared" si="14"/>
        <v>366.5</v>
      </c>
      <c r="H25" s="40">
        <f t="shared" si="14"/>
        <v>366.5</v>
      </c>
      <c r="I25" s="40">
        <f t="shared" si="14"/>
        <v>366.5</v>
      </c>
      <c r="J25" s="40">
        <f t="shared" si="14"/>
        <v>366.5</v>
      </c>
      <c r="K25" s="40">
        <f t="shared" si="14"/>
        <v>366.5</v>
      </c>
      <c r="L25" s="40">
        <f t="shared" si="14"/>
        <v>366.5</v>
      </c>
      <c r="M25" s="40">
        <f t="shared" si="14"/>
        <v>366.5</v>
      </c>
      <c r="N25" s="40">
        <f t="shared" si="14"/>
        <v>366.5</v>
      </c>
      <c r="O25" s="58">
        <f t="shared" si="2"/>
        <v>3665</v>
      </c>
    </row>
    <row r="26" spans="2:15" customFormat="1" outlineLevel="1" x14ac:dyDescent="0.25">
      <c r="B26" s="32" t="s">
        <v>89</v>
      </c>
      <c r="C26" s="27">
        <v>0</v>
      </c>
      <c r="D26" s="27">
        <v>0</v>
      </c>
      <c r="E26" s="27">
        <v>185.57</v>
      </c>
      <c r="F26" s="27">
        <v>185.57</v>
      </c>
      <c r="G26" s="27">
        <v>185.57</v>
      </c>
      <c r="H26" s="27">
        <v>185.57</v>
      </c>
      <c r="I26" s="27">
        <v>185.57</v>
      </c>
      <c r="J26" s="27">
        <v>185.57</v>
      </c>
      <c r="K26" s="27">
        <v>185.57</v>
      </c>
      <c r="L26" s="27">
        <v>185.57</v>
      </c>
      <c r="M26" s="27">
        <v>185.57</v>
      </c>
      <c r="N26" s="27">
        <v>185.57</v>
      </c>
      <c r="O26" s="59">
        <f t="shared" si="2"/>
        <v>1855.6999999999996</v>
      </c>
    </row>
    <row r="27" spans="2:15" customFormat="1" outlineLevel="1" x14ac:dyDescent="0.25">
      <c r="B27" s="32" t="s">
        <v>69</v>
      </c>
      <c r="C27" s="27">
        <v>0</v>
      </c>
      <c r="D27" s="27">
        <v>0</v>
      </c>
      <c r="E27" s="27">
        <v>46.39</v>
      </c>
      <c r="F27" s="27">
        <v>46.39</v>
      </c>
      <c r="G27" s="27">
        <v>46.39</v>
      </c>
      <c r="H27" s="27">
        <v>46.39</v>
      </c>
      <c r="I27" s="27">
        <v>46.39</v>
      </c>
      <c r="J27" s="27">
        <v>46.39</v>
      </c>
      <c r="K27" s="27">
        <v>46.39</v>
      </c>
      <c r="L27" s="27">
        <v>46.39</v>
      </c>
      <c r="M27" s="27">
        <v>46.39</v>
      </c>
      <c r="N27" s="27">
        <v>46.39</v>
      </c>
      <c r="O27" s="59">
        <f t="shared" si="2"/>
        <v>463.89999999999992</v>
      </c>
    </row>
    <row r="28" spans="2:15" customFormat="1" outlineLevel="1" x14ac:dyDescent="0.25">
      <c r="B28" s="32" t="s">
        <v>70</v>
      </c>
      <c r="C28" s="27">
        <v>0</v>
      </c>
      <c r="D28" s="27">
        <v>0</v>
      </c>
      <c r="E28" s="27">
        <v>134.54</v>
      </c>
      <c r="F28" s="27">
        <v>134.54</v>
      </c>
      <c r="G28" s="27">
        <v>134.54</v>
      </c>
      <c r="H28" s="27">
        <v>134.54</v>
      </c>
      <c r="I28" s="27">
        <v>134.54</v>
      </c>
      <c r="J28" s="27">
        <v>134.54</v>
      </c>
      <c r="K28" s="27">
        <v>134.54</v>
      </c>
      <c r="L28" s="27">
        <v>134.54</v>
      </c>
      <c r="M28" s="27">
        <v>134.54</v>
      </c>
      <c r="N28" s="27">
        <v>134.54</v>
      </c>
      <c r="O28" s="59">
        <f t="shared" si="2"/>
        <v>1345.3999999999999</v>
      </c>
    </row>
    <row r="29" spans="2:15" outlineLevel="1" collapsed="1" x14ac:dyDescent="0.25">
      <c r="B29" s="19" t="s">
        <v>71</v>
      </c>
      <c r="C29" s="40">
        <f t="shared" ref="C29:D29" si="15">C30+C31</f>
        <v>0</v>
      </c>
      <c r="D29" s="40">
        <f t="shared" si="15"/>
        <v>0</v>
      </c>
      <c r="E29" s="40">
        <f>E30+E31</f>
        <v>0</v>
      </c>
      <c r="F29" s="40">
        <f t="shared" ref="F29:N29" si="16">F30+F31</f>
        <v>0</v>
      </c>
      <c r="G29" s="40">
        <f t="shared" si="16"/>
        <v>0</v>
      </c>
      <c r="H29" s="40">
        <f t="shared" si="16"/>
        <v>0</v>
      </c>
      <c r="I29" s="40">
        <f t="shared" si="16"/>
        <v>0</v>
      </c>
      <c r="J29" s="40">
        <f t="shared" si="16"/>
        <v>0</v>
      </c>
      <c r="K29" s="40">
        <f t="shared" si="16"/>
        <v>0</v>
      </c>
      <c r="L29" s="40">
        <f t="shared" si="16"/>
        <v>0</v>
      </c>
      <c r="M29" s="40">
        <f t="shared" si="16"/>
        <v>0</v>
      </c>
      <c r="N29" s="40">
        <f t="shared" si="16"/>
        <v>0</v>
      </c>
      <c r="O29" s="58">
        <f t="shared" si="2"/>
        <v>0</v>
      </c>
    </row>
    <row r="30" spans="2:15" customFormat="1" outlineLevel="1" x14ac:dyDescent="0.25">
      <c r="B30" s="34" t="s">
        <v>72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59">
        <f t="shared" si="2"/>
        <v>0</v>
      </c>
    </row>
    <row r="31" spans="2:15" customFormat="1" outlineLevel="1" x14ac:dyDescent="0.25">
      <c r="B31" s="32" t="s">
        <v>73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59">
        <f t="shared" si="2"/>
        <v>0</v>
      </c>
    </row>
    <row r="32" spans="2:15" outlineLevel="1" collapsed="1" x14ac:dyDescent="0.25">
      <c r="B32" s="19" t="s">
        <v>74</v>
      </c>
      <c r="C32" s="40">
        <f t="shared" ref="C32:D32" si="17">C33</f>
        <v>0</v>
      </c>
      <c r="D32" s="40">
        <f t="shared" si="17"/>
        <v>0</v>
      </c>
      <c r="E32" s="40">
        <f>E33</f>
        <v>0</v>
      </c>
      <c r="F32" s="40">
        <f t="shared" ref="F32:N32" si="18">F33</f>
        <v>0</v>
      </c>
      <c r="G32" s="40">
        <f t="shared" si="18"/>
        <v>0</v>
      </c>
      <c r="H32" s="40">
        <f t="shared" si="18"/>
        <v>0</v>
      </c>
      <c r="I32" s="40">
        <f t="shared" si="18"/>
        <v>0</v>
      </c>
      <c r="J32" s="40">
        <f t="shared" si="18"/>
        <v>0</v>
      </c>
      <c r="K32" s="40">
        <f t="shared" si="18"/>
        <v>0</v>
      </c>
      <c r="L32" s="40">
        <f t="shared" si="18"/>
        <v>0</v>
      </c>
      <c r="M32" s="40">
        <f t="shared" si="18"/>
        <v>0</v>
      </c>
      <c r="N32" s="40">
        <f t="shared" si="18"/>
        <v>0</v>
      </c>
      <c r="O32" s="58">
        <f t="shared" si="2"/>
        <v>0</v>
      </c>
    </row>
    <row r="33" spans="2:15" customFormat="1" outlineLevel="1" x14ac:dyDescent="0.25">
      <c r="B33" s="32" t="s">
        <v>74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59">
        <f t="shared" si="2"/>
        <v>0</v>
      </c>
    </row>
    <row r="34" spans="2:15" outlineLevel="1" collapsed="1" x14ac:dyDescent="0.25">
      <c r="B34" s="19" t="s">
        <v>75</v>
      </c>
      <c r="C34" s="40">
        <v>0</v>
      </c>
      <c r="D34" s="40">
        <v>0</v>
      </c>
      <c r="E34" s="40">
        <f>E35</f>
        <v>0</v>
      </c>
      <c r="F34" s="40">
        <f t="shared" ref="F34:N34" si="19">F35</f>
        <v>0</v>
      </c>
      <c r="G34" s="40">
        <f t="shared" si="19"/>
        <v>0</v>
      </c>
      <c r="H34" s="40">
        <f t="shared" si="19"/>
        <v>0</v>
      </c>
      <c r="I34" s="40">
        <f t="shared" si="19"/>
        <v>0</v>
      </c>
      <c r="J34" s="40">
        <f t="shared" si="19"/>
        <v>0</v>
      </c>
      <c r="K34" s="40">
        <f t="shared" si="19"/>
        <v>0</v>
      </c>
      <c r="L34" s="40">
        <f t="shared" si="19"/>
        <v>0</v>
      </c>
      <c r="M34" s="40">
        <f t="shared" si="19"/>
        <v>0</v>
      </c>
      <c r="N34" s="40">
        <f t="shared" si="19"/>
        <v>0</v>
      </c>
      <c r="O34" s="58">
        <f t="shared" si="2"/>
        <v>0</v>
      </c>
    </row>
    <row r="35" spans="2:15" customFormat="1" outlineLevel="1" x14ac:dyDescent="0.25">
      <c r="B35" s="34" t="s">
        <v>76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59">
        <f t="shared" si="2"/>
        <v>0</v>
      </c>
    </row>
    <row r="36" spans="2:15" outlineLevel="1" collapsed="1" x14ac:dyDescent="0.25">
      <c r="B36" s="19" t="s">
        <v>77</v>
      </c>
      <c r="C36" s="40">
        <v>0</v>
      </c>
      <c r="D36" s="40">
        <v>0</v>
      </c>
      <c r="E36" s="40">
        <f>SUM(E37:E43)</f>
        <v>0</v>
      </c>
      <c r="F36" s="40">
        <f t="shared" ref="F36:N36" si="20">SUM(F37:F43)</f>
        <v>0</v>
      </c>
      <c r="G36" s="40">
        <f t="shared" si="20"/>
        <v>0</v>
      </c>
      <c r="H36" s="40">
        <f t="shared" si="20"/>
        <v>0</v>
      </c>
      <c r="I36" s="40">
        <f t="shared" si="20"/>
        <v>0</v>
      </c>
      <c r="J36" s="40">
        <f t="shared" si="20"/>
        <v>0</v>
      </c>
      <c r="K36" s="40">
        <f t="shared" si="20"/>
        <v>0</v>
      </c>
      <c r="L36" s="40">
        <f t="shared" si="20"/>
        <v>0</v>
      </c>
      <c r="M36" s="40">
        <f t="shared" si="20"/>
        <v>0</v>
      </c>
      <c r="N36" s="40">
        <f t="shared" si="20"/>
        <v>0</v>
      </c>
      <c r="O36" s="58">
        <f t="shared" si="2"/>
        <v>0</v>
      </c>
    </row>
    <row r="37" spans="2:15" customFormat="1" outlineLevel="1" x14ac:dyDescent="0.25">
      <c r="B37" s="32" t="s">
        <v>78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59">
        <f t="shared" si="2"/>
        <v>0</v>
      </c>
    </row>
    <row r="38" spans="2:15" customFormat="1" outlineLevel="1" x14ac:dyDescent="0.25">
      <c r="B38" s="32" t="s">
        <v>79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59">
        <f t="shared" si="2"/>
        <v>0</v>
      </c>
    </row>
    <row r="39" spans="2:15" customFormat="1" outlineLevel="1" x14ac:dyDescent="0.25">
      <c r="B39" s="32" t="s">
        <v>80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59">
        <f t="shared" si="2"/>
        <v>0</v>
      </c>
    </row>
    <row r="40" spans="2:15" customFormat="1" outlineLevel="1" x14ac:dyDescent="0.25">
      <c r="B40" s="32" t="s">
        <v>81</v>
      </c>
      <c r="C40" s="27">
        <v>0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59">
        <f t="shared" si="2"/>
        <v>0</v>
      </c>
    </row>
    <row r="41" spans="2:15" customFormat="1" outlineLevel="1" x14ac:dyDescent="0.25">
      <c r="B41" s="32" t="s">
        <v>82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59">
        <f t="shared" si="2"/>
        <v>0</v>
      </c>
    </row>
    <row r="42" spans="2:15" customFormat="1" outlineLevel="1" x14ac:dyDescent="0.25">
      <c r="B42" s="32" t="s">
        <v>83</v>
      </c>
      <c r="C42" s="27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59">
        <f t="shared" si="2"/>
        <v>0</v>
      </c>
    </row>
    <row r="43" spans="2:15" customFormat="1" outlineLevel="1" x14ac:dyDescent="0.25">
      <c r="B43" s="32" t="s">
        <v>84</v>
      </c>
      <c r="C43" s="27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59">
        <f t="shared" si="2"/>
        <v>0</v>
      </c>
    </row>
    <row r="44" spans="2:15" outlineLevel="1" collapsed="1" x14ac:dyDescent="0.25">
      <c r="B44" s="19" t="s">
        <v>90</v>
      </c>
      <c r="C44" s="40">
        <f t="shared" ref="C44:D44" si="21">C45</f>
        <v>0</v>
      </c>
      <c r="D44" s="40">
        <f t="shared" si="21"/>
        <v>0</v>
      </c>
      <c r="E44" s="40">
        <f>E45</f>
        <v>0</v>
      </c>
      <c r="F44" s="40">
        <f t="shared" ref="F44:N44" si="22">F45</f>
        <v>0</v>
      </c>
      <c r="G44" s="40">
        <f t="shared" si="22"/>
        <v>0</v>
      </c>
      <c r="H44" s="40">
        <f t="shared" si="22"/>
        <v>0</v>
      </c>
      <c r="I44" s="40">
        <f t="shared" si="22"/>
        <v>0</v>
      </c>
      <c r="J44" s="40">
        <f t="shared" si="22"/>
        <v>0</v>
      </c>
      <c r="K44" s="40">
        <f t="shared" si="22"/>
        <v>0</v>
      </c>
      <c r="L44" s="40">
        <f t="shared" si="22"/>
        <v>0</v>
      </c>
      <c r="M44" s="40">
        <f t="shared" si="22"/>
        <v>0</v>
      </c>
      <c r="N44" s="40">
        <f t="shared" si="22"/>
        <v>0</v>
      </c>
      <c r="O44" s="58">
        <f t="shared" si="2"/>
        <v>0</v>
      </c>
    </row>
    <row r="45" spans="2:15" customFormat="1" outlineLevel="1" x14ac:dyDescent="0.25">
      <c r="B45" s="33" t="s">
        <v>90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59">
        <f t="shared" si="2"/>
        <v>0</v>
      </c>
    </row>
    <row r="46" spans="2:15" s="13" customFormat="1" x14ac:dyDescent="0.25">
      <c r="B46" s="9" t="s">
        <v>4</v>
      </c>
      <c r="C46" s="44">
        <f t="shared" ref="C46:N46" si="23">SUM(C47:C56)</f>
        <v>0</v>
      </c>
      <c r="D46" s="44">
        <f t="shared" si="23"/>
        <v>0</v>
      </c>
      <c r="E46" s="44">
        <f t="shared" si="23"/>
        <v>1966.9600000000003</v>
      </c>
      <c r="F46" s="44">
        <f t="shared" si="23"/>
        <v>1975.43</v>
      </c>
      <c r="G46" s="44">
        <f t="shared" si="23"/>
        <v>1975.43</v>
      </c>
      <c r="H46" s="44">
        <f t="shared" si="23"/>
        <v>1975.43</v>
      </c>
      <c r="I46" s="44">
        <f t="shared" si="23"/>
        <v>1975.43</v>
      </c>
      <c r="J46" s="44">
        <f t="shared" si="23"/>
        <v>1975.43</v>
      </c>
      <c r="K46" s="44">
        <f t="shared" si="23"/>
        <v>1975.43</v>
      </c>
      <c r="L46" s="44">
        <f t="shared" si="23"/>
        <v>1975.43</v>
      </c>
      <c r="M46" s="44">
        <f t="shared" si="23"/>
        <v>1975.43</v>
      </c>
      <c r="N46" s="44">
        <f t="shared" si="23"/>
        <v>1975.43</v>
      </c>
      <c r="O46" s="64">
        <f t="shared" si="2"/>
        <v>19745.830000000002</v>
      </c>
    </row>
    <row r="47" spans="2:15" customFormat="1" outlineLevel="1" x14ac:dyDescent="0.25">
      <c r="B47" s="32" t="s">
        <v>85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59">
        <f t="shared" si="2"/>
        <v>0</v>
      </c>
    </row>
    <row r="48" spans="2:15" customFormat="1" outlineLevel="1" x14ac:dyDescent="0.25">
      <c r="B48" s="32" t="s">
        <v>98</v>
      </c>
      <c r="C48" s="27">
        <v>0</v>
      </c>
      <c r="D48" s="27">
        <v>0</v>
      </c>
      <c r="E48" s="27">
        <v>61.53</v>
      </c>
      <c r="F48" s="27">
        <v>70</v>
      </c>
      <c r="G48" s="27">
        <v>70</v>
      </c>
      <c r="H48" s="27">
        <v>70</v>
      </c>
      <c r="I48" s="27">
        <v>70</v>
      </c>
      <c r="J48" s="27">
        <v>70</v>
      </c>
      <c r="K48" s="27">
        <v>70</v>
      </c>
      <c r="L48" s="27">
        <v>70</v>
      </c>
      <c r="M48" s="27">
        <v>70</v>
      </c>
      <c r="N48" s="27">
        <v>70</v>
      </c>
      <c r="O48" s="59">
        <f t="shared" si="2"/>
        <v>691.53</v>
      </c>
    </row>
    <row r="49" spans="2:15" customFormat="1" outlineLevel="1" x14ac:dyDescent="0.25">
      <c r="B49" s="32" t="s">
        <v>99</v>
      </c>
      <c r="C49" s="27">
        <v>0</v>
      </c>
      <c r="D49" s="27">
        <v>0</v>
      </c>
      <c r="E49" s="27">
        <v>275.56</v>
      </c>
      <c r="F49" s="27">
        <v>275.56</v>
      </c>
      <c r="G49" s="27">
        <v>275.56</v>
      </c>
      <c r="H49" s="27">
        <v>275.56</v>
      </c>
      <c r="I49" s="27">
        <v>275.56</v>
      </c>
      <c r="J49" s="27">
        <v>275.56</v>
      </c>
      <c r="K49" s="27">
        <v>275.56</v>
      </c>
      <c r="L49" s="27">
        <v>275.56</v>
      </c>
      <c r="M49" s="27">
        <v>275.56</v>
      </c>
      <c r="N49" s="27">
        <v>275.56</v>
      </c>
      <c r="O49" s="59">
        <f t="shared" si="2"/>
        <v>2755.6</v>
      </c>
    </row>
    <row r="50" spans="2:15" customFormat="1" outlineLevel="1" x14ac:dyDescent="0.25">
      <c r="B50" s="32" t="s">
        <v>100</v>
      </c>
      <c r="C50" s="27">
        <v>0</v>
      </c>
      <c r="D50" s="27">
        <v>0</v>
      </c>
      <c r="E50" s="27">
        <v>1397.48</v>
      </c>
      <c r="F50" s="27">
        <v>1397.48</v>
      </c>
      <c r="G50" s="27">
        <v>1397.48</v>
      </c>
      <c r="H50" s="27">
        <v>1397.48</v>
      </c>
      <c r="I50" s="27">
        <v>1397.48</v>
      </c>
      <c r="J50" s="27">
        <v>1397.48</v>
      </c>
      <c r="K50" s="27">
        <v>1397.48</v>
      </c>
      <c r="L50" s="27">
        <v>1397.48</v>
      </c>
      <c r="M50" s="27">
        <v>1397.48</v>
      </c>
      <c r="N50" s="27">
        <v>1397.48</v>
      </c>
      <c r="O50" s="59">
        <f t="shared" si="2"/>
        <v>13974.799999999997</v>
      </c>
    </row>
    <row r="51" spans="2:15" customFormat="1" outlineLevel="1" x14ac:dyDescent="0.25">
      <c r="B51" s="32" t="s">
        <v>86</v>
      </c>
      <c r="C51" s="27">
        <v>0</v>
      </c>
      <c r="D51" s="27">
        <v>0</v>
      </c>
      <c r="E51" s="27">
        <f>1*27.43</f>
        <v>27.43</v>
      </c>
      <c r="F51" s="27">
        <f t="shared" ref="F51:N51" si="24">1*27.43</f>
        <v>27.43</v>
      </c>
      <c r="G51" s="27">
        <f t="shared" si="24"/>
        <v>27.43</v>
      </c>
      <c r="H51" s="27">
        <f t="shared" si="24"/>
        <v>27.43</v>
      </c>
      <c r="I51" s="27">
        <f t="shared" si="24"/>
        <v>27.43</v>
      </c>
      <c r="J51" s="27">
        <f t="shared" si="24"/>
        <v>27.43</v>
      </c>
      <c r="K51" s="27">
        <f t="shared" si="24"/>
        <v>27.43</v>
      </c>
      <c r="L51" s="27">
        <f t="shared" si="24"/>
        <v>27.43</v>
      </c>
      <c r="M51" s="27">
        <f t="shared" si="24"/>
        <v>27.43</v>
      </c>
      <c r="N51" s="27">
        <f t="shared" si="24"/>
        <v>27.43</v>
      </c>
      <c r="O51" s="59">
        <f t="shared" si="2"/>
        <v>274.3</v>
      </c>
    </row>
    <row r="52" spans="2:15" customFormat="1" outlineLevel="1" x14ac:dyDescent="0.25">
      <c r="B52" s="32" t="s">
        <v>101</v>
      </c>
      <c r="C52" s="27">
        <v>0</v>
      </c>
      <c r="D52" s="27">
        <v>0</v>
      </c>
      <c r="E52" s="27">
        <v>124</v>
      </c>
      <c r="F52" s="27">
        <v>124</v>
      </c>
      <c r="G52" s="27">
        <v>124</v>
      </c>
      <c r="H52" s="27">
        <v>124</v>
      </c>
      <c r="I52" s="27">
        <v>124</v>
      </c>
      <c r="J52" s="27">
        <v>124</v>
      </c>
      <c r="K52" s="27">
        <v>124</v>
      </c>
      <c r="L52" s="27">
        <v>124</v>
      </c>
      <c r="M52" s="27">
        <v>124</v>
      </c>
      <c r="N52" s="27">
        <v>124</v>
      </c>
      <c r="O52" s="59">
        <f t="shared" si="2"/>
        <v>1240</v>
      </c>
    </row>
    <row r="53" spans="2:15" customFormat="1" outlineLevel="1" x14ac:dyDescent="0.25">
      <c r="B53" s="32" t="s">
        <v>102</v>
      </c>
      <c r="C53" s="27">
        <v>0</v>
      </c>
      <c r="D53" s="27">
        <v>0</v>
      </c>
      <c r="E53" s="27">
        <v>80.959999999999994</v>
      </c>
      <c r="F53" s="27">
        <v>80.959999999999994</v>
      </c>
      <c r="G53" s="27">
        <v>80.959999999999994</v>
      </c>
      <c r="H53" s="27">
        <v>80.959999999999994</v>
      </c>
      <c r="I53" s="27">
        <v>80.959999999999994</v>
      </c>
      <c r="J53" s="27">
        <v>80.959999999999994</v>
      </c>
      <c r="K53" s="27">
        <v>80.959999999999994</v>
      </c>
      <c r="L53" s="27">
        <v>80.959999999999994</v>
      </c>
      <c r="M53" s="27">
        <v>80.959999999999994</v>
      </c>
      <c r="N53" s="27">
        <v>80.959999999999994</v>
      </c>
      <c r="O53" s="59">
        <f t="shared" si="2"/>
        <v>809.6</v>
      </c>
    </row>
    <row r="54" spans="2:15" customFormat="1" outlineLevel="1" x14ac:dyDescent="0.25">
      <c r="B54" s="32" t="s">
        <v>23</v>
      </c>
      <c r="C54" s="27">
        <v>0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59">
        <f t="shared" si="2"/>
        <v>0</v>
      </c>
    </row>
    <row r="55" spans="2:15" customFormat="1" outlineLevel="1" x14ac:dyDescent="0.25">
      <c r="B55" s="32" t="s">
        <v>24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</v>
      </c>
      <c r="O55" s="59">
        <f t="shared" si="2"/>
        <v>0</v>
      </c>
    </row>
    <row r="56" spans="2:15" customFormat="1" outlineLevel="1" x14ac:dyDescent="0.25">
      <c r="B56" s="32" t="s">
        <v>25</v>
      </c>
      <c r="C56" s="27">
        <v>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59">
        <f t="shared" si="2"/>
        <v>0</v>
      </c>
    </row>
    <row r="57" spans="2:15" s="13" customFormat="1" x14ac:dyDescent="0.25">
      <c r="B57" s="9" t="s">
        <v>5</v>
      </c>
      <c r="C57" s="44">
        <f t="shared" ref="C57:N57" si="25">SUM(C58:C70)</f>
        <v>0</v>
      </c>
      <c r="D57" s="44">
        <f t="shared" si="25"/>
        <v>0</v>
      </c>
      <c r="E57" s="44">
        <f t="shared" si="25"/>
        <v>2482.5</v>
      </c>
      <c r="F57" s="44">
        <f t="shared" si="25"/>
        <v>2482.5</v>
      </c>
      <c r="G57" s="44">
        <f t="shared" si="25"/>
        <v>2482.5</v>
      </c>
      <c r="H57" s="44">
        <f t="shared" si="25"/>
        <v>2482.5</v>
      </c>
      <c r="I57" s="44">
        <f t="shared" si="25"/>
        <v>2300</v>
      </c>
      <c r="J57" s="44">
        <f t="shared" si="25"/>
        <v>2300</v>
      </c>
      <c r="K57" s="44">
        <f t="shared" si="25"/>
        <v>2300</v>
      </c>
      <c r="L57" s="44">
        <f t="shared" si="25"/>
        <v>2300</v>
      </c>
      <c r="M57" s="44">
        <f t="shared" si="25"/>
        <v>2300</v>
      </c>
      <c r="N57" s="44">
        <f t="shared" si="25"/>
        <v>2300</v>
      </c>
      <c r="O57" s="64">
        <f t="shared" si="2"/>
        <v>23730</v>
      </c>
    </row>
    <row r="58" spans="2:15" customFormat="1" outlineLevel="1" x14ac:dyDescent="0.25">
      <c r="B58" s="32" t="s">
        <v>103</v>
      </c>
      <c r="C58" s="27">
        <v>0</v>
      </c>
      <c r="D58" s="27">
        <v>0</v>
      </c>
      <c r="E58" s="27">
        <v>2300</v>
      </c>
      <c r="F58" s="27">
        <v>2300</v>
      </c>
      <c r="G58" s="27">
        <v>2300</v>
      </c>
      <c r="H58" s="27">
        <v>2300</v>
      </c>
      <c r="I58" s="27">
        <v>2300</v>
      </c>
      <c r="J58" s="27">
        <v>2300</v>
      </c>
      <c r="K58" s="27">
        <v>2300</v>
      </c>
      <c r="L58" s="27">
        <v>2300</v>
      </c>
      <c r="M58" s="27">
        <v>2300</v>
      </c>
      <c r="N58" s="27">
        <v>2300</v>
      </c>
      <c r="O58" s="59">
        <f t="shared" si="2"/>
        <v>23000</v>
      </c>
    </row>
    <row r="59" spans="2:15" customFormat="1" outlineLevel="1" x14ac:dyDescent="0.25">
      <c r="B59" s="32" t="s">
        <v>104</v>
      </c>
      <c r="C59" s="27">
        <v>0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59">
        <f t="shared" si="2"/>
        <v>0</v>
      </c>
    </row>
    <row r="60" spans="2:15" customFormat="1" outlineLevel="1" x14ac:dyDescent="0.25">
      <c r="B60" s="32" t="s">
        <v>105</v>
      </c>
      <c r="C60" s="27">
        <v>0</v>
      </c>
      <c r="D60" s="27">
        <v>0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59">
        <f t="shared" si="2"/>
        <v>0</v>
      </c>
    </row>
    <row r="61" spans="2:15" customFormat="1" outlineLevel="1" x14ac:dyDescent="0.25">
      <c r="B61" s="32" t="s">
        <v>106</v>
      </c>
      <c r="C61" s="27">
        <v>0</v>
      </c>
      <c r="D61" s="27">
        <v>0</v>
      </c>
      <c r="E61" s="27">
        <v>182.5</v>
      </c>
      <c r="F61" s="27">
        <v>182.5</v>
      </c>
      <c r="G61" s="27">
        <v>182.5</v>
      </c>
      <c r="H61" s="27">
        <v>182.5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59">
        <f t="shared" si="2"/>
        <v>730</v>
      </c>
    </row>
    <row r="62" spans="2:15" customFormat="1" outlineLevel="1" x14ac:dyDescent="0.25">
      <c r="B62" s="32" t="s">
        <v>26</v>
      </c>
      <c r="C62" s="27">
        <v>0</v>
      </c>
      <c r="D62" s="27">
        <v>0</v>
      </c>
      <c r="E62" s="27">
        <v>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59">
        <f t="shared" si="2"/>
        <v>0</v>
      </c>
    </row>
    <row r="63" spans="2:15" customFormat="1" outlineLevel="1" x14ac:dyDescent="0.25">
      <c r="B63" s="32" t="s">
        <v>27</v>
      </c>
      <c r="C63" s="27">
        <v>0</v>
      </c>
      <c r="D63" s="27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59">
        <f t="shared" si="2"/>
        <v>0</v>
      </c>
    </row>
    <row r="64" spans="2:15" customFormat="1" outlineLevel="1" x14ac:dyDescent="0.25">
      <c r="B64" s="32" t="s">
        <v>34</v>
      </c>
      <c r="C64" s="27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59">
        <f t="shared" si="2"/>
        <v>0</v>
      </c>
    </row>
    <row r="65" spans="2:15" customFormat="1" outlineLevel="1" x14ac:dyDescent="0.25">
      <c r="B65" s="32" t="s">
        <v>36</v>
      </c>
      <c r="C65" s="27">
        <v>0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59">
        <f t="shared" si="2"/>
        <v>0</v>
      </c>
    </row>
    <row r="66" spans="2:15" customFormat="1" outlineLevel="1" x14ac:dyDescent="0.25">
      <c r="B66" s="32" t="s">
        <v>37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59">
        <f t="shared" si="2"/>
        <v>0</v>
      </c>
    </row>
    <row r="67" spans="2:15" customFormat="1" outlineLevel="1" x14ac:dyDescent="0.25">
      <c r="B67" s="32" t="s">
        <v>38</v>
      </c>
      <c r="C67" s="27">
        <v>0</v>
      </c>
      <c r="D67" s="27">
        <v>0</v>
      </c>
      <c r="E67" s="27">
        <v>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59">
        <f t="shared" si="2"/>
        <v>0</v>
      </c>
    </row>
    <row r="68" spans="2:15" customFormat="1" outlineLevel="1" x14ac:dyDescent="0.25">
      <c r="B68" s="32" t="s">
        <v>39</v>
      </c>
      <c r="C68" s="27">
        <v>0</v>
      </c>
      <c r="D68" s="27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59">
        <f t="shared" si="2"/>
        <v>0</v>
      </c>
    </row>
    <row r="69" spans="2:15" customFormat="1" outlineLevel="1" x14ac:dyDescent="0.25">
      <c r="B69" s="32" t="s">
        <v>87</v>
      </c>
      <c r="C69" s="27">
        <v>0</v>
      </c>
      <c r="D69" s="27">
        <v>0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59">
        <f t="shared" si="2"/>
        <v>0</v>
      </c>
    </row>
    <row r="70" spans="2:15" customFormat="1" outlineLevel="1" x14ac:dyDescent="0.25">
      <c r="B70" s="32" t="s">
        <v>40</v>
      </c>
      <c r="C70" s="27">
        <v>0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59">
        <f t="shared" ref="O70:O84" si="26">SUM(C70:N70)</f>
        <v>0</v>
      </c>
    </row>
    <row r="71" spans="2:15" s="13" customFormat="1" x14ac:dyDescent="0.25">
      <c r="B71" s="9" t="s">
        <v>42</v>
      </c>
      <c r="C71" s="44">
        <f t="shared" ref="C71:N71" si="27">SUM(C72:C77)</f>
        <v>0</v>
      </c>
      <c r="D71" s="44">
        <f t="shared" si="27"/>
        <v>0</v>
      </c>
      <c r="E71" s="44">
        <f t="shared" si="27"/>
        <v>356.52</v>
      </c>
      <c r="F71" s="44">
        <f t="shared" si="27"/>
        <v>356.52</v>
      </c>
      <c r="G71" s="44">
        <f t="shared" si="27"/>
        <v>356.52</v>
      </c>
      <c r="H71" s="44">
        <f t="shared" si="27"/>
        <v>356.52</v>
      </c>
      <c r="I71" s="44">
        <f t="shared" si="27"/>
        <v>356.52</v>
      </c>
      <c r="J71" s="44">
        <f t="shared" si="27"/>
        <v>356.52</v>
      </c>
      <c r="K71" s="44">
        <f t="shared" si="27"/>
        <v>356.52</v>
      </c>
      <c r="L71" s="44">
        <f t="shared" si="27"/>
        <v>356.52</v>
      </c>
      <c r="M71" s="44">
        <f t="shared" si="27"/>
        <v>356.52</v>
      </c>
      <c r="N71" s="44">
        <f t="shared" si="27"/>
        <v>356.52</v>
      </c>
      <c r="O71" s="64">
        <f t="shared" si="26"/>
        <v>3565.2</v>
      </c>
    </row>
    <row r="72" spans="2:15" customFormat="1" outlineLevel="1" x14ac:dyDescent="0.25">
      <c r="B72" s="32" t="s">
        <v>107</v>
      </c>
      <c r="C72" s="27">
        <v>0</v>
      </c>
      <c r="D72" s="27">
        <v>0</v>
      </c>
      <c r="E72" s="27">
        <v>356.52</v>
      </c>
      <c r="F72" s="27">
        <v>356.52</v>
      </c>
      <c r="G72" s="27">
        <v>356.52</v>
      </c>
      <c r="H72" s="27">
        <v>356.52</v>
      </c>
      <c r="I72" s="27">
        <v>356.52</v>
      </c>
      <c r="J72" s="27">
        <v>356.52</v>
      </c>
      <c r="K72" s="27">
        <v>356.52</v>
      </c>
      <c r="L72" s="27">
        <v>356.52</v>
      </c>
      <c r="M72" s="27">
        <v>356.52</v>
      </c>
      <c r="N72" s="27">
        <v>356.52</v>
      </c>
      <c r="O72" s="59">
        <f t="shared" si="26"/>
        <v>3565.2</v>
      </c>
    </row>
    <row r="73" spans="2:15" customFormat="1" outlineLevel="1" x14ac:dyDescent="0.25">
      <c r="B73" s="32" t="s">
        <v>44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59">
        <f t="shared" si="26"/>
        <v>0</v>
      </c>
    </row>
    <row r="74" spans="2:15" customFormat="1" outlineLevel="1" x14ac:dyDescent="0.25">
      <c r="B74" s="32" t="s">
        <v>45</v>
      </c>
      <c r="C74" s="27">
        <v>0</v>
      </c>
      <c r="D74" s="27">
        <v>0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59">
        <f t="shared" si="26"/>
        <v>0</v>
      </c>
    </row>
    <row r="75" spans="2:15" customFormat="1" outlineLevel="1" x14ac:dyDescent="0.25">
      <c r="B75" s="32" t="s">
        <v>42</v>
      </c>
      <c r="C75" s="27">
        <v>0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59">
        <f t="shared" si="26"/>
        <v>0</v>
      </c>
    </row>
    <row r="76" spans="2:15" customFormat="1" outlineLevel="1" x14ac:dyDescent="0.25">
      <c r="B76" s="32" t="s">
        <v>46</v>
      </c>
      <c r="C76" s="27">
        <v>0</v>
      </c>
      <c r="D76" s="27">
        <v>0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59">
        <f t="shared" si="26"/>
        <v>0</v>
      </c>
    </row>
    <row r="77" spans="2:15" customFormat="1" outlineLevel="1" x14ac:dyDescent="0.25">
      <c r="B77" s="32" t="s">
        <v>47</v>
      </c>
      <c r="C77" s="27">
        <v>0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59">
        <f t="shared" si="26"/>
        <v>0</v>
      </c>
    </row>
    <row r="78" spans="2:15" s="13" customFormat="1" x14ac:dyDescent="0.25">
      <c r="B78" s="9" t="s">
        <v>9</v>
      </c>
      <c r="C78" s="44">
        <f t="shared" ref="C78:N78" si="28">SUM(C79:C80)</f>
        <v>0</v>
      </c>
      <c r="D78" s="44">
        <f t="shared" si="28"/>
        <v>0</v>
      </c>
      <c r="E78" s="44">
        <f t="shared" si="28"/>
        <v>0</v>
      </c>
      <c r="F78" s="44">
        <f t="shared" si="28"/>
        <v>0</v>
      </c>
      <c r="G78" s="44">
        <f t="shared" si="28"/>
        <v>0</v>
      </c>
      <c r="H78" s="44">
        <f t="shared" si="28"/>
        <v>0</v>
      </c>
      <c r="I78" s="44">
        <f t="shared" si="28"/>
        <v>0</v>
      </c>
      <c r="J78" s="44">
        <f t="shared" si="28"/>
        <v>0</v>
      </c>
      <c r="K78" s="44">
        <f t="shared" si="28"/>
        <v>0</v>
      </c>
      <c r="L78" s="44">
        <f t="shared" si="28"/>
        <v>0</v>
      </c>
      <c r="M78" s="44">
        <f t="shared" si="28"/>
        <v>0</v>
      </c>
      <c r="N78" s="44">
        <f t="shared" si="28"/>
        <v>0</v>
      </c>
      <c r="O78" s="64">
        <f t="shared" si="26"/>
        <v>0</v>
      </c>
    </row>
    <row r="79" spans="2:15" customFormat="1" outlineLevel="1" x14ac:dyDescent="0.25">
      <c r="B79" s="32" t="s">
        <v>48</v>
      </c>
      <c r="C79" s="27">
        <v>0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59">
        <f t="shared" si="26"/>
        <v>0</v>
      </c>
    </row>
    <row r="80" spans="2:15" customFormat="1" outlineLevel="1" x14ac:dyDescent="0.25">
      <c r="B80" s="32" t="s">
        <v>40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59">
        <f t="shared" si="26"/>
        <v>0</v>
      </c>
    </row>
    <row r="81" spans="2:15" s="13" customFormat="1" x14ac:dyDescent="0.25">
      <c r="B81" s="9" t="s">
        <v>21</v>
      </c>
      <c r="C81" s="44">
        <f t="shared" ref="C81:D81" si="29">SUM(C82:C84)</f>
        <v>0</v>
      </c>
      <c r="D81" s="44">
        <f t="shared" si="29"/>
        <v>0</v>
      </c>
      <c r="E81" s="44">
        <f>SUM(E82:E84)</f>
        <v>808.81999999999994</v>
      </c>
      <c r="F81" s="44">
        <f t="shared" ref="F81:N81" si="30">SUM(F82:F84)</f>
        <v>0</v>
      </c>
      <c r="G81" s="44">
        <f t="shared" si="30"/>
        <v>0</v>
      </c>
      <c r="H81" s="44">
        <f t="shared" si="30"/>
        <v>0</v>
      </c>
      <c r="I81" s="44">
        <f t="shared" si="30"/>
        <v>0</v>
      </c>
      <c r="J81" s="44">
        <f t="shared" si="30"/>
        <v>0</v>
      </c>
      <c r="K81" s="44">
        <f t="shared" si="30"/>
        <v>0</v>
      </c>
      <c r="L81" s="44">
        <f t="shared" si="30"/>
        <v>0</v>
      </c>
      <c r="M81" s="44">
        <f t="shared" si="30"/>
        <v>0</v>
      </c>
      <c r="N81" s="44">
        <f t="shared" si="30"/>
        <v>0</v>
      </c>
      <c r="O81" s="64">
        <f t="shared" si="26"/>
        <v>808.81999999999994</v>
      </c>
    </row>
    <row r="82" spans="2:15" customFormat="1" outlineLevel="1" x14ac:dyDescent="0.25">
      <c r="B82" s="32" t="s">
        <v>62</v>
      </c>
      <c r="C82" s="27">
        <v>0</v>
      </c>
      <c r="D82" s="27">
        <v>0</v>
      </c>
      <c r="E82" s="27">
        <v>220.94</v>
      </c>
      <c r="F82" s="27">
        <v>0</v>
      </c>
      <c r="G82" s="27">
        <v>0</v>
      </c>
      <c r="H82" s="27">
        <v>0</v>
      </c>
      <c r="I82" s="27">
        <v>0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59">
        <f t="shared" si="26"/>
        <v>220.94</v>
      </c>
    </row>
    <row r="83" spans="2:15" customFormat="1" outlineLevel="1" x14ac:dyDescent="0.25">
      <c r="B83" s="32" t="s">
        <v>60</v>
      </c>
      <c r="C83" s="27">
        <v>0</v>
      </c>
      <c r="D83" s="27">
        <v>0</v>
      </c>
      <c r="E83" s="27">
        <v>294.07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59">
        <f t="shared" si="26"/>
        <v>294.07</v>
      </c>
    </row>
    <row r="84" spans="2:15" customFormat="1" outlineLevel="1" x14ac:dyDescent="0.25">
      <c r="B84" s="32" t="s">
        <v>64</v>
      </c>
      <c r="C84" s="27">
        <v>0</v>
      </c>
      <c r="D84" s="27">
        <v>0</v>
      </c>
      <c r="E84" s="27">
        <v>293.81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59">
        <f t="shared" si="26"/>
        <v>293.81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e5f22c4-e991-4e1a-8bc7-baf97881d97b">
      <Terms xmlns="http://schemas.microsoft.com/office/infopath/2007/PartnerControls"/>
    </lcf76f155ced4ddcb4097134ff3c332f>
    <TaxCatchAll xmlns="f480bc80-d290-473c-a83a-2bed0d86880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1CA2DFE0A341A44AA26BE8EBDC11C92" ma:contentTypeVersion="16" ma:contentTypeDescription="Crie um novo documento." ma:contentTypeScope="" ma:versionID="2e9283885518530fe74003997870b605">
  <xsd:schema xmlns:xsd="http://www.w3.org/2001/XMLSchema" xmlns:xs="http://www.w3.org/2001/XMLSchema" xmlns:p="http://schemas.microsoft.com/office/2006/metadata/properties" xmlns:ns2="0e5f22c4-e991-4e1a-8bc7-baf97881d97b" xmlns:ns3="f480bc80-d290-473c-a83a-2bed0d86880f" targetNamespace="http://schemas.microsoft.com/office/2006/metadata/properties" ma:root="true" ma:fieldsID="6d51616e5686523bfab518aba724a0f8" ns2:_="" ns3:_="">
    <xsd:import namespace="0e5f22c4-e991-4e1a-8bc7-baf97881d97b"/>
    <xsd:import namespace="f480bc80-d290-473c-a83a-2bed0d868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5f22c4-e991-4e1a-8bc7-baf97881d9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625dcf8c-0a2a-4299-b73d-1234350c1c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80bc80-d290-473c-a83a-2bed0d86880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1d215cf-2225-4a0a-8a08-e4049de4ceac}" ma:internalName="TaxCatchAll" ma:showField="CatchAllData" ma:web="f480bc80-d290-473c-a83a-2bed0d8688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A83119-0238-423C-B1F2-54BF4C8803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FB1CC8-8CB4-4B78-ABD8-C0A599750A62}">
  <ds:schemaRefs>
    <ds:schemaRef ds:uri="http://schemas.microsoft.com/office/2006/metadata/properties"/>
    <ds:schemaRef ds:uri="http://schemas.microsoft.com/office/infopath/2007/PartnerControls"/>
    <ds:schemaRef ds:uri="0e5f22c4-e991-4e1a-8bc7-baf97881d97b"/>
    <ds:schemaRef ds:uri="f480bc80-d290-473c-a83a-2bed0d86880f"/>
  </ds:schemaRefs>
</ds:datastoreItem>
</file>

<file path=customXml/itemProps3.xml><?xml version="1.0" encoding="utf-8"?>
<ds:datastoreItem xmlns:ds="http://schemas.openxmlformats.org/officeDocument/2006/customXml" ds:itemID="{47B4D1D6-BBFC-45FF-9295-BC9418B3DF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5f22c4-e991-4e1a-8bc7-baf97881d97b"/>
    <ds:schemaRef ds:uri="f480bc80-d290-473c-a83a-2bed0d8688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Resumo</vt:lpstr>
      <vt:lpstr>CCAdm</vt:lpstr>
      <vt:lpstr>CCLops</vt:lpstr>
      <vt:lpstr>CCMkt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Rodriguez Alvarez</dc:creator>
  <cp:keywords/>
  <dc:description/>
  <cp:lastModifiedBy>Felipe Rodriguez Alvarez</cp:lastModifiedBy>
  <cp:revision/>
  <dcterms:created xsi:type="dcterms:W3CDTF">2023-02-12T14:26:09Z</dcterms:created>
  <dcterms:modified xsi:type="dcterms:W3CDTF">2023-03-09T13:21:50Z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0x01010071CA2DFE0A341A44AA26BE8EBDC11C92</vt:lpwstr>
  </property>
  <property fmtid="{D5CDD505-2E9C-101B-9397-08002B2CF9AE}" pid="3" name="MediaServiceImageTags">
    <vt:lpwstr/>
  </property>
</Properties>
</file>