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ndo as frequências" sheetId="1" r:id="rId4"/>
    <sheet state="visible" name="Análise com o Histograma" sheetId="2" r:id="rId5"/>
    <sheet state="visible" name="Correlação linear Person" sheetId="3" r:id="rId6"/>
    <sheet state="visible" name="Sazonalidade" sheetId="4" r:id="rId7"/>
    <sheet state="visible" name="Tipos de Sazonalidade" sheetId="5" r:id="rId8"/>
    <sheet state="visible" name="Análise previsão de sazonalidad" sheetId="6" r:id="rId9"/>
    <sheet state="visible" name="Sazonalidade com tendência" sheetId="7" r:id="rId10"/>
    <sheet state="visible" name="Criando MCM com Intervalo par" sheetId="8" r:id="rId11"/>
  </sheets>
  <definedNames/>
  <calcPr/>
  <extLst>
    <ext uri="GoogleSheetsCustomDataVersion1">
      <go:sheetsCustomData xmlns:go="http://customooxmlschemas.google.com/" r:id="rId12" roundtripDataSignature="AMtx7miQR19Q9f3OSHPC6sZ7UDOZokwKo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ID#AAAApBHrJlM
Lucas Silva Dantas Abrantes    (2023-02-14 18:34:24)
Índice sazonal de intervalo</t>
      </text>
    </comment>
    <comment authorId="0" ref="E1">
      <text>
        <t xml:space="preserve">======
ID#AAAApBHrJlE
Lucas Silva Dantas Abrantes    (2023-02-14 18:32:00)
Índice sazonal individual</t>
      </text>
    </comment>
  </commentList>
  <extLst>
    <ext uri="GoogleSheetsCustomDataVersion1">
      <go:sheetsCustomData xmlns:go="http://customooxmlschemas.google.com/" r:id="rId1" roundtripDataSignature="AMtx7mjS8q3gC2JvTafiU/9K13qlyAI3d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ID#AAAApBHrJlI
Lucas Silva Dantas Abrantes    (2023-02-14 18:33:42)
Índice sazonal de intervalo</t>
      </text>
    </comment>
  </commentList>
  <extLst>
    <ext uri="GoogleSheetsCustomDataVersion1">
      <go:sheetsCustomData xmlns:go="http://customooxmlschemas.google.com/" r:id="rId1" roundtripDataSignature="AMtx7mg8rwS2J04OXvfLRklKZ9Sb2rssfA=="/>
    </ext>
  </extLst>
</comments>
</file>

<file path=xl/sharedStrings.xml><?xml version="1.0" encoding="utf-8"?>
<sst xmlns="http://schemas.openxmlformats.org/spreadsheetml/2006/main" count="90" uniqueCount="70">
  <si>
    <t>Semanas</t>
  </si>
  <si>
    <t>Livros Estatística</t>
  </si>
  <si>
    <t>Matemática</t>
  </si>
  <si>
    <t>Português</t>
  </si>
  <si>
    <t>Geografia</t>
  </si>
  <si>
    <t>Frequência Abs</t>
  </si>
  <si>
    <t>Total</t>
  </si>
  <si>
    <t>Frequência Relativa</t>
  </si>
  <si>
    <t>Distancia (km)</t>
  </si>
  <si>
    <t>Tempo (minutos)</t>
  </si>
  <si>
    <t>Velocidade</t>
  </si>
  <si>
    <r>
      <rPr>
        <rFont val="Arial"/>
        <b/>
        <color rgb="FFFF0000"/>
      </rPr>
      <t>N</t>
    </r>
    <r>
      <rPr>
        <rFont val="Arial"/>
        <b/>
        <color theme="1"/>
      </rPr>
      <t xml:space="preserve"> Pessoa </t>
    </r>
  </si>
  <si>
    <r>
      <rPr>
        <rFont val="Arial"/>
        <b/>
        <color rgb="FFFF0000"/>
      </rPr>
      <t>X</t>
    </r>
    <r>
      <rPr>
        <rFont val="Arial"/>
        <b/>
        <color theme="1"/>
      </rPr>
      <t xml:space="preserve"> Renda Familiar </t>
    </r>
  </si>
  <si>
    <r>
      <rPr>
        <rFont val="Arial"/>
        <b/>
        <color rgb="FFFF0000"/>
      </rPr>
      <t xml:space="preserve"> Y</t>
    </r>
    <r>
      <rPr>
        <rFont val="Arial"/>
        <b/>
        <color theme="1"/>
      </rPr>
      <t xml:space="preserve"> Gasto com Livros por Ano</t>
    </r>
  </si>
  <si>
    <r>
      <rPr>
        <rFont val="Arial"/>
        <b/>
        <color rgb="FFFF0000"/>
      </rPr>
      <t>X2</t>
    </r>
    <r>
      <rPr>
        <rFont val="Arial"/>
        <b/>
        <color theme="1"/>
      </rPr>
      <t xml:space="preserve"> (renda familiar)</t>
    </r>
  </si>
  <si>
    <r>
      <rPr>
        <rFont val="Arial"/>
        <b/>
        <color rgb="FFFF0000"/>
      </rPr>
      <t>Y2</t>
    </r>
    <r>
      <rPr>
        <rFont val="Arial"/>
        <b/>
        <color theme="1"/>
      </rPr>
      <t xml:space="preserve"> (gasto c/ livro ano)</t>
    </r>
  </si>
  <si>
    <r>
      <rPr>
        <rFont val="Arial"/>
        <b/>
        <color rgb="FFFF0000"/>
      </rPr>
      <t>X.Y</t>
    </r>
    <r>
      <rPr>
        <rFont val="Arial"/>
        <b/>
        <color theme="1"/>
      </rPr>
      <t xml:space="preserve"> renda familiar * gasto /c livro ano</t>
    </r>
  </si>
  <si>
    <t>n = 25</t>
  </si>
  <si>
    <t>Numerador</t>
  </si>
  <si>
    <t>Denominador</t>
  </si>
  <si>
    <t>FORMULA DO SHEETS</t>
  </si>
  <si>
    <t>FORMULA PERSON</t>
  </si>
  <si>
    <t>TOTAL</t>
  </si>
  <si>
    <t>Coeficiente R (Person) =</t>
  </si>
  <si>
    <t>R2 =</t>
  </si>
  <si>
    <t>COEFICIENTE ANGULAR</t>
  </si>
  <si>
    <t>COEFICIENTE LINEAR</t>
  </si>
  <si>
    <t>Meses</t>
  </si>
  <si>
    <t>Livros de Direito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</si>
  <si>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</si>
  <si>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</si>
  <si>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</si>
  <si>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</si>
  <si>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</si>
  <si>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</si>
  <si>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</si>
  <si>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</si>
  <si>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</si>
  <si>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</si>
  <si>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</si>
  <si>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</si>
  <si>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Sazonalidade Aditiva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</si>
  <si>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</si>
  <si>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</si>
  <si>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</si>
  <si>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</si>
  <si>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</si>
  <si>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</si>
  <si>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</si>
  <si>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</si>
  <si>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</si>
  <si>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</si>
  <si>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</si>
  <si>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</si>
  <si>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Sazonalidade Multiplicativa</t>
  </si>
  <si>
    <t>Número de Livros vendidos</t>
  </si>
  <si>
    <t>MCM</t>
  </si>
  <si>
    <t>Média das MCM</t>
  </si>
  <si>
    <t>ISIndiv.</t>
  </si>
  <si>
    <t>ISinterv.</t>
  </si>
  <si>
    <t>Previsão</t>
  </si>
  <si>
    <t>DesvioAbsoluto</t>
  </si>
  <si>
    <t>Livros de Data Science</t>
  </si>
  <si>
    <r>
      <rPr>
        <rFont val="Calibri"/>
        <b/>
        <color theme="1"/>
        <sz val="11.0"/>
      </rPr>
      <t>IS</t>
    </r>
    <r>
      <rPr>
        <rFont val="Calibri"/>
        <b/>
        <color rgb="FFFFFFFF"/>
        <sz val="11.0"/>
      </rPr>
      <t>Indiv</t>
    </r>
    <r>
      <rPr>
        <rFont val="Calibri"/>
        <b/>
        <color theme="1"/>
        <sz val="11.0"/>
      </rPr>
      <t>.</t>
    </r>
  </si>
  <si>
    <r>
      <rPr>
        <rFont val="Calibri"/>
        <b/>
        <color theme="1"/>
        <sz val="11.0"/>
      </rPr>
      <t>IS</t>
    </r>
    <r>
      <rPr>
        <rFont val="Calibri"/>
        <b/>
        <color rgb="FFFFFF00"/>
        <sz val="11.0"/>
      </rPr>
      <t>Interva</t>
    </r>
    <r>
      <rPr>
        <rFont val="Calibri"/>
        <b/>
        <color theme="1"/>
        <sz val="11.0"/>
      </rPr>
      <t>.</t>
    </r>
  </si>
  <si>
    <t>Desvio ABS</t>
  </si>
  <si>
    <t>X</t>
  </si>
  <si>
    <t>Valores</t>
  </si>
  <si>
    <t>ISInterv.</t>
  </si>
  <si>
    <t>Desvio 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</si>
</sst>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mmmm/yyyy"/>
  </numFmts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  <scheme val="minor"/>
    </font>
    <font>
      <color theme="1"/>
      <name val="Calibri"/>
    </font>
    <font>
      <sz val="14.0"/>
      <color rgb="FF3D464D"/>
      <name val="&quot;Source Serif Pro&quot;"/>
    </font>
    <font>
      <b/>
      <sz val="11.0"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b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3" numFmtId="10" xfId="0" applyFont="1" applyNumberFormat="1"/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1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1" xfId="0" applyAlignment="1" applyFont="1" applyNumberFormat="1">
      <alignment horizontal="right" vertical="bottom"/>
    </xf>
    <xf borderId="0" fillId="0" fontId="7" numFmtId="2" xfId="0" applyFont="1" applyNumberFormat="1"/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vertical="bottom"/>
    </xf>
    <xf borderId="0" fillId="0" fontId="7" numFmtId="164" xfId="0" applyAlignment="1" applyFont="1" applyNumberFormat="1">
      <alignment horizontal="right" vertical="bottom"/>
    </xf>
    <xf borderId="0" fillId="0" fontId="7" numFmtId="164" xfId="0" applyAlignment="1" applyFont="1" applyNumberFormat="1">
      <alignment horizontal="center" vertical="top"/>
    </xf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2" xfId="0" applyFont="1" applyNumberFormat="1"/>
    <xf borderId="0" fillId="0" fontId="3" numFmtId="0" xfId="0" applyAlignment="1" applyFont="1">
      <alignment horizontal="right" readingOrder="0"/>
    </xf>
    <xf borderId="0" fillId="3" fontId="2" numFmtId="0" xfId="0" applyAlignment="1" applyFill="1" applyFont="1">
      <alignment horizontal="center" vertical="bottom"/>
    </xf>
    <xf borderId="0" fillId="0" fontId="7" numFmtId="165" xfId="0" applyAlignment="1" applyFont="1" applyNumberFormat="1">
      <alignment horizontal="right" vertical="bottom"/>
    </xf>
    <xf borderId="0" fillId="0" fontId="7" numFmtId="0" xfId="0" applyFont="1"/>
    <xf borderId="0" fillId="4" fontId="7" numFmtId="0" xfId="0" applyFill="1" applyFont="1"/>
    <xf borderId="0" fillId="5" fontId="7" numFmtId="0" xfId="0" applyFill="1" applyFont="1"/>
    <xf borderId="0" fillId="6" fontId="6" numFmtId="0" xfId="0" applyAlignment="1" applyFill="1" applyFont="1">
      <alignment horizontal="center" vertical="bottom"/>
    </xf>
    <xf borderId="0" fillId="0" fontId="7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7" numFmtId="165" xfId="0" applyAlignment="1" applyFont="1" applyNumberFormat="1">
      <alignment horizontal="right" readingOrder="0" vertical="bottom"/>
    </xf>
    <xf borderId="0" fillId="7" fontId="1" numFmtId="0" xfId="0" applyAlignment="1" applyFill="1" applyFont="1">
      <alignment horizontal="center" vertical="bottom"/>
    </xf>
    <xf borderId="0" fillId="7" fontId="1" numFmtId="0" xfId="0" applyAlignment="1" applyFont="1">
      <alignment horizontal="center" readingOrder="0" vertical="bottom"/>
    </xf>
    <xf borderId="0" fillId="8" fontId="3" numFmtId="0" xfId="0" applyFill="1" applyFont="1"/>
    <xf borderId="0" fillId="9" fontId="11" numFmtId="0" xfId="0" applyAlignment="1" applyFill="1" applyFont="1">
      <alignment horizontal="center" vertical="bottom"/>
    </xf>
    <xf borderId="0" fillId="9" fontId="11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borderId="0" fillId="10" fontId="7" numFmtId="165" xfId="0" applyAlignment="1" applyFill="1" applyFont="1" applyNumberFormat="1">
      <alignment horizontal="right" vertical="bottom"/>
    </xf>
    <xf borderId="0" fillId="10" fontId="4" numFmtId="0" xfId="0" applyAlignment="1" applyFont="1">
      <alignment horizontal="right" vertical="bottom"/>
    </xf>
    <xf borderId="0" fillId="9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Y Gasto com Livros por Ano versus X Renda Familiar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'Correlação linear Person'!$C$1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'Correlação linear Person'!$B$2:$B$26</c:f>
            </c:numRef>
          </c:xVal>
          <c:yVal>
            <c:numRef>
              <c:f>'Correlação linear Person'!$C$2:$C$26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170159"/>
        <c:axId val="1762166735"/>
      </c:scatterChart>
      <c:valAx>
        <c:axId val="19191701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 Renda Familiar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2166735"/>
      </c:valAx>
      <c:valAx>
        <c:axId val="1762166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Y Gasto com Livros por 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91701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Livros de Direito vendidos ao longo dos meses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Sazonalidade!$B$1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Sazonalidade!$A$2:$A$37</c:f>
            </c:strRef>
          </c:cat>
          <c:val>
            <c:numRef>
              <c:f>Sazonalidade!$B$2:$B$37</c:f>
              <c:numCache/>
            </c:numRef>
          </c:val>
          <c:smooth val="0"/>
        </c:ser>
        <c:axId val="192626276"/>
        <c:axId val="1099800723"/>
      </c:lineChart>
      <c:catAx>
        <c:axId val="192626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99800723"/>
      </c:catAx>
      <c:valAx>
        <c:axId val="10998007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Livros de Direito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262627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2018, 2019 e 2020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Sazonalidade!$F$22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Sazonalidade!$E$23:$E$34</c:f>
            </c:strRef>
          </c:cat>
          <c:val>
            <c:numRef>
              <c:f>Sazonalidade!$F$23:$F$34</c:f>
              <c:numCache/>
            </c:numRef>
          </c:val>
          <c:smooth val="0"/>
        </c:ser>
        <c:ser>
          <c:idx val="1"/>
          <c:order val="1"/>
          <c:tx>
            <c:strRef>
              <c:f>Sazonalidade!$G$22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Sazonalidade!$E$23:$E$34</c:f>
            </c:strRef>
          </c:cat>
          <c:val>
            <c:numRef>
              <c:f>Sazonalidade!$G$23:$G$34</c:f>
              <c:numCache/>
            </c:numRef>
          </c:val>
          <c:smooth val="0"/>
        </c:ser>
        <c:ser>
          <c:idx val="2"/>
          <c:order val="2"/>
          <c:tx>
            <c:strRef>
              <c:f>Sazonalidade!$H$22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Sazonalidade!$E$23:$E$34</c:f>
            </c:strRef>
          </c:cat>
          <c:val>
            <c:numRef>
              <c:f>Sazonalidade!$H$23:$H$34</c:f>
              <c:numCache/>
            </c:numRef>
          </c:val>
          <c:smooth val="0"/>
        </c:ser>
        <c:axId val="1254684236"/>
        <c:axId val="1530960146"/>
      </c:lineChart>
      <c:catAx>
        <c:axId val="1254684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30960146"/>
      </c:catAx>
      <c:valAx>
        <c:axId val="1530960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5468423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Livros vendidos ao longo dos Meses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'Análise previsão de sazonalidad'!$B$1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'Análise previsão de sazonalidad'!$A$2:$A$16</c:f>
            </c:strRef>
          </c:cat>
          <c:val>
            <c:numRef>
              <c:f>'Análise previsão de sazonalidad'!$B$2:$B$16</c:f>
              <c:numCache/>
            </c:numRef>
          </c:val>
          <c:smooth val="0"/>
        </c:ser>
        <c:axId val="913436977"/>
        <c:axId val="1896133347"/>
      </c:lineChart>
      <c:catAx>
        <c:axId val="9134369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6133347"/>
      </c:catAx>
      <c:valAx>
        <c:axId val="18961333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Livros vendidos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4369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Livros vendidos e Previsão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'Análise previsão de sazonalidad'!$B$1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'Análise previsão de sazonalidad'!$B$2:$B$1000</c:f>
              <c:numCache/>
            </c:numRef>
          </c:val>
          <c:smooth val="0"/>
        </c:ser>
        <c:ser>
          <c:idx val="1"/>
          <c:order val="1"/>
          <c:tx>
            <c:strRef>
              <c:f>'Análise previsão de sazonalidad'!$G$1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'Análise previsão de sazonalidad'!$G$2:$G$1000</c:f>
              <c:numCache/>
            </c:numRef>
          </c:val>
          <c:smooth val="0"/>
        </c:ser>
        <c:axId val="2011731656"/>
        <c:axId val="1228631469"/>
      </c:lineChart>
      <c:catAx>
        <c:axId val="2011731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8631469"/>
      </c:catAx>
      <c:valAx>
        <c:axId val="1228631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17316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de livros de Data Science por semana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'Sazonalidade com tendência'!$B$1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980000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'Sazonalidade com tendência'!$A$2:$A$17</c:f>
            </c:strRef>
          </c:cat>
          <c:val>
            <c:numRef>
              <c:f>'Sazonalidade com tendência'!$B$2:$B$17</c:f>
              <c:numCache/>
            </c:numRef>
          </c:val>
          <c:smooth val="0"/>
        </c:ser>
        <c:axId val="156802976"/>
        <c:axId val="864577226"/>
      </c:lineChart>
      <c:catAx>
        <c:axId val="15680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577226"/>
      </c:catAx>
      <c:valAx>
        <c:axId val="864577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Livros de Data Science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8029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'Sazonalidade com tendência'!$C$1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val>
            <c:numRef>
              <c:f>'Sazonalidade com tendência'!$C$2:$C$20</c:f>
              <c:numCache/>
            </c:numRef>
          </c:val>
          <c:smooth val="0"/>
        </c:ser>
        <c:axId val="672876058"/>
        <c:axId val="2070014108"/>
      </c:lineChart>
      <c:catAx>
        <c:axId val="6728760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0014108"/>
      </c:catAx>
      <c:valAx>
        <c:axId val="20700141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MCM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28760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Livros de Data Science e Previsão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'Sazonalidade com tendência'!$B$1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'Sazonalidade com tendência'!$B$2:$B$1000</c:f>
              <c:numCache/>
            </c:numRef>
          </c:val>
          <c:smooth val="0"/>
        </c:ser>
        <c:ser>
          <c:idx val="1"/>
          <c:order val="1"/>
          <c:tx>
            <c:strRef>
              <c:f>'Sazonalidade com tendência'!$F$1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'Sazonalidade com tendência'!$F$2:$F$1000</c:f>
              <c:numCache/>
            </c:numRef>
          </c:val>
          <c:smooth val="0"/>
        </c:ser>
        <c:axId val="956038988"/>
        <c:axId val="1615415483"/>
      </c:lineChart>
      <c:catAx>
        <c:axId val="9560389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5415483"/>
      </c:catAx>
      <c:valAx>
        <c:axId val="1615415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0389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Valores de venda ao longo dos meses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'Criando MCM com Intervalo par'!$B$1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'Criando MCM com Intervalo par'!$A$2:$A$19</c:f>
            </c:strRef>
          </c:cat>
          <c:val>
            <c:numRef>
              <c:f>'Criando MCM com Intervalo par'!$B$2:$B$19</c:f>
              <c:numCache/>
            </c:numRef>
          </c:val>
          <c:smooth val="0"/>
        </c:ser>
        <c:ser>
          <c:idx val="1"/>
          <c:order val="1"/>
          <c:tx>
            <c:strRef>
              <c:f>'Criando MCM com Intervalo par'!$C$1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'Criando MCM com Intervalo par'!$A$2:$A$19</c:f>
            </c:strRef>
          </c:cat>
          <c:val>
            <c:numRef>
              <c:f>'Criando MCM com Intervalo par'!$C$2:$C$19</c:f>
              <c:numCache/>
            </c:numRef>
          </c:val>
          <c:smooth val="0"/>
        </c:ser>
        <c:axId val="1002919373"/>
        <c:axId val="716905593"/>
      </c:lineChart>
      <c:catAx>
        <c:axId val="1002919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6905593"/>
      </c:catAx>
      <c:valAx>
        <c:axId val="7169055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919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'Criando MCM com Intervalo par'!$D$1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val>
            <c:numRef>
              <c:f>'Criando MCM com Intervalo par'!$D$2:$D$28</c:f>
              <c:numCache/>
            </c:numRef>
          </c:val>
          <c:smooth val="0"/>
        </c:ser>
        <c:axId val="1787059441"/>
        <c:axId val="673142485"/>
      </c:lineChart>
      <c:catAx>
        <c:axId val="1787059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142485"/>
      </c:catAx>
      <c:valAx>
        <c:axId val="673142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MCM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70594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'Criando MCM com Intervalo par'!$G$1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'Criando MCM com Intervalo par'!$G$2:$G$32</c:f>
              <c:numCache/>
            </c:numRef>
          </c:val>
          <c:smooth val="0"/>
        </c:ser>
        <c:ser>
          <c:idx val="1"/>
          <c:order val="1"/>
          <c:tx>
            <c:strRef>
              <c:f>'Criando MCM com Intervalo par'!$C$1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'Criando MCM com Intervalo par'!$C$2:$C$19</c:f>
              <c:numCache/>
            </c:numRef>
          </c:val>
          <c:smooth val="0"/>
        </c:ser>
        <c:axId val="956206266"/>
        <c:axId val="433070843"/>
      </c:lineChart>
      <c:catAx>
        <c:axId val="9562062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070843"/>
      </c:catAx>
      <c:valAx>
        <c:axId val="4330708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2062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0</xdr:row>
      <xdr:rowOff>76200</xdr:rowOff>
    </xdr:from>
    <xdr:ext cx="5715000" cy="2628900"/>
    <xdr:pic>
      <xdr:nvPicPr>
        <xdr:cNvPr id="0" name="image3.png" title="Gráfico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14</xdr:row>
      <xdr:rowOff>9525</xdr:rowOff>
    </xdr:from>
    <xdr:ext cx="5715000" cy="3200400"/>
    <xdr:pic>
      <xdr:nvPicPr>
        <xdr:cNvPr id="0" name="image1.png" title="Gráfico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30</xdr:row>
      <xdr:rowOff>9525</xdr:rowOff>
    </xdr:from>
    <xdr:ext cx="5715000" cy="2781300"/>
    <xdr:pic>
      <xdr:nvPicPr>
        <xdr:cNvPr id="0" name="image4.png" title="Gráfico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31</xdr:row>
      <xdr:rowOff>104775</xdr:rowOff>
    </xdr:from>
    <xdr:ext cx="5715000" cy="3533775"/>
    <xdr:graphicFrame>
      <xdr:nvGraphicFramePr>
        <xdr:cNvPr id="27907543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819150</xdr:colOff>
      <xdr:row>3</xdr:row>
      <xdr:rowOff>152400</xdr:rowOff>
    </xdr:from>
    <xdr:ext cx="3276600" cy="147637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295275</xdr:colOff>
      <xdr:row>0</xdr:row>
      <xdr:rowOff>95250</xdr:rowOff>
    </xdr:from>
    <xdr:ext cx="5715000" cy="3533775"/>
    <xdr:graphicFrame>
      <xdr:nvGraphicFramePr>
        <xdr:cNvPr id="170444008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38100</xdr:colOff>
      <xdr:row>18</xdr:row>
      <xdr:rowOff>190500</xdr:rowOff>
    </xdr:from>
    <xdr:ext cx="5715000" cy="3533775"/>
    <xdr:graphicFrame>
      <xdr:nvGraphicFramePr>
        <xdr:cNvPr id="1053890808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1</xdr:row>
      <xdr:rowOff>190500</xdr:rowOff>
    </xdr:from>
    <xdr:ext cx="6619875" cy="2590800"/>
    <xdr:pic>
      <xdr:nvPicPr>
        <xdr:cNvPr id="0" name="image6.png" title="Gráfico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21</xdr:row>
      <xdr:rowOff>190500</xdr:rowOff>
    </xdr:from>
    <xdr:ext cx="6324600" cy="2743200"/>
    <xdr:pic>
      <xdr:nvPicPr>
        <xdr:cNvPr id="0" name="image5.png" title="Gráfico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47625</xdr:colOff>
      <xdr:row>0</xdr:row>
      <xdr:rowOff>28575</xdr:rowOff>
    </xdr:from>
    <xdr:ext cx="5715000" cy="3533775"/>
    <xdr:graphicFrame>
      <xdr:nvGraphicFramePr>
        <xdr:cNvPr id="548574388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47625</xdr:colOff>
      <xdr:row>18</xdr:row>
      <xdr:rowOff>161925</xdr:rowOff>
    </xdr:from>
    <xdr:ext cx="5715000" cy="3533775"/>
    <xdr:graphicFrame>
      <xdr:nvGraphicFramePr>
        <xdr:cNvPr id="1440299554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171450</xdr:colOff>
      <xdr:row>0</xdr:row>
      <xdr:rowOff>0</xdr:rowOff>
    </xdr:from>
    <xdr:ext cx="5715000" cy="3533775"/>
    <xdr:graphicFrame>
      <xdr:nvGraphicFramePr>
        <xdr:cNvPr id="198208064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171450</xdr:colOff>
      <xdr:row>18</xdr:row>
      <xdr:rowOff>171450</xdr:rowOff>
    </xdr:from>
    <xdr:ext cx="5715000" cy="3533775"/>
    <xdr:graphicFrame>
      <xdr:nvGraphicFramePr>
        <xdr:cNvPr id="1675947500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171450</xdr:colOff>
      <xdr:row>37</xdr:row>
      <xdr:rowOff>142875</xdr:rowOff>
    </xdr:from>
    <xdr:ext cx="5715000" cy="3533775"/>
    <xdr:graphicFrame>
      <xdr:nvGraphicFramePr>
        <xdr:cNvPr id="1170396741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0</xdr:row>
      <xdr:rowOff>0</xdr:rowOff>
    </xdr:from>
    <xdr:ext cx="5715000" cy="3533775"/>
    <xdr:graphicFrame>
      <xdr:nvGraphicFramePr>
        <xdr:cNvPr id="1128565468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400050</xdr:colOff>
      <xdr:row>0</xdr:row>
      <xdr:rowOff>0</xdr:rowOff>
    </xdr:from>
    <xdr:ext cx="5715000" cy="3533775"/>
    <xdr:graphicFrame>
      <xdr:nvGraphicFramePr>
        <xdr:cNvPr id="751117054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19050</xdr:colOff>
      <xdr:row>18</xdr:row>
      <xdr:rowOff>142875</xdr:rowOff>
    </xdr:from>
    <xdr:ext cx="5715000" cy="3533775"/>
    <xdr:graphicFrame>
      <xdr:nvGraphicFramePr>
        <xdr:cNvPr id="199016662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4.38"/>
    <col customWidth="1" min="8" max="8" width="21.0"/>
    <col customWidth="1" min="9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 t="s">
        <v>5</v>
      </c>
      <c r="I1" s="3">
        <f>SUM(B2:B16) </f>
        <v>211</v>
      </c>
    </row>
    <row r="2" ht="15.75" customHeight="1">
      <c r="A2" s="4">
        <v>1.0</v>
      </c>
      <c r="B2" s="5">
        <v>4.0</v>
      </c>
      <c r="C2" s="5">
        <v>5.0</v>
      </c>
      <c r="D2" s="5">
        <v>13.0</v>
      </c>
      <c r="E2" s="5">
        <v>19.0</v>
      </c>
    </row>
    <row r="3" ht="15.75" customHeight="1">
      <c r="A3" s="4">
        <v>2.0</v>
      </c>
      <c r="B3" s="5">
        <v>7.0</v>
      </c>
      <c r="C3" s="5">
        <v>7.0</v>
      </c>
      <c r="D3" s="5">
        <v>11.0</v>
      </c>
      <c r="E3" s="5">
        <v>16.0</v>
      </c>
    </row>
    <row r="4" ht="15.75" customHeight="1">
      <c r="A4" s="4">
        <v>3.0</v>
      </c>
      <c r="B4" s="5">
        <v>6.0</v>
      </c>
      <c r="C4" s="5">
        <v>8.0</v>
      </c>
      <c r="D4" s="5">
        <v>12.0</v>
      </c>
      <c r="E4" s="5">
        <v>15.0</v>
      </c>
      <c r="H4" s="2" t="s">
        <v>6</v>
      </c>
      <c r="I4" s="3">
        <f>SUM(B2:E16) </f>
        <v>799</v>
      </c>
    </row>
    <row r="5" ht="15.75" customHeight="1">
      <c r="A5" s="4">
        <v>4.0</v>
      </c>
      <c r="B5" s="5">
        <v>11.0</v>
      </c>
      <c r="C5" s="5">
        <v>5.0</v>
      </c>
      <c r="D5" s="5">
        <v>15.0</v>
      </c>
      <c r="E5" s="5">
        <v>11.0</v>
      </c>
    </row>
    <row r="6" ht="15.75" customHeight="1">
      <c r="A6" s="4">
        <v>5.0</v>
      </c>
      <c r="B6" s="5">
        <v>7.0</v>
      </c>
      <c r="C6" s="5">
        <v>13.0</v>
      </c>
      <c r="D6" s="5">
        <v>17.0</v>
      </c>
      <c r="E6" s="5">
        <v>9.0</v>
      </c>
    </row>
    <row r="7" ht="15.75" customHeight="1">
      <c r="A7" s="4">
        <v>6.0</v>
      </c>
      <c r="B7" s="5">
        <v>12.0</v>
      </c>
      <c r="C7" s="5">
        <v>25.0</v>
      </c>
      <c r="D7" s="5">
        <v>14.0</v>
      </c>
      <c r="E7" s="5">
        <v>8.0</v>
      </c>
      <c r="H7" s="2" t="s">
        <v>7</v>
      </c>
      <c r="I7" s="6">
        <f>I1/I4</f>
        <v>0.2640801001</v>
      </c>
    </row>
    <row r="8" ht="15.75" customHeight="1">
      <c r="A8" s="4">
        <v>7.0</v>
      </c>
      <c r="B8" s="5">
        <v>14.0</v>
      </c>
      <c r="C8" s="5">
        <v>14.0</v>
      </c>
      <c r="D8" s="5">
        <v>16.0</v>
      </c>
      <c r="E8" s="5">
        <v>7.0</v>
      </c>
    </row>
    <row r="9" ht="15.75" customHeight="1">
      <c r="A9" s="4">
        <v>8.0</v>
      </c>
      <c r="B9" s="5">
        <v>11.0</v>
      </c>
      <c r="C9" s="5">
        <v>15.0</v>
      </c>
      <c r="D9" s="5">
        <v>17.0</v>
      </c>
      <c r="E9" s="5">
        <v>13.0</v>
      </c>
    </row>
    <row r="10" ht="15.75" customHeight="1">
      <c r="A10" s="4">
        <v>9.0</v>
      </c>
      <c r="B10" s="5">
        <v>20.0</v>
      </c>
      <c r="C10" s="5">
        <v>10.0</v>
      </c>
      <c r="D10" s="5">
        <v>13.0</v>
      </c>
      <c r="E10" s="5">
        <v>8.0</v>
      </c>
    </row>
    <row r="11" ht="15.75" customHeight="1">
      <c r="A11" s="4">
        <v>10.0</v>
      </c>
      <c r="B11" s="5">
        <v>19.0</v>
      </c>
      <c r="C11" s="5">
        <v>8.0</v>
      </c>
      <c r="D11" s="5">
        <v>18.0</v>
      </c>
      <c r="E11" s="5">
        <v>9.0</v>
      </c>
    </row>
    <row r="12" ht="15.75" customHeight="1">
      <c r="A12" s="4">
        <v>11.0</v>
      </c>
      <c r="B12" s="5">
        <v>18.0</v>
      </c>
      <c r="C12" s="5">
        <v>7.0</v>
      </c>
      <c r="D12" s="5">
        <v>17.0</v>
      </c>
      <c r="E12" s="5">
        <v>15.0</v>
      </c>
    </row>
    <row r="13" ht="15.75" customHeight="1">
      <c r="A13" s="4">
        <v>12.0</v>
      </c>
      <c r="B13" s="5">
        <v>21.0</v>
      </c>
      <c r="C13" s="5">
        <v>19.0</v>
      </c>
      <c r="D13" s="5">
        <v>16.0</v>
      </c>
      <c r="E13" s="5">
        <v>17.0</v>
      </c>
    </row>
    <row r="14" ht="15.75" customHeight="1">
      <c r="A14" s="4">
        <v>13.0</v>
      </c>
      <c r="B14" s="5">
        <v>20.0</v>
      </c>
      <c r="C14" s="5">
        <v>8.0</v>
      </c>
      <c r="D14" s="5">
        <v>11.0</v>
      </c>
      <c r="E14" s="5">
        <v>19.0</v>
      </c>
    </row>
    <row r="15" ht="15.75" customHeight="1">
      <c r="A15" s="4">
        <v>14.0</v>
      </c>
      <c r="B15" s="5">
        <v>19.0</v>
      </c>
      <c r="C15" s="5">
        <v>20.0</v>
      </c>
      <c r="D15" s="5">
        <v>10.0</v>
      </c>
      <c r="E15" s="5">
        <v>11.0</v>
      </c>
    </row>
    <row r="16" ht="15.75" customHeight="1">
      <c r="A16" s="4">
        <v>15.0</v>
      </c>
      <c r="B16" s="5">
        <v>22.0</v>
      </c>
      <c r="C16" s="5">
        <v>21.0</v>
      </c>
      <c r="D16" s="5">
        <v>19.0</v>
      </c>
      <c r="E16" s="5">
        <v>7.0</v>
      </c>
      <c r="H16" s="7"/>
    </row>
    <row r="17" ht="15.75" customHeight="1">
      <c r="H17" s="7"/>
      <c r="K17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8.0"/>
    <col customWidth="1" min="3" max="6" width="14.38"/>
  </cols>
  <sheetData>
    <row r="1" ht="15.75" customHeight="1">
      <c r="A1" s="8" t="s">
        <v>8</v>
      </c>
      <c r="B1" s="9" t="s">
        <v>9</v>
      </c>
      <c r="C1" s="9" t="s">
        <v>10</v>
      </c>
    </row>
    <row r="2" ht="15.75" customHeight="1">
      <c r="A2" s="10">
        <v>29.0</v>
      </c>
      <c r="B2" s="11">
        <v>78.40629625774558</v>
      </c>
      <c r="C2" s="12">
        <f t="shared" ref="C2:C251" si="1">(A2/B2)*60</f>
        <v>22.19209532</v>
      </c>
    </row>
    <row r="3" ht="15.75" customHeight="1">
      <c r="A3" s="10">
        <v>27.0</v>
      </c>
      <c r="B3" s="11">
        <v>32.42212761353445</v>
      </c>
      <c r="C3" s="12">
        <f t="shared" si="1"/>
        <v>49.96587575</v>
      </c>
    </row>
    <row r="4" ht="15.75" customHeight="1">
      <c r="A4" s="10">
        <v>105.0</v>
      </c>
      <c r="B4" s="11">
        <v>119.93294220322456</v>
      </c>
      <c r="C4" s="12">
        <f t="shared" si="1"/>
        <v>52.52935419</v>
      </c>
    </row>
    <row r="5" ht="15.75" customHeight="1">
      <c r="A5" s="10">
        <v>70.0</v>
      </c>
      <c r="B5" s="11">
        <v>143.50290702902325</v>
      </c>
      <c r="C5" s="12">
        <f t="shared" si="1"/>
        <v>29.26769978</v>
      </c>
    </row>
    <row r="6" ht="15.75" customHeight="1">
      <c r="A6" s="10">
        <v>120.0</v>
      </c>
      <c r="B6" s="11">
        <v>115.85278257454229</v>
      </c>
      <c r="C6" s="12">
        <f t="shared" si="1"/>
        <v>62.14783832</v>
      </c>
    </row>
    <row r="7" ht="15.75" customHeight="1">
      <c r="A7" s="10">
        <v>85.0</v>
      </c>
      <c r="B7" s="11">
        <v>118.97834811618638</v>
      </c>
      <c r="C7" s="12">
        <f t="shared" si="1"/>
        <v>42.86494207</v>
      </c>
    </row>
    <row r="8" ht="15.75" customHeight="1">
      <c r="A8" s="10">
        <v>38.0</v>
      </c>
      <c r="B8" s="11">
        <v>42.70946338722203</v>
      </c>
      <c r="C8" s="12">
        <f t="shared" si="1"/>
        <v>53.38395333</v>
      </c>
    </row>
    <row r="9" ht="15.75" customHeight="1">
      <c r="A9" s="10">
        <v>26.0</v>
      </c>
      <c r="B9" s="11">
        <v>36.20581609008828</v>
      </c>
      <c r="C9" s="12">
        <f t="shared" si="1"/>
        <v>43.08700006</v>
      </c>
    </row>
    <row r="10" ht="15.75" customHeight="1">
      <c r="A10" s="10">
        <v>24.0</v>
      </c>
      <c r="B10" s="11">
        <v>30.58692312842119</v>
      </c>
      <c r="C10" s="12">
        <f t="shared" si="1"/>
        <v>47.07894266</v>
      </c>
    </row>
    <row r="11" ht="15.75" customHeight="1">
      <c r="A11" s="10">
        <v>21.0</v>
      </c>
      <c r="B11" s="11">
        <v>37.637345636428705</v>
      </c>
      <c r="C11" s="12">
        <f t="shared" si="1"/>
        <v>33.47738738</v>
      </c>
    </row>
    <row r="12" ht="15.75" customHeight="1">
      <c r="A12" s="10">
        <v>33.0</v>
      </c>
      <c r="B12" s="11">
        <v>39.14224596020674</v>
      </c>
      <c r="C12" s="12">
        <f t="shared" si="1"/>
        <v>50.58473144</v>
      </c>
    </row>
    <row r="13" ht="15.75" customHeight="1">
      <c r="A13" s="10">
        <v>32.0</v>
      </c>
      <c r="B13" s="11">
        <v>35.80979647076947</v>
      </c>
      <c r="C13" s="12">
        <f t="shared" si="1"/>
        <v>53.61661303</v>
      </c>
    </row>
    <row r="14" ht="15.75" customHeight="1">
      <c r="A14" s="10">
        <v>52.0</v>
      </c>
      <c r="B14" s="11">
        <v>79.45917126672602</v>
      </c>
      <c r="C14" s="12">
        <f t="shared" si="1"/>
        <v>39.26544853</v>
      </c>
    </row>
    <row r="15" ht="15.75" customHeight="1">
      <c r="A15" s="10">
        <v>36.0</v>
      </c>
      <c r="B15" s="11">
        <v>56.28034239356151</v>
      </c>
      <c r="C15" s="12">
        <f t="shared" si="1"/>
        <v>38.37929743</v>
      </c>
    </row>
    <row r="16" ht="15.75" customHeight="1">
      <c r="A16" s="10">
        <v>53.0</v>
      </c>
      <c r="B16" s="11">
        <v>56.01426498490198</v>
      </c>
      <c r="C16" s="12">
        <f t="shared" si="1"/>
        <v>56.77125284</v>
      </c>
    </row>
    <row r="17" ht="15.75" customHeight="1">
      <c r="A17" s="10">
        <v>18.0</v>
      </c>
      <c r="B17" s="11">
        <v>20.284410659920464</v>
      </c>
      <c r="C17" s="12">
        <f t="shared" si="1"/>
        <v>53.24285818</v>
      </c>
    </row>
    <row r="18" ht="15.75" customHeight="1">
      <c r="A18" s="10">
        <v>13.0</v>
      </c>
      <c r="B18" s="11">
        <v>14.899161503880936</v>
      </c>
      <c r="C18" s="12">
        <f t="shared" si="1"/>
        <v>52.35193939</v>
      </c>
    </row>
    <row r="19" ht="15.75" customHeight="1">
      <c r="A19" s="10">
        <v>68.0</v>
      </c>
      <c r="B19" s="11">
        <v>97.8691982602061</v>
      </c>
      <c r="C19" s="12">
        <f t="shared" si="1"/>
        <v>41.68829491</v>
      </c>
    </row>
    <row r="20" ht="15.75" customHeight="1">
      <c r="A20" s="10">
        <v>77.0</v>
      </c>
      <c r="B20" s="11">
        <v>71.03709122471871</v>
      </c>
      <c r="C20" s="12">
        <f t="shared" si="1"/>
        <v>65.03644674</v>
      </c>
    </row>
    <row r="21" ht="15.75" customHeight="1">
      <c r="A21" s="10">
        <v>66.0</v>
      </c>
      <c r="B21" s="11">
        <v>73.0318659319759</v>
      </c>
      <c r="C21" s="12">
        <f t="shared" si="1"/>
        <v>54.22290598</v>
      </c>
    </row>
    <row r="22" ht="15.75" customHeight="1">
      <c r="A22" s="10">
        <v>51.0</v>
      </c>
      <c r="B22" s="11">
        <v>56.476416722727755</v>
      </c>
      <c r="C22" s="12">
        <f t="shared" si="1"/>
        <v>54.18190773</v>
      </c>
    </row>
    <row r="23" ht="15.75" customHeight="1">
      <c r="A23" s="10">
        <v>94.0</v>
      </c>
      <c r="B23" s="11">
        <v>90.1068700829291</v>
      </c>
      <c r="C23" s="12">
        <f t="shared" si="1"/>
        <v>62.59234168</v>
      </c>
    </row>
    <row r="24" ht="15.75" customHeight="1">
      <c r="A24" s="10">
        <v>51.0</v>
      </c>
      <c r="B24" s="11">
        <v>52.313616969296085</v>
      </c>
      <c r="C24" s="12">
        <f t="shared" si="1"/>
        <v>58.49337471</v>
      </c>
    </row>
    <row r="25" ht="15.75" customHeight="1">
      <c r="A25" s="10">
        <v>99.0</v>
      </c>
      <c r="B25" s="11">
        <v>113.14373819057361</v>
      </c>
      <c r="C25" s="12">
        <f t="shared" si="1"/>
        <v>52.49959118</v>
      </c>
    </row>
    <row r="26" ht="15.75" customHeight="1">
      <c r="A26" s="10">
        <v>44.0</v>
      </c>
      <c r="B26" s="11">
        <v>56.490407013023024</v>
      </c>
      <c r="C26" s="12">
        <f t="shared" si="1"/>
        <v>46.73359849</v>
      </c>
    </row>
    <row r="27" ht="15.75" customHeight="1">
      <c r="A27" s="10">
        <v>50.0</v>
      </c>
      <c r="B27" s="11">
        <v>183.00921655396036</v>
      </c>
      <c r="C27" s="12">
        <f t="shared" si="1"/>
        <v>16.39261703</v>
      </c>
    </row>
    <row r="28" ht="15.75" customHeight="1">
      <c r="A28" s="10">
        <v>11.0</v>
      </c>
      <c r="B28" s="11">
        <v>10.33941062879018</v>
      </c>
      <c r="C28" s="12">
        <f t="shared" si="1"/>
        <v>63.83342569</v>
      </c>
    </row>
    <row r="29" ht="15.75" customHeight="1">
      <c r="A29" s="10">
        <v>87.0</v>
      </c>
      <c r="B29" s="11">
        <v>98.13853923941528</v>
      </c>
      <c r="C29" s="12">
        <f t="shared" si="1"/>
        <v>53.19011308</v>
      </c>
    </row>
    <row r="30" ht="15.75" customHeight="1">
      <c r="A30" s="10">
        <v>55.0</v>
      </c>
      <c r="B30" s="11">
        <v>50.49638685486087</v>
      </c>
      <c r="C30" s="12">
        <f t="shared" si="1"/>
        <v>65.35121036</v>
      </c>
    </row>
    <row r="31" ht="15.75" customHeight="1">
      <c r="A31" s="10">
        <v>21.0</v>
      </c>
      <c r="B31" s="11">
        <v>22.54726923254712</v>
      </c>
      <c r="C31" s="12">
        <f t="shared" si="1"/>
        <v>55.88259878</v>
      </c>
    </row>
    <row r="32" ht="15.75" customHeight="1">
      <c r="A32" s="10">
        <v>33.0</v>
      </c>
      <c r="B32" s="11">
        <v>43.593943843048315</v>
      </c>
      <c r="C32" s="12">
        <f t="shared" si="1"/>
        <v>45.41915288</v>
      </c>
    </row>
    <row r="33" ht="15.75" customHeight="1">
      <c r="A33" s="10">
        <v>96.0</v>
      </c>
      <c r="B33" s="11">
        <v>140.1008199574476</v>
      </c>
      <c r="C33" s="12">
        <f t="shared" si="1"/>
        <v>41.11324974</v>
      </c>
    </row>
    <row r="34" ht="15.75" customHeight="1">
      <c r="A34" s="10">
        <v>16.0</v>
      </c>
      <c r="B34" s="11">
        <v>18.88726122749047</v>
      </c>
      <c r="C34" s="12">
        <f t="shared" si="1"/>
        <v>50.82790927</v>
      </c>
    </row>
    <row r="35" ht="15.75" customHeight="1">
      <c r="A35" s="10">
        <v>103.0</v>
      </c>
      <c r="B35" s="11">
        <v>148.92368106835082</v>
      </c>
      <c r="C35" s="12">
        <f t="shared" si="1"/>
        <v>41.49776554</v>
      </c>
    </row>
    <row r="36" ht="15.75" customHeight="1">
      <c r="A36" s="10">
        <v>21.0</v>
      </c>
      <c r="B36" s="11">
        <v>33.29659813624804</v>
      </c>
      <c r="C36" s="12">
        <f t="shared" si="1"/>
        <v>37.84170367</v>
      </c>
    </row>
    <row r="37" ht="15.75" customHeight="1">
      <c r="A37" s="10">
        <v>43.0</v>
      </c>
      <c r="B37" s="11">
        <v>65.89485622923566</v>
      </c>
      <c r="C37" s="12">
        <f t="shared" si="1"/>
        <v>39.1532837</v>
      </c>
    </row>
    <row r="38" ht="15.75" customHeight="1">
      <c r="A38" s="10">
        <v>72.0</v>
      </c>
      <c r="B38" s="11">
        <v>85.51959303319222</v>
      </c>
      <c r="C38" s="12">
        <f t="shared" si="1"/>
        <v>50.51473992</v>
      </c>
    </row>
    <row r="39" ht="15.75" customHeight="1">
      <c r="A39" s="10">
        <v>64.0</v>
      </c>
      <c r="B39" s="11">
        <v>64.9063047624558</v>
      </c>
      <c r="C39" s="12">
        <f t="shared" si="1"/>
        <v>59.16220333</v>
      </c>
    </row>
    <row r="40" ht="15.75" customHeight="1">
      <c r="A40" s="10">
        <v>18.0</v>
      </c>
      <c r="B40" s="11">
        <v>21.361992361015773</v>
      </c>
      <c r="C40" s="12">
        <f t="shared" si="1"/>
        <v>50.55708202</v>
      </c>
    </row>
    <row r="41" ht="15.75" customHeight="1">
      <c r="A41" s="10">
        <v>43.0</v>
      </c>
      <c r="B41" s="11">
        <v>71.50068238650393</v>
      </c>
      <c r="C41" s="12">
        <f t="shared" si="1"/>
        <v>36.08357171</v>
      </c>
    </row>
    <row r="42" ht="15.75" customHeight="1">
      <c r="A42" s="10">
        <v>72.0</v>
      </c>
      <c r="B42" s="11">
        <v>85.71741696325765</v>
      </c>
      <c r="C42" s="12">
        <f t="shared" si="1"/>
        <v>50.39815889</v>
      </c>
    </row>
    <row r="43" ht="15.75" customHeight="1">
      <c r="A43" s="10">
        <v>26.0</v>
      </c>
      <c r="B43" s="11">
        <v>34.820756554380395</v>
      </c>
      <c r="C43" s="12">
        <f t="shared" si="1"/>
        <v>44.80086461</v>
      </c>
    </row>
    <row r="44" ht="15.75" customHeight="1">
      <c r="A44" s="10">
        <v>60.0</v>
      </c>
      <c r="B44" s="11">
        <v>79.25158868272511</v>
      </c>
      <c r="C44" s="12">
        <f t="shared" si="1"/>
        <v>45.4249569</v>
      </c>
    </row>
    <row r="45" ht="15.75" customHeight="1">
      <c r="A45" s="10">
        <v>45.0</v>
      </c>
      <c r="B45" s="11">
        <v>63.173735312116186</v>
      </c>
      <c r="C45" s="12">
        <f t="shared" si="1"/>
        <v>42.7392806</v>
      </c>
    </row>
    <row r="46" ht="15.75" customHeight="1">
      <c r="A46" s="10">
        <v>100.0</v>
      </c>
      <c r="B46" s="11">
        <v>111.65420337011747</v>
      </c>
      <c r="C46" s="12">
        <f t="shared" si="1"/>
        <v>53.73734099</v>
      </c>
    </row>
    <row r="47" ht="15.75" customHeight="1">
      <c r="A47" s="10">
        <v>78.0</v>
      </c>
      <c r="B47" s="11">
        <v>89.87636553434234</v>
      </c>
      <c r="C47" s="12">
        <f t="shared" si="1"/>
        <v>52.07153151</v>
      </c>
    </row>
    <row r="48" ht="15.75" customHeight="1">
      <c r="A48" s="10">
        <v>60.0</v>
      </c>
      <c r="B48" s="11">
        <v>80.16182993399713</v>
      </c>
      <c r="C48" s="12">
        <f t="shared" si="1"/>
        <v>44.90915443</v>
      </c>
    </row>
    <row r="49" ht="15.75" customHeight="1">
      <c r="A49" s="10">
        <v>71.0</v>
      </c>
      <c r="B49" s="11">
        <v>67.1409344287175</v>
      </c>
      <c r="C49" s="12">
        <f t="shared" si="1"/>
        <v>63.44862544</v>
      </c>
    </row>
    <row r="50" ht="15.75" customHeight="1">
      <c r="A50" s="10">
        <v>108.0</v>
      </c>
      <c r="B50" s="11">
        <v>98.62656137349894</v>
      </c>
      <c r="C50" s="12">
        <f t="shared" si="1"/>
        <v>65.70238189</v>
      </c>
    </row>
    <row r="51" ht="15.75" customHeight="1">
      <c r="A51" s="10">
        <v>37.0</v>
      </c>
      <c r="B51" s="11">
        <v>47.07537339305157</v>
      </c>
      <c r="C51" s="12">
        <f t="shared" si="1"/>
        <v>47.15841511</v>
      </c>
    </row>
    <row r="52" ht="15.75" customHeight="1">
      <c r="A52" s="10">
        <v>23.0</v>
      </c>
      <c r="B52" s="11">
        <v>27.353573676582158</v>
      </c>
      <c r="C52" s="12">
        <f t="shared" si="1"/>
        <v>50.4504463</v>
      </c>
    </row>
    <row r="53" ht="15.75" customHeight="1">
      <c r="A53" s="10">
        <v>69.0</v>
      </c>
      <c r="B53" s="11">
        <v>99.4711680008477</v>
      </c>
      <c r="C53" s="12">
        <f t="shared" si="1"/>
        <v>41.62010041</v>
      </c>
    </row>
    <row r="54" ht="15.75" customHeight="1">
      <c r="A54" s="10">
        <v>89.0</v>
      </c>
      <c r="B54" s="11">
        <v>116.6772279528957</v>
      </c>
      <c r="C54" s="12">
        <f t="shared" si="1"/>
        <v>45.76728547</v>
      </c>
    </row>
    <row r="55" ht="15.75" customHeight="1">
      <c r="A55" s="10">
        <v>107.0</v>
      </c>
      <c r="B55" s="11">
        <v>117.586003447458</v>
      </c>
      <c r="C55" s="12">
        <f t="shared" si="1"/>
        <v>54.59833494</v>
      </c>
    </row>
    <row r="56" ht="15.75" customHeight="1">
      <c r="A56" s="10">
        <v>48.0</v>
      </c>
      <c r="B56" s="11">
        <v>52.03776990317688</v>
      </c>
      <c r="C56" s="12">
        <f t="shared" si="1"/>
        <v>55.34441628</v>
      </c>
    </row>
    <row r="57" ht="15.75" customHeight="1">
      <c r="A57" s="10">
        <v>87.0</v>
      </c>
      <c r="B57" s="11">
        <v>117.42635001762002</v>
      </c>
      <c r="C57" s="12">
        <f t="shared" si="1"/>
        <v>44.45339567</v>
      </c>
    </row>
    <row r="58" ht="15.75" customHeight="1">
      <c r="A58" s="10">
        <v>50.0</v>
      </c>
      <c r="B58" s="11">
        <v>157.53637702597203</v>
      </c>
      <c r="C58" s="12">
        <f t="shared" si="1"/>
        <v>19.04322073</v>
      </c>
    </row>
    <row r="59" ht="15.75" customHeight="1">
      <c r="A59" s="10">
        <v>82.0</v>
      </c>
      <c r="B59" s="11">
        <v>105.64035360470677</v>
      </c>
      <c r="C59" s="12">
        <f t="shared" si="1"/>
        <v>46.57311181</v>
      </c>
    </row>
    <row r="60" ht="15.75" customHeight="1">
      <c r="A60" s="10">
        <v>26.0</v>
      </c>
      <c r="B60" s="11">
        <v>32.29391017970047</v>
      </c>
      <c r="C60" s="12">
        <f t="shared" si="1"/>
        <v>48.30632126</v>
      </c>
    </row>
    <row r="61" ht="15.75" customHeight="1">
      <c r="A61" s="10">
        <v>69.0</v>
      </c>
      <c r="B61" s="11">
        <v>67.9932071684524</v>
      </c>
      <c r="C61" s="12">
        <f t="shared" si="1"/>
        <v>60.88843537</v>
      </c>
    </row>
    <row r="62" ht="15.75" customHeight="1">
      <c r="A62" s="10">
        <v>76.0</v>
      </c>
      <c r="B62" s="11">
        <v>76.36949154280076</v>
      </c>
      <c r="C62" s="12">
        <f t="shared" si="1"/>
        <v>59.70970747</v>
      </c>
    </row>
    <row r="63" ht="15.75" customHeight="1">
      <c r="A63" s="10">
        <v>50.0</v>
      </c>
      <c r="B63" s="11">
        <v>50.81395161783691</v>
      </c>
      <c r="C63" s="12">
        <f t="shared" si="1"/>
        <v>59.03890378</v>
      </c>
    </row>
    <row r="64" ht="15.75" customHeight="1">
      <c r="A64" s="10">
        <v>63.0</v>
      </c>
      <c r="B64" s="11">
        <v>73.59366155772165</v>
      </c>
      <c r="C64" s="12">
        <f t="shared" si="1"/>
        <v>51.36311905</v>
      </c>
    </row>
    <row r="65" ht="15.75" customHeight="1">
      <c r="A65" s="10">
        <v>100.0</v>
      </c>
      <c r="B65" s="11">
        <v>135.7837958252793</v>
      </c>
      <c r="C65" s="12">
        <f t="shared" si="1"/>
        <v>44.18789417</v>
      </c>
    </row>
    <row r="66" ht="15.75" customHeight="1">
      <c r="A66" s="10">
        <v>93.0</v>
      </c>
      <c r="B66" s="11">
        <v>109.88102265420541</v>
      </c>
      <c r="C66" s="12">
        <f t="shared" si="1"/>
        <v>50.78219938</v>
      </c>
    </row>
    <row r="67" ht="15.75" customHeight="1">
      <c r="A67" s="10">
        <v>83.0</v>
      </c>
      <c r="B67" s="11">
        <v>112.1537092410547</v>
      </c>
      <c r="C67" s="12">
        <f t="shared" si="1"/>
        <v>44.40334639</v>
      </c>
    </row>
    <row r="68" ht="15.75" customHeight="1">
      <c r="A68" s="10">
        <v>90.0</v>
      </c>
      <c r="B68" s="11">
        <v>121.55426895723436</v>
      </c>
      <c r="C68" s="12">
        <f t="shared" si="1"/>
        <v>44.42460184</v>
      </c>
    </row>
    <row r="69" ht="15.75" customHeight="1">
      <c r="A69" s="10">
        <v>89.0</v>
      </c>
      <c r="B69" s="11">
        <v>120.98179403767324</v>
      </c>
      <c r="C69" s="12">
        <f t="shared" si="1"/>
        <v>44.13887265</v>
      </c>
    </row>
    <row r="70" ht="15.75" customHeight="1">
      <c r="A70" s="10">
        <v>117.0</v>
      </c>
      <c r="B70" s="11">
        <v>120.39637280815828</v>
      </c>
      <c r="C70" s="12">
        <f t="shared" si="1"/>
        <v>58.30740442</v>
      </c>
    </row>
    <row r="71" ht="15.75" customHeight="1">
      <c r="A71" s="10">
        <v>66.0</v>
      </c>
      <c r="B71" s="11">
        <v>61.27353957892287</v>
      </c>
      <c r="C71" s="12">
        <f t="shared" si="1"/>
        <v>64.62822333</v>
      </c>
    </row>
    <row r="72" ht="15.75" customHeight="1">
      <c r="A72" s="10">
        <v>24.0</v>
      </c>
      <c r="B72" s="11">
        <v>40.57964990495043</v>
      </c>
      <c r="C72" s="12">
        <f t="shared" si="1"/>
        <v>35.48576696</v>
      </c>
    </row>
    <row r="73" ht="15.75" customHeight="1">
      <c r="A73" s="10">
        <v>10.0</v>
      </c>
      <c r="B73" s="11">
        <v>12.448425380292813</v>
      </c>
      <c r="C73" s="12">
        <f t="shared" si="1"/>
        <v>48.19886706</v>
      </c>
    </row>
    <row r="74" ht="15.75" customHeight="1">
      <c r="A74" s="10">
        <v>33.0</v>
      </c>
      <c r="B74" s="11">
        <v>45.65463761618394</v>
      </c>
      <c r="C74" s="12">
        <f t="shared" si="1"/>
        <v>43.36908808</v>
      </c>
    </row>
    <row r="75" ht="15.75" customHeight="1">
      <c r="A75" s="10">
        <v>26.0</v>
      </c>
      <c r="B75" s="11">
        <v>54.98880274548296</v>
      </c>
      <c r="C75" s="12">
        <f t="shared" si="1"/>
        <v>28.36941199</v>
      </c>
    </row>
    <row r="76" ht="15.75" customHeight="1">
      <c r="A76" s="10">
        <v>115.0</v>
      </c>
      <c r="B76" s="11">
        <v>257.278941036937</v>
      </c>
      <c r="C76" s="12">
        <f t="shared" si="1"/>
        <v>26.81914024</v>
      </c>
    </row>
    <row r="77" ht="15.75" customHeight="1">
      <c r="A77" s="10">
        <v>32.0</v>
      </c>
      <c r="B77" s="11">
        <v>31.85864343895624</v>
      </c>
      <c r="C77" s="12">
        <f t="shared" si="1"/>
        <v>60.26621955</v>
      </c>
    </row>
    <row r="78" ht="15.75" customHeight="1">
      <c r="A78" s="10">
        <v>99.0</v>
      </c>
      <c r="B78" s="11">
        <v>135.21651748584415</v>
      </c>
      <c r="C78" s="12">
        <f t="shared" si="1"/>
        <v>43.92954434</v>
      </c>
    </row>
    <row r="79" ht="15.75" customHeight="1">
      <c r="A79" s="10">
        <v>51.0</v>
      </c>
      <c r="B79" s="11">
        <v>83.09246797361305</v>
      </c>
      <c r="C79" s="12">
        <f t="shared" si="1"/>
        <v>36.82644257</v>
      </c>
    </row>
    <row r="80" ht="15.75" customHeight="1">
      <c r="A80" s="10">
        <v>116.0</v>
      </c>
      <c r="B80" s="11">
        <v>198.2105465207341</v>
      </c>
      <c r="C80" s="12">
        <f t="shared" si="1"/>
        <v>35.11417592</v>
      </c>
    </row>
    <row r="81" ht="15.75" customHeight="1">
      <c r="A81" s="10">
        <v>105.0</v>
      </c>
      <c r="B81" s="11">
        <v>110.90085055115341</v>
      </c>
      <c r="C81" s="12">
        <f t="shared" si="1"/>
        <v>56.80749939</v>
      </c>
    </row>
    <row r="82" ht="15.75" customHeight="1">
      <c r="A82" s="10">
        <v>94.0</v>
      </c>
      <c r="B82" s="11">
        <v>105.25843114993096</v>
      </c>
      <c r="C82" s="12">
        <f t="shared" si="1"/>
        <v>53.58240607</v>
      </c>
    </row>
    <row r="83" ht="15.75" customHeight="1">
      <c r="A83" s="10">
        <v>114.0</v>
      </c>
      <c r="B83" s="11">
        <v>110.14836142303851</v>
      </c>
      <c r="C83" s="12">
        <f t="shared" si="1"/>
        <v>62.09806403</v>
      </c>
    </row>
    <row r="84" ht="15.75" customHeight="1">
      <c r="A84" s="10">
        <v>65.0</v>
      </c>
      <c r="B84" s="11">
        <v>69.17485554619942</v>
      </c>
      <c r="C84" s="12">
        <f t="shared" si="1"/>
        <v>56.37886728</v>
      </c>
    </row>
    <row r="85" ht="15.75" customHeight="1">
      <c r="A85" s="10">
        <v>81.0</v>
      </c>
      <c r="B85" s="11">
        <v>100.51490418133628</v>
      </c>
      <c r="C85" s="12">
        <f t="shared" si="1"/>
        <v>48.35103848</v>
      </c>
    </row>
    <row r="86" ht="15.75" customHeight="1">
      <c r="A86" s="10">
        <v>113.0</v>
      </c>
      <c r="B86" s="11">
        <v>165.74904016594718</v>
      </c>
      <c r="C86" s="12">
        <f t="shared" si="1"/>
        <v>40.90521425</v>
      </c>
    </row>
    <row r="87" ht="15.75" customHeight="1">
      <c r="A87" s="10">
        <v>119.0</v>
      </c>
      <c r="B87" s="11">
        <v>124.14527211055454</v>
      </c>
      <c r="C87" s="12">
        <f t="shared" si="1"/>
        <v>57.51326554</v>
      </c>
    </row>
    <row r="88" ht="15.75" customHeight="1">
      <c r="A88" s="10">
        <v>100.0</v>
      </c>
      <c r="B88" s="11">
        <v>104.94594524115969</v>
      </c>
      <c r="C88" s="12">
        <f t="shared" si="1"/>
        <v>57.17228985</v>
      </c>
    </row>
    <row r="89" ht="15.75" customHeight="1">
      <c r="A89" s="10">
        <v>24.0</v>
      </c>
      <c r="B89" s="11">
        <v>21.115605081939194</v>
      </c>
      <c r="C89" s="12">
        <f t="shared" si="1"/>
        <v>68.19600927</v>
      </c>
    </row>
    <row r="90" ht="15.75" customHeight="1">
      <c r="A90" s="10">
        <v>76.0</v>
      </c>
      <c r="B90" s="11">
        <v>88.57503345378814</v>
      </c>
      <c r="C90" s="12">
        <f t="shared" si="1"/>
        <v>51.48177564</v>
      </c>
    </row>
    <row r="91" ht="15.75" customHeight="1">
      <c r="A91" s="10">
        <v>66.0</v>
      </c>
      <c r="B91" s="11">
        <v>94.60631383347078</v>
      </c>
      <c r="C91" s="12">
        <f t="shared" si="1"/>
        <v>41.85767143</v>
      </c>
    </row>
    <row r="92" ht="15.75" customHeight="1">
      <c r="A92" s="10">
        <v>81.0</v>
      </c>
      <c r="B92" s="11">
        <v>98.52758571636679</v>
      </c>
      <c r="C92" s="12">
        <f t="shared" si="1"/>
        <v>49.3262873</v>
      </c>
    </row>
    <row r="93" ht="15.75" customHeight="1">
      <c r="A93" s="10">
        <v>29.0</v>
      </c>
      <c r="B93" s="11">
        <v>61.7729064804143</v>
      </c>
      <c r="C93" s="12">
        <f t="shared" si="1"/>
        <v>28.1676887</v>
      </c>
    </row>
    <row r="94" ht="15.75" customHeight="1">
      <c r="A94" s="10">
        <v>76.0</v>
      </c>
      <c r="B94" s="11">
        <v>115.7642078540642</v>
      </c>
      <c r="C94" s="12">
        <f t="shared" si="1"/>
        <v>39.39041336</v>
      </c>
    </row>
    <row r="95" ht="15.75" customHeight="1">
      <c r="A95" s="10">
        <v>40.0</v>
      </c>
      <c r="B95" s="11">
        <v>57.22317594289843</v>
      </c>
      <c r="C95" s="12">
        <f t="shared" si="1"/>
        <v>41.94104854</v>
      </c>
    </row>
    <row r="96" ht="15.75" customHeight="1">
      <c r="A96" s="10">
        <v>84.0</v>
      </c>
      <c r="B96" s="11">
        <v>164.8187180033077</v>
      </c>
      <c r="C96" s="12">
        <f t="shared" si="1"/>
        <v>30.5790511</v>
      </c>
    </row>
    <row r="97" ht="15.75" customHeight="1">
      <c r="A97" s="10">
        <v>48.0</v>
      </c>
      <c r="B97" s="11">
        <v>52.36860063874369</v>
      </c>
      <c r="C97" s="12">
        <f t="shared" si="1"/>
        <v>54.99478628</v>
      </c>
    </row>
    <row r="98" ht="15.75" customHeight="1">
      <c r="A98" s="10">
        <v>54.0</v>
      </c>
      <c r="B98" s="11">
        <v>57.19223343397416</v>
      </c>
      <c r="C98" s="12">
        <f t="shared" si="1"/>
        <v>56.65104867</v>
      </c>
    </row>
    <row r="99" ht="15.75" customHeight="1">
      <c r="A99" s="10">
        <v>45.0</v>
      </c>
      <c r="B99" s="11">
        <v>76.82014118015873</v>
      </c>
      <c r="C99" s="12">
        <f t="shared" si="1"/>
        <v>35.14703252</v>
      </c>
    </row>
    <row r="100" ht="15.75" customHeight="1">
      <c r="A100" s="10">
        <v>48.0</v>
      </c>
      <c r="B100" s="11">
        <v>76.90909032119654</v>
      </c>
      <c r="C100" s="12">
        <f t="shared" si="1"/>
        <v>37.4468088</v>
      </c>
    </row>
    <row r="101" ht="15.75" customHeight="1">
      <c r="A101" s="10">
        <v>119.0</v>
      </c>
      <c r="B101" s="11">
        <v>129.14913961922676</v>
      </c>
      <c r="C101" s="12">
        <f t="shared" si="1"/>
        <v>55.28492115</v>
      </c>
    </row>
    <row r="102" ht="15.75" customHeight="1">
      <c r="A102" s="10">
        <v>11.0</v>
      </c>
      <c r="B102" s="11">
        <v>15.266417053127029</v>
      </c>
      <c r="C102" s="12">
        <f t="shared" si="1"/>
        <v>43.2321479</v>
      </c>
    </row>
    <row r="103" ht="15.75" customHeight="1">
      <c r="A103" s="10">
        <v>55.0</v>
      </c>
      <c r="B103" s="11">
        <v>59.66460571350002</v>
      </c>
      <c r="C103" s="12">
        <f t="shared" si="1"/>
        <v>55.30917301</v>
      </c>
    </row>
    <row r="104" ht="15.75" customHeight="1">
      <c r="A104" s="10">
        <v>112.0</v>
      </c>
      <c r="B104" s="11">
        <v>101.23702549547758</v>
      </c>
      <c r="C104" s="12">
        <f t="shared" si="1"/>
        <v>66.37887638</v>
      </c>
    </row>
    <row r="105" ht="15.75" customHeight="1">
      <c r="A105" s="10">
        <v>75.0</v>
      </c>
      <c r="B105" s="11">
        <v>118.78468650752069</v>
      </c>
      <c r="C105" s="12">
        <f t="shared" si="1"/>
        <v>37.88367114</v>
      </c>
    </row>
    <row r="106" ht="15.75" customHeight="1">
      <c r="A106" s="10">
        <v>85.0</v>
      </c>
      <c r="B106" s="11">
        <v>107.08315851828944</v>
      </c>
      <c r="C106" s="12">
        <f t="shared" si="1"/>
        <v>47.62653689</v>
      </c>
    </row>
    <row r="107" ht="15.75" customHeight="1">
      <c r="A107" s="10">
        <v>36.0</v>
      </c>
      <c r="B107" s="11">
        <v>40.1215897206319</v>
      </c>
      <c r="C107" s="12">
        <f t="shared" si="1"/>
        <v>53.83635133</v>
      </c>
    </row>
    <row r="108" ht="15.75" customHeight="1">
      <c r="A108" s="10">
        <v>64.0</v>
      </c>
      <c r="B108" s="11">
        <v>73.99252162254784</v>
      </c>
      <c r="C108" s="12">
        <f t="shared" si="1"/>
        <v>51.89713657</v>
      </c>
    </row>
    <row r="109" ht="15.75" customHeight="1">
      <c r="A109" s="10">
        <v>56.0</v>
      </c>
      <c r="B109" s="11">
        <v>134.69724016059965</v>
      </c>
      <c r="C109" s="12">
        <f t="shared" si="1"/>
        <v>24.9448318</v>
      </c>
    </row>
    <row r="110" ht="15.75" customHeight="1">
      <c r="A110" s="10">
        <v>60.0</v>
      </c>
      <c r="B110" s="11">
        <v>70.0455907949978</v>
      </c>
      <c r="C110" s="12">
        <f t="shared" si="1"/>
        <v>51.39509795</v>
      </c>
    </row>
    <row r="111" ht="15.75" customHeight="1">
      <c r="A111" s="10">
        <v>84.0</v>
      </c>
      <c r="B111" s="11">
        <v>98.98188418941442</v>
      </c>
      <c r="C111" s="12">
        <f t="shared" si="1"/>
        <v>50.91840837</v>
      </c>
    </row>
    <row r="112" ht="15.75" customHeight="1">
      <c r="A112" s="10">
        <v>97.0</v>
      </c>
      <c r="B112" s="11">
        <v>293.52944315905967</v>
      </c>
      <c r="C112" s="12">
        <f t="shared" si="1"/>
        <v>19.82765319</v>
      </c>
    </row>
    <row r="113" ht="15.75" customHeight="1">
      <c r="A113" s="10">
        <v>104.0</v>
      </c>
      <c r="B113" s="11">
        <v>145.70637701930417</v>
      </c>
      <c r="C113" s="12">
        <f t="shared" si="1"/>
        <v>42.8258538</v>
      </c>
    </row>
    <row r="114" ht="15.75" customHeight="1">
      <c r="A114" s="10">
        <v>94.0</v>
      </c>
      <c r="B114" s="11">
        <v>100.32201275830863</v>
      </c>
      <c r="C114" s="12">
        <f t="shared" si="1"/>
        <v>56.21896775</v>
      </c>
    </row>
    <row r="115" ht="15.75" customHeight="1">
      <c r="A115" s="10">
        <v>88.0</v>
      </c>
      <c r="B115" s="11">
        <v>109.15052785691016</v>
      </c>
      <c r="C115" s="12">
        <f t="shared" si="1"/>
        <v>48.37356359</v>
      </c>
    </row>
    <row r="116" ht="15.75" customHeight="1">
      <c r="A116" s="10">
        <v>51.0</v>
      </c>
      <c r="B116" s="11">
        <v>70.44117457732908</v>
      </c>
      <c r="C116" s="12">
        <f t="shared" si="1"/>
        <v>43.44050221</v>
      </c>
    </row>
    <row r="117" ht="15.75" customHeight="1">
      <c r="A117" s="10">
        <v>59.0</v>
      </c>
      <c r="B117" s="11">
        <v>72.06735222195874</v>
      </c>
      <c r="C117" s="12">
        <f t="shared" si="1"/>
        <v>49.12071681</v>
      </c>
    </row>
    <row r="118" ht="15.75" customHeight="1">
      <c r="A118" s="10">
        <v>24.0</v>
      </c>
      <c r="B118" s="11">
        <v>28.282450312546118</v>
      </c>
      <c r="C118" s="12">
        <f t="shared" si="1"/>
        <v>50.91496614</v>
      </c>
    </row>
    <row r="119" ht="15.75" customHeight="1">
      <c r="A119" s="10">
        <v>30.0</v>
      </c>
      <c r="B119" s="11">
        <v>30.893788530308797</v>
      </c>
      <c r="C119" s="12">
        <f t="shared" si="1"/>
        <v>58.26413935</v>
      </c>
    </row>
    <row r="120" ht="15.75" customHeight="1">
      <c r="A120" s="10">
        <v>73.0</v>
      </c>
      <c r="B120" s="11">
        <v>82.33675914362252</v>
      </c>
      <c r="C120" s="12">
        <f t="shared" si="1"/>
        <v>53.19616713</v>
      </c>
    </row>
    <row r="121" ht="15.75" customHeight="1">
      <c r="A121" s="10">
        <v>65.0</v>
      </c>
      <c r="B121" s="11">
        <v>89.82240830162257</v>
      </c>
      <c r="C121" s="12">
        <f t="shared" si="1"/>
        <v>43.41900951</v>
      </c>
    </row>
    <row r="122" ht="15.75" customHeight="1">
      <c r="A122" s="10">
        <v>100.0</v>
      </c>
      <c r="B122" s="11">
        <v>132.69461390942064</v>
      </c>
      <c r="C122" s="12">
        <f t="shared" si="1"/>
        <v>45.21660543</v>
      </c>
    </row>
    <row r="123" ht="15.75" customHeight="1">
      <c r="A123" s="10">
        <v>78.0</v>
      </c>
      <c r="B123" s="11">
        <v>119.59714441746615</v>
      </c>
      <c r="C123" s="12">
        <f t="shared" si="1"/>
        <v>39.13136909</v>
      </c>
    </row>
    <row r="124" ht="15.75" customHeight="1">
      <c r="A124" s="10">
        <v>20.0</v>
      </c>
      <c r="B124" s="11">
        <v>18.414685952014974</v>
      </c>
      <c r="C124" s="12">
        <f t="shared" si="1"/>
        <v>65.16537958</v>
      </c>
    </row>
    <row r="125" ht="15.75" customHeight="1">
      <c r="A125" s="10">
        <v>109.0</v>
      </c>
      <c r="B125" s="11">
        <v>174.40157442176255</v>
      </c>
      <c r="C125" s="12">
        <f t="shared" si="1"/>
        <v>37.49966147</v>
      </c>
    </row>
    <row r="126" ht="15.75" customHeight="1">
      <c r="A126" s="10">
        <v>14.0</v>
      </c>
      <c r="B126" s="11">
        <v>17.11801967728843</v>
      </c>
      <c r="C126" s="12">
        <f t="shared" si="1"/>
        <v>49.07109676</v>
      </c>
    </row>
    <row r="127" ht="15.75" customHeight="1">
      <c r="A127" s="10">
        <v>18.0</v>
      </c>
      <c r="B127" s="11">
        <v>16.349378729681067</v>
      </c>
      <c r="C127" s="12">
        <f t="shared" si="1"/>
        <v>66.05755594</v>
      </c>
    </row>
    <row r="128" ht="15.75" customHeight="1">
      <c r="A128" s="10">
        <v>15.0</v>
      </c>
      <c r="B128" s="11">
        <v>14.958936316617164</v>
      </c>
      <c r="C128" s="12">
        <f t="shared" si="1"/>
        <v>60.16470563</v>
      </c>
    </row>
    <row r="129" ht="15.75" customHeight="1">
      <c r="A129" s="10">
        <v>109.0</v>
      </c>
      <c r="B129" s="11">
        <v>209.4134829424487</v>
      </c>
      <c r="C129" s="12">
        <f t="shared" si="1"/>
        <v>31.23008083</v>
      </c>
    </row>
    <row r="130" ht="15.75" customHeight="1">
      <c r="A130" s="10">
        <v>25.0</v>
      </c>
      <c r="B130" s="11">
        <v>25.89043734393938</v>
      </c>
      <c r="C130" s="12">
        <f t="shared" si="1"/>
        <v>57.93644889</v>
      </c>
    </row>
    <row r="131" ht="15.75" customHeight="1">
      <c r="A131" s="10">
        <v>33.0</v>
      </c>
      <c r="B131" s="11">
        <v>36.924266542745265</v>
      </c>
      <c r="C131" s="12">
        <f t="shared" si="1"/>
        <v>53.62327232</v>
      </c>
    </row>
    <row r="132" ht="15.75" customHeight="1">
      <c r="A132" s="10">
        <v>52.0</v>
      </c>
      <c r="B132" s="11">
        <v>52.69307321375132</v>
      </c>
      <c r="C132" s="12">
        <f t="shared" si="1"/>
        <v>59.21081861</v>
      </c>
    </row>
    <row r="133" ht="15.75" customHeight="1">
      <c r="A133" s="10">
        <v>120.0</v>
      </c>
      <c r="B133" s="11">
        <v>209.92154950762614</v>
      </c>
      <c r="C133" s="12">
        <f t="shared" si="1"/>
        <v>34.29852732</v>
      </c>
    </row>
    <row r="134" ht="15.75" customHeight="1">
      <c r="A134" s="10">
        <v>50.0</v>
      </c>
      <c r="B134" s="11">
        <v>61.9682242697451</v>
      </c>
      <c r="C134" s="12">
        <f t="shared" si="1"/>
        <v>48.41190845</v>
      </c>
    </row>
    <row r="135" ht="15.75" customHeight="1">
      <c r="A135" s="10">
        <v>104.0</v>
      </c>
      <c r="B135" s="11">
        <v>157.5688514965347</v>
      </c>
      <c r="C135" s="12">
        <f t="shared" si="1"/>
        <v>39.60173563</v>
      </c>
    </row>
    <row r="136" ht="15.75" customHeight="1">
      <c r="A136" s="10">
        <v>20.0</v>
      </c>
      <c r="B136" s="11">
        <v>24.158668074239237</v>
      </c>
      <c r="C136" s="12">
        <f t="shared" si="1"/>
        <v>49.67161254</v>
      </c>
    </row>
    <row r="137" ht="15.75" customHeight="1">
      <c r="A137" s="10">
        <v>34.0</v>
      </c>
      <c r="B137" s="11">
        <v>137.81234144539079</v>
      </c>
      <c r="C137" s="12">
        <f t="shared" si="1"/>
        <v>14.80273812</v>
      </c>
    </row>
    <row r="138" ht="15.75" customHeight="1">
      <c r="A138" s="10">
        <v>85.0</v>
      </c>
      <c r="B138" s="11">
        <v>76.36897161402834</v>
      </c>
      <c r="C138" s="12">
        <f t="shared" si="1"/>
        <v>66.78104854</v>
      </c>
    </row>
    <row r="139" ht="15.75" customHeight="1">
      <c r="A139" s="10">
        <v>41.0</v>
      </c>
      <c r="B139" s="11">
        <v>58.66183077506229</v>
      </c>
      <c r="C139" s="12">
        <f t="shared" si="1"/>
        <v>41.93527491</v>
      </c>
    </row>
    <row r="140" ht="15.75" customHeight="1">
      <c r="A140" s="10">
        <v>19.0</v>
      </c>
      <c r="B140" s="11">
        <v>30.42092194153117</v>
      </c>
      <c r="C140" s="12">
        <f t="shared" si="1"/>
        <v>37.47420943</v>
      </c>
    </row>
    <row r="141" ht="15.75" customHeight="1">
      <c r="A141" s="10">
        <v>99.0</v>
      </c>
      <c r="B141" s="11">
        <v>107.01863250687853</v>
      </c>
      <c r="C141" s="12">
        <f t="shared" si="1"/>
        <v>55.50435341</v>
      </c>
    </row>
    <row r="142" ht="15.75" customHeight="1">
      <c r="A142" s="10">
        <v>35.0</v>
      </c>
      <c r="B142" s="11">
        <v>43.21710548074817</v>
      </c>
      <c r="C142" s="12">
        <f t="shared" si="1"/>
        <v>48.59187066</v>
      </c>
    </row>
    <row r="143" ht="15.75" customHeight="1">
      <c r="A143" s="10">
        <v>27.0</v>
      </c>
      <c r="B143" s="11">
        <v>30.577883201483242</v>
      </c>
      <c r="C143" s="12">
        <f t="shared" si="1"/>
        <v>52.9794685</v>
      </c>
    </row>
    <row r="144" ht="15.75" customHeight="1">
      <c r="A144" s="10">
        <v>62.0</v>
      </c>
      <c r="B144" s="11">
        <v>91.34188423654201</v>
      </c>
      <c r="C144" s="12">
        <f t="shared" si="1"/>
        <v>40.72611411</v>
      </c>
    </row>
    <row r="145" ht="15.75" customHeight="1">
      <c r="A145" s="10">
        <v>110.0</v>
      </c>
      <c r="B145" s="11">
        <v>168.2024297128266</v>
      </c>
      <c r="C145" s="12">
        <f t="shared" si="1"/>
        <v>39.23843437</v>
      </c>
    </row>
    <row r="146" ht="15.75" customHeight="1">
      <c r="A146" s="10">
        <v>42.0</v>
      </c>
      <c r="B146" s="11">
        <v>44.85622020080525</v>
      </c>
      <c r="C146" s="12">
        <f t="shared" si="1"/>
        <v>56.17949949</v>
      </c>
    </row>
    <row r="147" ht="15.75" customHeight="1">
      <c r="A147" s="10">
        <v>69.0</v>
      </c>
      <c r="B147" s="11">
        <v>76.70736875743977</v>
      </c>
      <c r="C147" s="12">
        <f t="shared" si="1"/>
        <v>53.97134678</v>
      </c>
    </row>
    <row r="148" ht="15.75" customHeight="1">
      <c r="A148" s="10">
        <v>51.0</v>
      </c>
      <c r="B148" s="11">
        <v>82.81068570735849</v>
      </c>
      <c r="C148" s="12">
        <f t="shared" si="1"/>
        <v>36.95175295</v>
      </c>
    </row>
    <row r="149" ht="15.75" customHeight="1">
      <c r="A149" s="10">
        <v>101.0</v>
      </c>
      <c r="B149" s="11">
        <v>113.07024569844816</v>
      </c>
      <c r="C149" s="12">
        <f t="shared" si="1"/>
        <v>53.59500161</v>
      </c>
    </row>
    <row r="150" ht="15.75" customHeight="1">
      <c r="A150" s="10">
        <v>113.0</v>
      </c>
      <c r="B150" s="11">
        <v>143.52355392655673</v>
      </c>
      <c r="C150" s="12">
        <f t="shared" si="1"/>
        <v>47.2396329</v>
      </c>
    </row>
    <row r="151" ht="15.75" customHeight="1">
      <c r="A151" s="10">
        <v>34.0</v>
      </c>
      <c r="B151" s="11">
        <v>44.45458221166088</v>
      </c>
      <c r="C151" s="12">
        <f t="shared" si="1"/>
        <v>45.88953261</v>
      </c>
    </row>
    <row r="152" ht="15.75" customHeight="1">
      <c r="A152" s="10">
        <v>49.0</v>
      </c>
      <c r="B152" s="11">
        <v>59.45303783495289</v>
      </c>
      <c r="C152" s="12">
        <f t="shared" si="1"/>
        <v>49.45079523</v>
      </c>
    </row>
    <row r="153" ht="15.75" customHeight="1">
      <c r="A153" s="10">
        <v>47.0</v>
      </c>
      <c r="B153" s="11">
        <v>46.358799334807784</v>
      </c>
      <c r="C153" s="12">
        <f t="shared" si="1"/>
        <v>60.82987568</v>
      </c>
    </row>
    <row r="154" ht="15.75" customHeight="1">
      <c r="A154" s="10">
        <v>56.0</v>
      </c>
      <c r="B154" s="11">
        <v>49.249087629740586</v>
      </c>
      <c r="C154" s="12">
        <f t="shared" si="1"/>
        <v>68.22461413</v>
      </c>
    </row>
    <row r="155" ht="15.75" customHeight="1">
      <c r="A155" s="10">
        <v>120.0</v>
      </c>
      <c r="B155" s="11">
        <v>150.65913105901558</v>
      </c>
      <c r="C155" s="12">
        <f t="shared" si="1"/>
        <v>47.79000084</v>
      </c>
    </row>
    <row r="156" ht="15.75" customHeight="1">
      <c r="A156" s="10">
        <v>30.0</v>
      </c>
      <c r="B156" s="11">
        <v>95.04812774926293</v>
      </c>
      <c r="C156" s="12">
        <f t="shared" si="1"/>
        <v>18.9377744</v>
      </c>
    </row>
    <row r="157" ht="15.75" customHeight="1">
      <c r="A157" s="10">
        <v>95.0</v>
      </c>
      <c r="B157" s="11">
        <v>81.16636791720481</v>
      </c>
      <c r="C157" s="12">
        <f t="shared" si="1"/>
        <v>70.22613117</v>
      </c>
    </row>
    <row r="158" ht="15.75" customHeight="1">
      <c r="A158" s="10">
        <v>93.0</v>
      </c>
      <c r="B158" s="11">
        <v>112.17124701836629</v>
      </c>
      <c r="C158" s="12">
        <f t="shared" si="1"/>
        <v>49.74536834</v>
      </c>
    </row>
    <row r="159" ht="15.75" customHeight="1">
      <c r="A159" s="10">
        <v>68.0</v>
      </c>
      <c r="B159" s="11">
        <v>105.46175252887693</v>
      </c>
      <c r="C159" s="12">
        <f t="shared" si="1"/>
        <v>38.68701119</v>
      </c>
    </row>
    <row r="160" ht="15.75" customHeight="1">
      <c r="A160" s="10">
        <v>114.0</v>
      </c>
      <c r="B160" s="11">
        <v>139.88323191711663</v>
      </c>
      <c r="C160" s="12">
        <f t="shared" si="1"/>
        <v>48.89792655</v>
      </c>
    </row>
    <row r="161" ht="15.75" customHeight="1">
      <c r="A161" s="10">
        <v>92.0</v>
      </c>
      <c r="B161" s="11">
        <v>132.65060005062404</v>
      </c>
      <c r="C161" s="12">
        <f t="shared" si="1"/>
        <v>41.61307976</v>
      </c>
    </row>
    <row r="162" ht="15.75" customHeight="1">
      <c r="A162" s="10">
        <v>17.0</v>
      </c>
      <c r="B162" s="11">
        <v>18.752475929216445</v>
      </c>
      <c r="C162" s="12">
        <f t="shared" si="1"/>
        <v>54.39281745</v>
      </c>
    </row>
    <row r="163" ht="15.75" customHeight="1">
      <c r="A163" s="10">
        <v>80.0</v>
      </c>
      <c r="B163" s="11">
        <v>116.46538862729194</v>
      </c>
      <c r="C163" s="12">
        <f t="shared" si="1"/>
        <v>41.21396113</v>
      </c>
    </row>
    <row r="164" ht="15.75" customHeight="1">
      <c r="A164" s="10">
        <v>92.0</v>
      </c>
      <c r="B164" s="11">
        <v>85.17362499496036</v>
      </c>
      <c r="C164" s="12">
        <f t="shared" si="1"/>
        <v>64.80879498</v>
      </c>
    </row>
    <row r="165" ht="15.75" customHeight="1">
      <c r="A165" s="10">
        <v>43.0</v>
      </c>
      <c r="B165" s="11">
        <v>59.9917329346695</v>
      </c>
      <c r="C165" s="12">
        <f t="shared" si="1"/>
        <v>43.00592555</v>
      </c>
    </row>
    <row r="166" ht="15.75" customHeight="1">
      <c r="A166" s="10">
        <v>26.0</v>
      </c>
      <c r="B166" s="11">
        <v>34.39193320585906</v>
      </c>
      <c r="C166" s="12">
        <f t="shared" si="1"/>
        <v>45.359474</v>
      </c>
    </row>
    <row r="167" ht="15.75" customHeight="1">
      <c r="A167" s="10">
        <v>73.0</v>
      </c>
      <c r="B167" s="11">
        <v>72.34090592895292</v>
      </c>
      <c r="C167" s="12">
        <f t="shared" si="1"/>
        <v>60.54665675</v>
      </c>
    </row>
    <row r="168" ht="15.75" customHeight="1">
      <c r="A168" s="10">
        <v>45.0</v>
      </c>
      <c r="B168" s="11">
        <v>67.2946510526417</v>
      </c>
      <c r="C168" s="12">
        <f t="shared" si="1"/>
        <v>40.1220596</v>
      </c>
    </row>
    <row r="169" ht="15.75" customHeight="1">
      <c r="A169" s="10">
        <v>45.0</v>
      </c>
      <c r="B169" s="11">
        <v>52.23764472212385</v>
      </c>
      <c r="C169" s="12">
        <f t="shared" si="1"/>
        <v>51.68686326</v>
      </c>
    </row>
    <row r="170" ht="15.75" customHeight="1">
      <c r="A170" s="10">
        <v>43.0</v>
      </c>
      <c r="B170" s="11">
        <v>80.14742953993166</v>
      </c>
      <c r="C170" s="12">
        <f t="shared" si="1"/>
        <v>32.19067679</v>
      </c>
    </row>
    <row r="171" ht="15.75" customHeight="1">
      <c r="A171" s="10">
        <v>102.0</v>
      </c>
      <c r="B171" s="11">
        <v>279.03769965800836</v>
      </c>
      <c r="C171" s="12">
        <f t="shared" si="1"/>
        <v>21.93252026</v>
      </c>
    </row>
    <row r="172" ht="15.75" customHeight="1">
      <c r="A172" s="10">
        <v>11.0</v>
      </c>
      <c r="B172" s="11">
        <v>12.961436765872731</v>
      </c>
      <c r="C172" s="12">
        <f t="shared" si="1"/>
        <v>50.92028082</v>
      </c>
    </row>
    <row r="173" ht="15.75" customHeight="1">
      <c r="A173" s="10">
        <v>40.0</v>
      </c>
      <c r="B173" s="11">
        <v>48.6436963085186</v>
      </c>
      <c r="C173" s="12">
        <f t="shared" si="1"/>
        <v>49.33835588</v>
      </c>
    </row>
    <row r="174" ht="15.75" customHeight="1">
      <c r="A174" s="10">
        <v>117.0</v>
      </c>
      <c r="B174" s="11">
        <v>231.62081378371101</v>
      </c>
      <c r="C174" s="12">
        <f t="shared" si="1"/>
        <v>30.30815705</v>
      </c>
    </row>
    <row r="175" ht="15.75" customHeight="1">
      <c r="A175" s="10">
        <v>102.0</v>
      </c>
      <c r="B175" s="11">
        <v>336.15001826307497</v>
      </c>
      <c r="C175" s="12">
        <f t="shared" si="1"/>
        <v>18.20615698</v>
      </c>
    </row>
    <row r="176" ht="15.75" customHeight="1">
      <c r="A176" s="10">
        <v>47.0</v>
      </c>
      <c r="B176" s="11">
        <v>45.25171693518168</v>
      </c>
      <c r="C176" s="12">
        <f t="shared" si="1"/>
        <v>62.31807743</v>
      </c>
    </row>
    <row r="177" ht="15.75" customHeight="1">
      <c r="A177" s="10">
        <v>27.0</v>
      </c>
      <c r="B177" s="11">
        <v>21.327443747439574</v>
      </c>
      <c r="C177" s="12">
        <f t="shared" si="1"/>
        <v>75.95847018</v>
      </c>
    </row>
    <row r="178" ht="15.75" customHeight="1">
      <c r="A178" s="10">
        <v>88.0</v>
      </c>
      <c r="B178" s="11">
        <v>236.44639080886512</v>
      </c>
      <c r="C178" s="12">
        <f t="shared" si="1"/>
        <v>22.33064325</v>
      </c>
    </row>
    <row r="179" ht="15.75" customHeight="1">
      <c r="A179" s="10">
        <v>26.0</v>
      </c>
      <c r="B179" s="11">
        <v>50.024660419697945</v>
      </c>
      <c r="C179" s="12">
        <f t="shared" si="1"/>
        <v>31.18461948</v>
      </c>
    </row>
    <row r="180" ht="15.75" customHeight="1">
      <c r="A180" s="10">
        <v>58.0</v>
      </c>
      <c r="B180" s="11">
        <v>59.956466834695796</v>
      </c>
      <c r="C180" s="12">
        <f t="shared" si="1"/>
        <v>58.04211261</v>
      </c>
    </row>
    <row r="181" ht="15.75" customHeight="1">
      <c r="A181" s="10">
        <v>76.0</v>
      </c>
      <c r="B181" s="11">
        <v>107.71197933652715</v>
      </c>
      <c r="C181" s="12">
        <f t="shared" si="1"/>
        <v>42.33512399</v>
      </c>
    </row>
    <row r="182" ht="15.75" customHeight="1">
      <c r="A182" s="10">
        <v>90.0</v>
      </c>
      <c r="B182" s="11">
        <v>101.80766147751999</v>
      </c>
      <c r="C182" s="12">
        <f t="shared" si="1"/>
        <v>53.04119476</v>
      </c>
    </row>
    <row r="183" ht="15.75" customHeight="1">
      <c r="A183" s="10">
        <v>29.0</v>
      </c>
      <c r="B183" s="11">
        <v>36.56562450520261</v>
      </c>
      <c r="C183" s="12">
        <f t="shared" si="1"/>
        <v>47.58567708</v>
      </c>
    </row>
    <row r="184" ht="15.75" customHeight="1">
      <c r="A184" s="10">
        <v>42.0</v>
      </c>
      <c r="B184" s="11">
        <v>63.638242384251114</v>
      </c>
      <c r="C184" s="12">
        <f t="shared" si="1"/>
        <v>39.59883092</v>
      </c>
    </row>
    <row r="185" ht="15.75" customHeight="1">
      <c r="A185" s="10">
        <v>54.0</v>
      </c>
      <c r="B185" s="11">
        <v>61.126591343138855</v>
      </c>
      <c r="C185" s="12">
        <f t="shared" si="1"/>
        <v>53.00475503</v>
      </c>
    </row>
    <row r="186" ht="15.75" customHeight="1">
      <c r="A186" s="10">
        <v>50.0</v>
      </c>
      <c r="B186" s="11">
        <v>100.6875734991151</v>
      </c>
      <c r="C186" s="12">
        <f t="shared" si="1"/>
        <v>29.79513654</v>
      </c>
    </row>
    <row r="187" ht="15.75" customHeight="1">
      <c r="A187" s="10">
        <v>70.0</v>
      </c>
      <c r="B187" s="11">
        <v>102.82768695285482</v>
      </c>
      <c r="C187" s="12">
        <f t="shared" si="1"/>
        <v>40.8450304</v>
      </c>
    </row>
    <row r="188" ht="15.75" customHeight="1">
      <c r="A188" s="10">
        <v>46.0</v>
      </c>
      <c r="B188" s="11">
        <v>69.64977351952598</v>
      </c>
      <c r="C188" s="12">
        <f t="shared" si="1"/>
        <v>39.62683381</v>
      </c>
    </row>
    <row r="189" ht="15.75" customHeight="1">
      <c r="A189" s="10">
        <v>17.0</v>
      </c>
      <c r="B189" s="11">
        <v>33.0323002748507</v>
      </c>
      <c r="C189" s="12">
        <f t="shared" si="1"/>
        <v>30.87886679</v>
      </c>
    </row>
    <row r="190" ht="15.75" customHeight="1">
      <c r="A190" s="10">
        <v>49.0</v>
      </c>
      <c r="B190" s="11">
        <v>72.2439659992833</v>
      </c>
      <c r="C190" s="12">
        <f t="shared" si="1"/>
        <v>40.69544023</v>
      </c>
    </row>
    <row r="191" ht="15.75" customHeight="1">
      <c r="A191" s="10">
        <v>56.0</v>
      </c>
      <c r="B191" s="11">
        <v>50.087848452543945</v>
      </c>
      <c r="C191" s="12">
        <f t="shared" si="1"/>
        <v>67.08213876</v>
      </c>
    </row>
    <row r="192" ht="15.75" customHeight="1">
      <c r="A192" s="10">
        <v>69.0</v>
      </c>
      <c r="B192" s="11">
        <v>95.41856252849908</v>
      </c>
      <c r="C192" s="12">
        <f t="shared" si="1"/>
        <v>43.3877842</v>
      </c>
    </row>
    <row r="193" ht="15.75" customHeight="1">
      <c r="A193" s="10">
        <v>93.0</v>
      </c>
      <c r="B193" s="11">
        <v>144.66596876335907</v>
      </c>
      <c r="C193" s="12">
        <f t="shared" si="1"/>
        <v>38.57161465</v>
      </c>
    </row>
    <row r="194" ht="15.75" customHeight="1">
      <c r="A194" s="10">
        <v>64.0</v>
      </c>
      <c r="B194" s="11">
        <v>81.92375747368588</v>
      </c>
      <c r="C194" s="12">
        <f t="shared" si="1"/>
        <v>46.87285005</v>
      </c>
    </row>
    <row r="195" ht="15.75" customHeight="1">
      <c r="A195" s="10">
        <v>33.0</v>
      </c>
      <c r="B195" s="11">
        <v>65.87344411422511</v>
      </c>
      <c r="C195" s="12">
        <f t="shared" si="1"/>
        <v>30.05763592</v>
      </c>
    </row>
    <row r="196" ht="15.75" customHeight="1">
      <c r="A196" s="10">
        <v>98.0</v>
      </c>
      <c r="B196" s="11">
        <v>79.13905952902802</v>
      </c>
      <c r="C196" s="12">
        <f t="shared" si="1"/>
        <v>74.29959409</v>
      </c>
    </row>
    <row r="197" ht="15.75" customHeight="1">
      <c r="A197" s="10">
        <v>59.0</v>
      </c>
      <c r="B197" s="11">
        <v>66.90866809549384</v>
      </c>
      <c r="C197" s="12">
        <f t="shared" si="1"/>
        <v>52.90794303</v>
      </c>
    </row>
    <row r="198" ht="15.75" customHeight="1">
      <c r="A198" s="10">
        <v>112.0</v>
      </c>
      <c r="B198" s="11">
        <v>141.92364988803547</v>
      </c>
      <c r="C198" s="12">
        <f t="shared" si="1"/>
        <v>47.34940234</v>
      </c>
    </row>
    <row r="199" ht="15.75" customHeight="1">
      <c r="A199" s="10">
        <v>94.0</v>
      </c>
      <c r="B199" s="11">
        <v>156.2472118867105</v>
      </c>
      <c r="C199" s="12">
        <f t="shared" si="1"/>
        <v>36.09664411</v>
      </c>
    </row>
    <row r="200" ht="15.75" customHeight="1">
      <c r="A200" s="10">
        <v>52.0</v>
      </c>
      <c r="B200" s="11">
        <v>53.59085852437542</v>
      </c>
      <c r="C200" s="12">
        <f t="shared" si="1"/>
        <v>58.21888445</v>
      </c>
    </row>
    <row r="201" ht="15.75" customHeight="1">
      <c r="A201" s="10">
        <v>39.0</v>
      </c>
      <c r="B201" s="11">
        <v>34.808204858833676</v>
      </c>
      <c r="C201" s="12">
        <f t="shared" si="1"/>
        <v>67.22552943</v>
      </c>
    </row>
    <row r="202" ht="15.75" customHeight="1">
      <c r="A202" s="10">
        <v>80.0</v>
      </c>
      <c r="B202" s="11">
        <v>125.86070334663903</v>
      </c>
      <c r="C202" s="12">
        <f t="shared" si="1"/>
        <v>38.1374001</v>
      </c>
    </row>
    <row r="203" ht="15.75" customHeight="1">
      <c r="A203" s="10">
        <v>53.0</v>
      </c>
      <c r="B203" s="11">
        <v>45.59113717140629</v>
      </c>
      <c r="C203" s="12">
        <f t="shared" si="1"/>
        <v>69.75039881</v>
      </c>
    </row>
    <row r="204" ht="15.75" customHeight="1">
      <c r="A204" s="10">
        <v>14.0</v>
      </c>
      <c r="B204" s="11">
        <v>13.974828538108122</v>
      </c>
      <c r="C204" s="12">
        <f t="shared" si="1"/>
        <v>60.108072</v>
      </c>
    </row>
    <row r="205" ht="15.75" customHeight="1">
      <c r="A205" s="10">
        <v>107.0</v>
      </c>
      <c r="B205" s="11">
        <v>121.63977489375132</v>
      </c>
      <c r="C205" s="12">
        <f t="shared" si="1"/>
        <v>52.77878889</v>
      </c>
    </row>
    <row r="206" ht="15.75" customHeight="1">
      <c r="A206" s="10">
        <v>16.0</v>
      </c>
      <c r="B206" s="11">
        <v>20.45782545360687</v>
      </c>
      <c r="C206" s="12">
        <f t="shared" si="1"/>
        <v>46.92580852</v>
      </c>
    </row>
    <row r="207" ht="15.75" customHeight="1">
      <c r="A207" s="10">
        <v>35.0</v>
      </c>
      <c r="B207" s="11">
        <v>52.92625678272128</v>
      </c>
      <c r="C207" s="12">
        <f t="shared" si="1"/>
        <v>39.67784853</v>
      </c>
    </row>
    <row r="208" ht="15.75" customHeight="1">
      <c r="A208" s="10">
        <v>113.0</v>
      </c>
      <c r="B208" s="11">
        <v>188.43577083028157</v>
      </c>
      <c r="C208" s="12">
        <f t="shared" si="1"/>
        <v>35.98042967</v>
      </c>
    </row>
    <row r="209" ht="15.75" customHeight="1">
      <c r="A209" s="10">
        <v>118.0</v>
      </c>
      <c r="B209" s="11">
        <v>140.9584239392308</v>
      </c>
      <c r="C209" s="12">
        <f t="shared" si="1"/>
        <v>50.22757635</v>
      </c>
    </row>
    <row r="210" ht="15.75" customHeight="1">
      <c r="A210" s="10">
        <v>25.0</v>
      </c>
      <c r="B210" s="11">
        <v>24.137619005278243</v>
      </c>
      <c r="C210" s="12">
        <f t="shared" si="1"/>
        <v>62.14366047</v>
      </c>
    </row>
    <row r="211" ht="15.75" customHeight="1">
      <c r="A211" s="10">
        <v>10.0</v>
      </c>
      <c r="B211" s="11">
        <v>8.768051114630936</v>
      </c>
      <c r="C211" s="12">
        <f t="shared" si="1"/>
        <v>68.43025801</v>
      </c>
    </row>
    <row r="212" ht="15.75" customHeight="1">
      <c r="A212" s="10">
        <v>54.0</v>
      </c>
      <c r="B212" s="11">
        <v>63.34081811991633</v>
      </c>
      <c r="C212" s="12">
        <f t="shared" si="1"/>
        <v>51.15184957</v>
      </c>
    </row>
    <row r="213" ht="15.75" customHeight="1">
      <c r="A213" s="10">
        <v>56.0</v>
      </c>
      <c r="B213" s="11">
        <v>98.3633504789673</v>
      </c>
      <c r="C213" s="12">
        <f t="shared" si="1"/>
        <v>34.15906416</v>
      </c>
    </row>
    <row r="214" ht="15.75" customHeight="1">
      <c r="A214" s="10">
        <v>34.0</v>
      </c>
      <c r="B214" s="11">
        <v>36.9107708150378</v>
      </c>
      <c r="C214" s="12">
        <f t="shared" si="1"/>
        <v>55.26842044</v>
      </c>
    </row>
    <row r="215" ht="15.75" customHeight="1">
      <c r="A215" s="10">
        <v>61.0</v>
      </c>
      <c r="B215" s="11">
        <v>83.45721905401601</v>
      </c>
      <c r="C215" s="12">
        <f t="shared" si="1"/>
        <v>43.85480419</v>
      </c>
    </row>
    <row r="216" ht="15.75" customHeight="1">
      <c r="A216" s="10">
        <v>84.0</v>
      </c>
      <c r="B216" s="11">
        <v>90.80379316603978</v>
      </c>
      <c r="C216" s="12">
        <f t="shared" si="1"/>
        <v>55.50428924</v>
      </c>
    </row>
    <row r="217" ht="15.75" customHeight="1">
      <c r="A217" s="10">
        <v>112.0</v>
      </c>
      <c r="B217" s="11">
        <v>121.12636742581694</v>
      </c>
      <c r="C217" s="12">
        <f t="shared" si="1"/>
        <v>55.47924983</v>
      </c>
    </row>
    <row r="218" ht="15.75" customHeight="1">
      <c r="A218" s="10">
        <v>44.0</v>
      </c>
      <c r="B218" s="11">
        <v>42.91006435989667</v>
      </c>
      <c r="C218" s="12">
        <f t="shared" si="1"/>
        <v>61.52402797</v>
      </c>
    </row>
    <row r="219" ht="15.75" customHeight="1">
      <c r="A219" s="10">
        <v>11.0</v>
      </c>
      <c r="B219" s="11">
        <v>16.49663750048868</v>
      </c>
      <c r="C219" s="12">
        <f t="shared" si="1"/>
        <v>40.00815318</v>
      </c>
    </row>
    <row r="220" ht="15.75" customHeight="1">
      <c r="A220" s="10">
        <v>69.0</v>
      </c>
      <c r="B220" s="11">
        <v>141.6610799880828</v>
      </c>
      <c r="C220" s="12">
        <f t="shared" si="1"/>
        <v>29.2246819</v>
      </c>
    </row>
    <row r="221" ht="15.75" customHeight="1">
      <c r="A221" s="10">
        <v>120.0</v>
      </c>
      <c r="B221" s="11">
        <v>128.10973225216082</v>
      </c>
      <c r="C221" s="12">
        <f t="shared" si="1"/>
        <v>56.20181912</v>
      </c>
    </row>
    <row r="222" ht="15.75" customHeight="1">
      <c r="A222" s="10">
        <v>23.0</v>
      </c>
      <c r="B222" s="11">
        <v>24.426523636788485</v>
      </c>
      <c r="C222" s="12">
        <f t="shared" si="1"/>
        <v>56.495964</v>
      </c>
    </row>
    <row r="223" ht="15.75" customHeight="1">
      <c r="A223" s="10">
        <v>51.0</v>
      </c>
      <c r="B223" s="11">
        <v>48.853216850547625</v>
      </c>
      <c r="C223" s="12">
        <f t="shared" si="1"/>
        <v>62.63661223</v>
      </c>
    </row>
    <row r="224" ht="15.75" customHeight="1">
      <c r="A224" s="10">
        <v>110.0</v>
      </c>
      <c r="B224" s="11">
        <v>142.36148283421807</v>
      </c>
      <c r="C224" s="12">
        <f t="shared" si="1"/>
        <v>46.36085456</v>
      </c>
    </row>
    <row r="225" ht="15.75" customHeight="1">
      <c r="A225" s="10">
        <v>66.0</v>
      </c>
      <c r="B225" s="11">
        <v>63.86111798674991</v>
      </c>
      <c r="C225" s="12">
        <f t="shared" si="1"/>
        <v>62.0095627</v>
      </c>
    </row>
    <row r="226" ht="15.75" customHeight="1">
      <c r="A226" s="10">
        <v>57.0</v>
      </c>
      <c r="B226" s="11">
        <v>54.26565376230361</v>
      </c>
      <c r="C226" s="12">
        <f t="shared" si="1"/>
        <v>63.02328937</v>
      </c>
    </row>
    <row r="227" ht="15.75" customHeight="1">
      <c r="A227" s="10">
        <v>78.0</v>
      </c>
      <c r="B227" s="11">
        <v>78.00282051286517</v>
      </c>
      <c r="C227" s="12">
        <f t="shared" si="1"/>
        <v>59.99783045</v>
      </c>
    </row>
    <row r="228" ht="15.75" customHeight="1">
      <c r="A228" s="10">
        <v>70.0</v>
      </c>
      <c r="B228" s="11">
        <v>122.30391691171721</v>
      </c>
      <c r="C228" s="12">
        <f t="shared" si="1"/>
        <v>34.34068267</v>
      </c>
    </row>
    <row r="229" ht="15.75" customHeight="1">
      <c r="A229" s="10">
        <v>59.0</v>
      </c>
      <c r="B229" s="11">
        <v>63.14799650411928</v>
      </c>
      <c r="C229" s="12">
        <f t="shared" si="1"/>
        <v>56.05878565</v>
      </c>
    </row>
    <row r="230" ht="15.75" customHeight="1">
      <c r="A230" s="10">
        <v>93.0</v>
      </c>
      <c r="B230" s="11">
        <v>138.18192332515824</v>
      </c>
      <c r="C230" s="12">
        <f t="shared" si="1"/>
        <v>40.38154822</v>
      </c>
    </row>
    <row r="231" ht="15.75" customHeight="1">
      <c r="A231" s="10">
        <v>78.0</v>
      </c>
      <c r="B231" s="11">
        <v>202.2351013066523</v>
      </c>
      <c r="C231" s="12">
        <f t="shared" si="1"/>
        <v>23.14138332</v>
      </c>
    </row>
    <row r="232" ht="15.75" customHeight="1">
      <c r="A232" s="10">
        <v>72.0</v>
      </c>
      <c r="B232" s="11">
        <v>85.30521613418408</v>
      </c>
      <c r="C232" s="12">
        <f t="shared" si="1"/>
        <v>50.64168636</v>
      </c>
    </row>
    <row r="233" ht="15.75" customHeight="1">
      <c r="A233" s="10">
        <v>45.0</v>
      </c>
      <c r="B233" s="11">
        <v>54.38755716167372</v>
      </c>
      <c r="C233" s="12">
        <f t="shared" si="1"/>
        <v>49.64370788</v>
      </c>
    </row>
    <row r="234" ht="15.75" customHeight="1">
      <c r="A234" s="10">
        <v>68.0</v>
      </c>
      <c r="B234" s="11">
        <v>123.59200762628133</v>
      </c>
      <c r="C234" s="12">
        <f t="shared" si="1"/>
        <v>33.01184339</v>
      </c>
    </row>
    <row r="235" ht="15.75" customHeight="1">
      <c r="A235" s="10">
        <v>113.0</v>
      </c>
      <c r="B235" s="11">
        <v>136.08074800283526</v>
      </c>
      <c r="C235" s="12">
        <f t="shared" si="1"/>
        <v>49.82335929</v>
      </c>
    </row>
    <row r="236" ht="15.75" customHeight="1">
      <c r="A236" s="10">
        <v>114.0</v>
      </c>
      <c r="B236" s="11">
        <v>135.57619767774455</v>
      </c>
      <c r="C236" s="12">
        <f t="shared" si="1"/>
        <v>50.45133377</v>
      </c>
    </row>
    <row r="237" ht="15.75" customHeight="1">
      <c r="A237" s="10">
        <v>33.0</v>
      </c>
      <c r="B237" s="11">
        <v>75.68005085313297</v>
      </c>
      <c r="C237" s="12">
        <f t="shared" si="1"/>
        <v>26.16277312</v>
      </c>
    </row>
    <row r="238" ht="15.75" customHeight="1">
      <c r="A238" s="10">
        <v>110.0</v>
      </c>
      <c r="B238" s="11">
        <v>119.59708347146801</v>
      </c>
      <c r="C238" s="12">
        <f t="shared" si="1"/>
        <v>55.18529222</v>
      </c>
    </row>
    <row r="239" ht="15.75" customHeight="1">
      <c r="A239" s="10">
        <v>101.0</v>
      </c>
      <c r="B239" s="11">
        <v>143.4344709010428</v>
      </c>
      <c r="C239" s="12">
        <f t="shared" si="1"/>
        <v>42.24925823</v>
      </c>
    </row>
    <row r="240" ht="15.75" customHeight="1">
      <c r="A240" s="10">
        <v>88.0</v>
      </c>
      <c r="B240" s="11">
        <v>97.35247012108587</v>
      </c>
      <c r="C240" s="12">
        <f t="shared" si="1"/>
        <v>54.23591197</v>
      </c>
    </row>
    <row r="241" ht="15.75" customHeight="1">
      <c r="A241" s="10">
        <v>92.0</v>
      </c>
      <c r="B241" s="11">
        <v>144.66823971367444</v>
      </c>
      <c r="C241" s="12">
        <f t="shared" si="1"/>
        <v>38.15626713</v>
      </c>
    </row>
    <row r="242" ht="15.75" customHeight="1">
      <c r="A242" s="10">
        <v>83.0</v>
      </c>
      <c r="B242" s="11">
        <v>134.27056274391276</v>
      </c>
      <c r="C242" s="12">
        <f t="shared" si="1"/>
        <v>37.08929119</v>
      </c>
    </row>
    <row r="243" ht="15.75" customHeight="1">
      <c r="A243" s="10">
        <v>87.0</v>
      </c>
      <c r="B243" s="11">
        <v>95.56400490561094</v>
      </c>
      <c r="C243" s="12">
        <f t="shared" si="1"/>
        <v>54.62307702</v>
      </c>
    </row>
    <row r="244" ht="15.75" customHeight="1">
      <c r="A244" s="10">
        <v>99.0</v>
      </c>
      <c r="B244" s="11">
        <v>167.5195884003377</v>
      </c>
      <c r="C244" s="12">
        <f t="shared" si="1"/>
        <v>35.45853984</v>
      </c>
    </row>
    <row r="245" ht="15.75" customHeight="1">
      <c r="A245" s="10">
        <v>105.0</v>
      </c>
      <c r="B245" s="11">
        <v>129.32287808104806</v>
      </c>
      <c r="C245" s="12">
        <f t="shared" si="1"/>
        <v>48.71527833</v>
      </c>
    </row>
    <row r="246" ht="15.75" customHeight="1">
      <c r="A246" s="10">
        <v>35.0</v>
      </c>
      <c r="B246" s="11">
        <v>44.69901395932739</v>
      </c>
      <c r="C246" s="12">
        <f t="shared" si="1"/>
        <v>46.98090213</v>
      </c>
    </row>
    <row r="247" ht="15.75" customHeight="1">
      <c r="A247" s="10">
        <v>15.0</v>
      </c>
      <c r="B247" s="11">
        <v>16.576788662324997</v>
      </c>
      <c r="C247" s="12">
        <f t="shared" si="1"/>
        <v>54.29278362</v>
      </c>
    </row>
    <row r="248" ht="15.75" customHeight="1">
      <c r="A248" s="10">
        <v>109.0</v>
      </c>
      <c r="B248" s="11">
        <v>101.81875954994042</v>
      </c>
      <c r="C248" s="12">
        <f t="shared" si="1"/>
        <v>64.2317784</v>
      </c>
    </row>
    <row r="249" ht="15.75" customHeight="1">
      <c r="A249" s="10">
        <v>33.0</v>
      </c>
      <c r="B249" s="11">
        <v>29.489684692849707</v>
      </c>
      <c r="C249" s="12">
        <f t="shared" si="1"/>
        <v>67.14212175</v>
      </c>
    </row>
    <row r="250" ht="15.75" customHeight="1">
      <c r="A250" s="10">
        <v>17.0</v>
      </c>
      <c r="B250" s="11">
        <v>29.345066622642364</v>
      </c>
      <c r="C250" s="12">
        <f t="shared" si="1"/>
        <v>34.7588238</v>
      </c>
    </row>
    <row r="251" ht="15.75" customHeight="1">
      <c r="A251" s="10">
        <v>14.0</v>
      </c>
      <c r="B251" s="11">
        <v>18.448018608881316</v>
      </c>
      <c r="C251" s="12">
        <f t="shared" si="1"/>
        <v>45.53334522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5"/>
    <col customWidth="1" min="2" max="2" width="20.75"/>
    <col customWidth="1" min="3" max="3" width="23.5"/>
    <col customWidth="1" min="4" max="5" width="18.38"/>
    <col customWidth="1" min="6" max="6" width="30.38"/>
    <col customWidth="1" min="7" max="7" width="5.63"/>
    <col customWidth="1" min="8" max="8" width="11.0"/>
    <col customWidth="1" min="9" max="9" width="19.25"/>
    <col customWidth="1" min="10" max="11" width="14.38"/>
    <col customWidth="1" min="12" max="12" width="19.25"/>
    <col customWidth="1" min="13" max="26" width="14.38"/>
  </cols>
  <sheetData>
    <row r="1" ht="15.75" customHeight="1">
      <c r="A1" s="13" t="s">
        <v>11</v>
      </c>
      <c r="B1" s="14" t="s">
        <v>12</v>
      </c>
      <c r="C1" s="14" t="s">
        <v>13</v>
      </c>
      <c r="D1" s="15" t="s">
        <v>14</v>
      </c>
      <c r="E1" s="15" t="s">
        <v>15</v>
      </c>
      <c r="F1" s="15" t="s">
        <v>16</v>
      </c>
      <c r="G1" s="16" t="s">
        <v>17</v>
      </c>
    </row>
    <row r="2" ht="15.75" customHeight="1">
      <c r="A2" s="17">
        <v>1.0</v>
      </c>
      <c r="B2" s="18">
        <v>3000.0</v>
      </c>
      <c r="C2" s="19">
        <v>150.0</v>
      </c>
      <c r="D2" s="3">
        <f t="shared" ref="D2:E2" si="1">POW(B2,2)</f>
        <v>9000000</v>
      </c>
      <c r="E2" s="3">
        <f t="shared" si="1"/>
        <v>22500</v>
      </c>
      <c r="F2" s="3">
        <f t="shared" ref="F2:F26" si="3">B2*C2</f>
        <v>450000</v>
      </c>
    </row>
    <row r="3" ht="15.75" customHeight="1">
      <c r="A3" s="17">
        <v>2.0</v>
      </c>
      <c r="B3" s="18">
        <v>5000.0</v>
      </c>
      <c r="C3" s="19">
        <v>200.0</v>
      </c>
      <c r="D3" s="3">
        <f t="shared" ref="D3:E3" si="2">POW(B3,2)</f>
        <v>25000000</v>
      </c>
      <c r="E3" s="3">
        <f t="shared" si="2"/>
        <v>40000</v>
      </c>
      <c r="F3" s="3">
        <f t="shared" si="3"/>
        <v>1000000</v>
      </c>
    </row>
    <row r="4" ht="15.75" customHeight="1">
      <c r="A4" s="17">
        <v>3.0</v>
      </c>
      <c r="B4" s="18">
        <v>10000.0</v>
      </c>
      <c r="C4" s="19">
        <v>600.0</v>
      </c>
      <c r="D4" s="3">
        <f t="shared" ref="D4:E4" si="4">POW(B4,2)</f>
        <v>100000000</v>
      </c>
      <c r="E4" s="3">
        <f t="shared" si="4"/>
        <v>360000</v>
      </c>
      <c r="F4" s="3">
        <f t="shared" si="3"/>
        <v>6000000</v>
      </c>
    </row>
    <row r="5" ht="15.75" customHeight="1">
      <c r="A5" s="17">
        <v>4.0</v>
      </c>
      <c r="B5" s="18">
        <v>10000.0</v>
      </c>
      <c r="C5" s="19">
        <v>700.0</v>
      </c>
      <c r="D5" s="3">
        <f t="shared" ref="D5:E5" si="5">POW(B5,2)</f>
        <v>100000000</v>
      </c>
      <c r="E5" s="3">
        <f t="shared" si="5"/>
        <v>490000</v>
      </c>
      <c r="F5" s="3">
        <f t="shared" si="3"/>
        <v>7000000</v>
      </c>
    </row>
    <row r="6" ht="15.75" customHeight="1">
      <c r="A6" s="17">
        <v>5.0</v>
      </c>
      <c r="B6" s="18">
        <v>20000.0</v>
      </c>
      <c r="C6" s="19">
        <v>1000.0</v>
      </c>
      <c r="D6" s="3">
        <f t="shared" ref="D6:E6" si="6">POW(B6,2)</f>
        <v>400000000</v>
      </c>
      <c r="E6" s="3">
        <f t="shared" si="6"/>
        <v>1000000</v>
      </c>
      <c r="F6" s="3">
        <f t="shared" si="3"/>
        <v>20000000</v>
      </c>
    </row>
    <row r="7" ht="15.75" customHeight="1">
      <c r="A7" s="17">
        <v>6.0</v>
      </c>
      <c r="B7" s="18">
        <v>20000.0</v>
      </c>
      <c r="C7" s="19">
        <v>1200.0</v>
      </c>
      <c r="D7" s="3">
        <f t="shared" ref="D7:E7" si="7">POW(B7,2)</f>
        <v>400000000</v>
      </c>
      <c r="E7" s="3">
        <f t="shared" si="7"/>
        <v>1440000</v>
      </c>
      <c r="F7" s="3">
        <f t="shared" si="3"/>
        <v>24000000</v>
      </c>
    </row>
    <row r="8" ht="15.75" customHeight="1">
      <c r="A8" s="17">
        <v>7.0</v>
      </c>
      <c r="B8" s="18">
        <v>20000.0</v>
      </c>
      <c r="C8" s="19">
        <v>1500.0</v>
      </c>
      <c r="D8" s="3">
        <f t="shared" ref="D8:E8" si="8">POW(B8,2)</f>
        <v>400000000</v>
      </c>
      <c r="E8" s="3">
        <f t="shared" si="8"/>
        <v>2250000</v>
      </c>
      <c r="F8" s="3">
        <f t="shared" si="3"/>
        <v>30000000</v>
      </c>
    </row>
    <row r="9" ht="15.75" customHeight="1">
      <c r="A9" s="17">
        <v>8.0</v>
      </c>
      <c r="B9" s="18">
        <v>30000.0</v>
      </c>
      <c r="C9" s="19">
        <v>800.0</v>
      </c>
      <c r="D9" s="3">
        <f t="shared" ref="D9:E9" si="9">POW(B9,2)</f>
        <v>900000000</v>
      </c>
      <c r="E9" s="3">
        <f t="shared" si="9"/>
        <v>640000</v>
      </c>
      <c r="F9" s="3">
        <f t="shared" si="3"/>
        <v>24000000</v>
      </c>
    </row>
    <row r="10" ht="15.75" customHeight="1">
      <c r="A10" s="17">
        <v>9.0</v>
      </c>
      <c r="B10" s="18">
        <v>40000.0</v>
      </c>
      <c r="C10" s="19">
        <v>1000.0</v>
      </c>
      <c r="D10" s="3">
        <f t="shared" ref="D10:E10" si="10">POW(B10,2)</f>
        <v>1600000000</v>
      </c>
      <c r="E10" s="3">
        <f t="shared" si="10"/>
        <v>1000000</v>
      </c>
      <c r="F10" s="3">
        <f t="shared" si="3"/>
        <v>40000000</v>
      </c>
    </row>
    <row r="11" ht="15.75" customHeight="1">
      <c r="A11" s="17">
        <v>10.0</v>
      </c>
      <c r="B11" s="18">
        <v>50000.0</v>
      </c>
      <c r="C11" s="19">
        <v>2000.0</v>
      </c>
      <c r="D11" s="3">
        <f t="shared" ref="D11:E11" si="11">POW(B11,2)</f>
        <v>2500000000</v>
      </c>
      <c r="E11" s="3">
        <f t="shared" si="11"/>
        <v>4000000</v>
      </c>
      <c r="F11" s="3">
        <f t="shared" si="3"/>
        <v>100000000</v>
      </c>
    </row>
    <row r="12" ht="15.75" customHeight="1">
      <c r="A12" s="17">
        <v>11.0</v>
      </c>
      <c r="B12" s="18">
        <v>60000.0</v>
      </c>
      <c r="C12" s="19">
        <v>2000.0</v>
      </c>
      <c r="D12" s="3">
        <f t="shared" ref="D12:E12" si="12">POW(B12,2)</f>
        <v>3600000000</v>
      </c>
      <c r="E12" s="3">
        <f t="shared" si="12"/>
        <v>4000000</v>
      </c>
      <c r="F12" s="3">
        <f t="shared" si="3"/>
        <v>120000000</v>
      </c>
    </row>
    <row r="13" ht="15.75" customHeight="1">
      <c r="A13" s="17">
        <v>12.0</v>
      </c>
      <c r="B13" s="18">
        <v>70000.0</v>
      </c>
      <c r="C13" s="19">
        <v>2500.0</v>
      </c>
      <c r="D13" s="3">
        <f t="shared" ref="D13:E13" si="13">POW(B13,2)</f>
        <v>4900000000</v>
      </c>
      <c r="E13" s="3">
        <f t="shared" si="13"/>
        <v>6250000</v>
      </c>
      <c r="F13" s="3">
        <f t="shared" si="3"/>
        <v>175000000</v>
      </c>
    </row>
    <row r="14" ht="15.75" customHeight="1">
      <c r="A14" s="17">
        <v>13.0</v>
      </c>
      <c r="B14" s="18">
        <v>70000.0</v>
      </c>
      <c r="C14" s="19">
        <v>3000.0</v>
      </c>
      <c r="D14" s="3">
        <f t="shared" ref="D14:E14" si="14">POW(B14,2)</f>
        <v>4900000000</v>
      </c>
      <c r="E14" s="3">
        <f t="shared" si="14"/>
        <v>9000000</v>
      </c>
      <c r="F14" s="3">
        <f t="shared" si="3"/>
        <v>210000000</v>
      </c>
    </row>
    <row r="15" ht="15.75" customHeight="1">
      <c r="A15" s="17">
        <v>14.0</v>
      </c>
      <c r="B15" s="18">
        <v>80000.0</v>
      </c>
      <c r="C15" s="19">
        <v>2500.0</v>
      </c>
      <c r="D15" s="3">
        <f t="shared" ref="D15:E15" si="15">POW(B15,2)</f>
        <v>6400000000</v>
      </c>
      <c r="E15" s="3">
        <f t="shared" si="15"/>
        <v>6250000</v>
      </c>
      <c r="F15" s="3">
        <f t="shared" si="3"/>
        <v>200000000</v>
      </c>
    </row>
    <row r="16" ht="15.75" customHeight="1">
      <c r="A16" s="17">
        <v>15.0</v>
      </c>
      <c r="B16" s="18">
        <v>100000.0</v>
      </c>
      <c r="C16" s="19">
        <v>4000.0</v>
      </c>
      <c r="D16" s="3">
        <f t="shared" ref="D16:E16" si="16">POW(B16,2)</f>
        <v>10000000000</v>
      </c>
      <c r="E16" s="3">
        <f t="shared" si="16"/>
        <v>16000000</v>
      </c>
      <c r="F16" s="3">
        <f t="shared" si="3"/>
        <v>400000000</v>
      </c>
    </row>
    <row r="17" ht="15.75" customHeight="1">
      <c r="A17" s="17">
        <v>16.0</v>
      </c>
      <c r="B17" s="18">
        <v>100000.0</v>
      </c>
      <c r="C17" s="19">
        <v>3500.0</v>
      </c>
      <c r="D17" s="3">
        <f t="shared" ref="D17:E17" si="17">POW(B17,2)</f>
        <v>10000000000</v>
      </c>
      <c r="E17" s="3">
        <f t="shared" si="17"/>
        <v>12250000</v>
      </c>
      <c r="F17" s="3">
        <f t="shared" si="3"/>
        <v>350000000</v>
      </c>
    </row>
    <row r="18" ht="15.75" customHeight="1">
      <c r="A18" s="17">
        <v>17.0</v>
      </c>
      <c r="B18" s="18">
        <v>100000.0</v>
      </c>
      <c r="C18" s="19">
        <v>4000.0</v>
      </c>
      <c r="D18" s="3">
        <f t="shared" ref="D18:E18" si="18">POW(B18,2)</f>
        <v>10000000000</v>
      </c>
      <c r="E18" s="3">
        <f t="shared" si="18"/>
        <v>16000000</v>
      </c>
      <c r="F18" s="3">
        <f t="shared" si="3"/>
        <v>400000000</v>
      </c>
    </row>
    <row r="19" ht="15.75" customHeight="1">
      <c r="A19" s="17">
        <v>18.0</v>
      </c>
      <c r="B19" s="18">
        <v>120000.0</v>
      </c>
      <c r="C19" s="19">
        <v>3000.0</v>
      </c>
      <c r="D19" s="3">
        <f t="shared" ref="D19:E19" si="19">POW(B19,2)</f>
        <v>14400000000</v>
      </c>
      <c r="E19" s="3">
        <f t="shared" si="19"/>
        <v>9000000</v>
      </c>
      <c r="F19" s="3">
        <f t="shared" si="3"/>
        <v>360000000</v>
      </c>
      <c r="H19" s="20" t="s">
        <v>18</v>
      </c>
      <c r="I19" s="21">
        <f>25*F27-B27*C27</f>
        <v>63437550000</v>
      </c>
      <c r="J19" s="3">
        <f>I19/I20</f>
        <v>0.9540508856</v>
      </c>
    </row>
    <row r="20" ht="15.75" customHeight="1">
      <c r="A20" s="17">
        <v>19.0</v>
      </c>
      <c r="B20" s="18">
        <v>120000.0</v>
      </c>
      <c r="C20" s="19">
        <v>4000.0</v>
      </c>
      <c r="D20" s="3">
        <f t="shared" ref="D20:E20" si="20">POW(B20,2)</f>
        <v>14400000000</v>
      </c>
      <c r="E20" s="3">
        <f t="shared" si="20"/>
        <v>16000000</v>
      </c>
      <c r="F20" s="3">
        <f t="shared" si="3"/>
        <v>480000000</v>
      </c>
      <c r="H20" s="20" t="s">
        <v>19</v>
      </c>
      <c r="I20" s="21">
        <f>SQRT((25*D27-B27*B27)*(25*E27-C27*C27))</f>
        <v>66492836975</v>
      </c>
    </row>
    <row r="21" ht="15.75" customHeight="1">
      <c r="A21" s="17">
        <v>20.0</v>
      </c>
      <c r="B21" s="18">
        <v>140000.0</v>
      </c>
      <c r="C21" s="19">
        <v>4000.0</v>
      </c>
      <c r="D21" s="3">
        <f t="shared" ref="D21:E21" si="21">POW(B21,2)</f>
        <v>19600000000</v>
      </c>
      <c r="E21" s="3">
        <f t="shared" si="21"/>
        <v>16000000</v>
      </c>
      <c r="F21" s="3">
        <f t="shared" si="3"/>
        <v>560000000</v>
      </c>
    </row>
    <row r="22" ht="15.75" customHeight="1">
      <c r="A22" s="17">
        <v>21.0</v>
      </c>
      <c r="B22" s="18">
        <v>150000.0</v>
      </c>
      <c r="C22" s="19">
        <v>5000.0</v>
      </c>
      <c r="D22" s="3">
        <f t="shared" ref="D22:E22" si="22">POW(B22,2)</f>
        <v>22500000000</v>
      </c>
      <c r="E22" s="3">
        <f t="shared" si="22"/>
        <v>25000000</v>
      </c>
      <c r="F22" s="3">
        <f t="shared" si="3"/>
        <v>750000000</v>
      </c>
    </row>
    <row r="23" ht="15.75" customHeight="1">
      <c r="A23" s="17">
        <v>22.0</v>
      </c>
      <c r="B23" s="18">
        <v>180000.0</v>
      </c>
      <c r="C23" s="19">
        <v>4000.0</v>
      </c>
      <c r="D23" s="3">
        <f t="shared" ref="D23:E23" si="23">POW(B23,2)</f>
        <v>32400000000</v>
      </c>
      <c r="E23" s="3">
        <f t="shared" si="23"/>
        <v>16000000</v>
      </c>
      <c r="F23" s="3">
        <f t="shared" si="3"/>
        <v>720000000</v>
      </c>
      <c r="I23" s="20" t="s">
        <v>20</v>
      </c>
      <c r="J23" s="3">
        <f>CORREL(C2:C26,B2:B26)</f>
        <v>0.9540508856</v>
      </c>
    </row>
    <row r="24" ht="15.75" customHeight="1">
      <c r="A24" s="17">
        <v>23.0</v>
      </c>
      <c r="B24" s="18">
        <v>180000.0</v>
      </c>
      <c r="C24" s="19">
        <v>5000.0</v>
      </c>
      <c r="D24" s="3">
        <f t="shared" ref="D24:E24" si="24">POW(B24,2)</f>
        <v>32400000000</v>
      </c>
      <c r="E24" s="3">
        <f t="shared" si="24"/>
        <v>25000000</v>
      </c>
      <c r="F24" s="3">
        <f t="shared" si="3"/>
        <v>900000000</v>
      </c>
      <c r="I24" s="20" t="s">
        <v>21</v>
      </c>
      <c r="J24" s="3">
        <f>PEARSON(C2:C26,B2:B26)</f>
        <v>0.9540508856</v>
      </c>
    </row>
    <row r="25" ht="15.75" customHeight="1">
      <c r="A25" s="17">
        <v>24.0</v>
      </c>
      <c r="B25" s="18">
        <v>200000.0</v>
      </c>
      <c r="C25" s="19">
        <v>6000.0</v>
      </c>
      <c r="D25" s="3">
        <f t="shared" ref="D25:E25" si="25">POW(B25,2)</f>
        <v>40000000000</v>
      </c>
      <c r="E25" s="3">
        <f t="shared" si="25"/>
        <v>36000000</v>
      </c>
      <c r="F25" s="3">
        <f t="shared" si="3"/>
        <v>1200000000</v>
      </c>
    </row>
    <row r="26" ht="15.75" customHeight="1">
      <c r="A26" s="17">
        <v>25.0</v>
      </c>
      <c r="B26" s="18">
        <v>200000.0</v>
      </c>
      <c r="C26" s="19">
        <v>5000.0</v>
      </c>
      <c r="D26" s="3">
        <f t="shared" ref="D26:E26" si="26">POW(B26,2)</f>
        <v>40000000000</v>
      </c>
      <c r="E26" s="3">
        <f t="shared" si="26"/>
        <v>25000000</v>
      </c>
      <c r="F26" s="3">
        <f t="shared" si="3"/>
        <v>1000000000</v>
      </c>
    </row>
    <row r="27" ht="15.75" customHeight="1">
      <c r="A27" s="22" t="s">
        <v>22</v>
      </c>
      <c r="B27" s="21">
        <f t="shared" ref="B27:F27" si="27">SUM(B2:B26)</f>
        <v>2078000</v>
      </c>
      <c r="C27" s="21">
        <f t="shared" si="27"/>
        <v>66650</v>
      </c>
      <c r="D27" s="21">
        <f t="shared" si="27"/>
        <v>271934000000</v>
      </c>
      <c r="E27" s="21">
        <f t="shared" si="27"/>
        <v>248992500</v>
      </c>
      <c r="F27" s="21">
        <f t="shared" si="27"/>
        <v>8077450000</v>
      </c>
      <c r="L27" s="20" t="s">
        <v>23</v>
      </c>
      <c r="M27" s="23">
        <f>CORREL(C2:C26,B2:B26)</f>
        <v>0.9540508856</v>
      </c>
    </row>
    <row r="28" ht="15.75" customHeight="1">
      <c r="M28" s="23"/>
    </row>
    <row r="29" ht="15.75" customHeight="1">
      <c r="M29" s="23"/>
    </row>
    <row r="30" ht="15.75" customHeight="1">
      <c r="B30" s="24">
        <f t="array" ref="B30:C30">LINEST(C2:C26,B2:B26)</f>
        <v>0.02557691393</v>
      </c>
      <c r="C30" s="24">
        <v>540.0469143228995</v>
      </c>
      <c r="L30" s="25" t="s">
        <v>24</v>
      </c>
      <c r="M30" s="23">
        <f>POW(M27,2)</f>
        <v>0.9102130923</v>
      </c>
    </row>
    <row r="31" ht="15.75" customHeight="1">
      <c r="B31" s="20" t="s">
        <v>25</v>
      </c>
      <c r="C31" s="20" t="s">
        <v>26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6.13"/>
    <col customWidth="1" min="3" max="8" width="14.38"/>
  </cols>
  <sheetData>
    <row r="1" ht="15.75" customHeight="1">
      <c r="A1" s="26" t="s">
        <v>27</v>
      </c>
      <c r="B1" s="26" t="s">
        <v>28</v>
      </c>
    </row>
    <row r="2" ht="15.75" customHeight="1">
      <c r="A2" s="27">
        <v>43101.0</v>
      </c>
      <c r="B2" s="10">
        <v>13.0</v>
      </c>
    </row>
    <row r="3" ht="15.75" customHeight="1">
      <c r="A3" s="27">
        <f t="shared" ref="A3:A37" si="1">EDATE(A2,1)</f>
        <v>43132</v>
      </c>
      <c r="B3" s="10">
        <v>19.0</v>
      </c>
    </row>
    <row r="4" ht="15.75" customHeight="1">
      <c r="A4" s="27">
        <f t="shared" si="1"/>
        <v>43160</v>
      </c>
      <c r="B4" s="10">
        <v>30.0</v>
      </c>
    </row>
    <row r="5" ht="15.75" customHeight="1">
      <c r="A5" s="27">
        <f t="shared" si="1"/>
        <v>43191</v>
      </c>
      <c r="B5" s="10">
        <v>25.0</v>
      </c>
    </row>
    <row r="6" ht="15.75" customHeight="1">
      <c r="A6" s="27">
        <f t="shared" si="1"/>
        <v>43221</v>
      </c>
      <c r="B6" s="10">
        <v>31.0</v>
      </c>
    </row>
    <row r="7" ht="15.75" customHeight="1">
      <c r="A7" s="27">
        <f t="shared" si="1"/>
        <v>43252</v>
      </c>
      <c r="B7" s="10">
        <v>37.0</v>
      </c>
    </row>
    <row r="8" ht="15.75" customHeight="1">
      <c r="A8" s="27">
        <f t="shared" si="1"/>
        <v>43282</v>
      </c>
      <c r="B8" s="10">
        <v>63.0</v>
      </c>
    </row>
    <row r="9" ht="15.75" customHeight="1">
      <c r="A9" s="27">
        <f t="shared" si="1"/>
        <v>43313</v>
      </c>
      <c r="B9" s="10">
        <v>56.0</v>
      </c>
    </row>
    <row r="10" ht="15.75" customHeight="1">
      <c r="A10" s="27">
        <f t="shared" si="1"/>
        <v>43344</v>
      </c>
      <c r="B10" s="10">
        <v>53.0</v>
      </c>
    </row>
    <row r="11" ht="15.75" customHeight="1">
      <c r="A11" s="27">
        <f t="shared" si="1"/>
        <v>43374</v>
      </c>
      <c r="B11" s="10">
        <v>59.0</v>
      </c>
    </row>
    <row r="12" ht="15.75" customHeight="1">
      <c r="A12" s="27">
        <f t="shared" si="1"/>
        <v>43405</v>
      </c>
      <c r="B12" s="10">
        <v>50.0</v>
      </c>
    </row>
    <row r="13" ht="15.75" customHeight="1">
      <c r="A13" s="27">
        <f t="shared" si="1"/>
        <v>43435</v>
      </c>
      <c r="B13" s="10">
        <v>98.0</v>
      </c>
    </row>
    <row r="14" ht="15.75" customHeight="1">
      <c r="A14" s="27">
        <f t="shared" si="1"/>
        <v>43466</v>
      </c>
      <c r="B14" s="10">
        <v>73.0</v>
      </c>
    </row>
    <row r="15" ht="15.75" customHeight="1">
      <c r="A15" s="27">
        <f t="shared" si="1"/>
        <v>43497</v>
      </c>
      <c r="B15" s="10">
        <v>92.0</v>
      </c>
    </row>
    <row r="16" ht="15.75" customHeight="1">
      <c r="A16" s="27">
        <f t="shared" si="1"/>
        <v>43525</v>
      </c>
      <c r="B16" s="10">
        <v>108.0</v>
      </c>
    </row>
    <row r="17" ht="15.75" customHeight="1">
      <c r="A17" s="27">
        <f t="shared" si="1"/>
        <v>43556</v>
      </c>
      <c r="B17" s="10">
        <v>71.0</v>
      </c>
      <c r="E17" s="28"/>
      <c r="F17" s="28"/>
      <c r="G17" s="28"/>
    </row>
    <row r="18" ht="15.75" customHeight="1">
      <c r="A18" s="27">
        <f t="shared" si="1"/>
        <v>43586</v>
      </c>
      <c r="B18" s="10">
        <v>82.0</v>
      </c>
    </row>
    <row r="19" ht="15.75" customHeight="1">
      <c r="A19" s="27">
        <f t="shared" si="1"/>
        <v>43617</v>
      </c>
      <c r="B19" s="10">
        <v>98.0</v>
      </c>
    </row>
    <row r="20" ht="15.75" customHeight="1">
      <c r="A20" s="27">
        <f t="shared" si="1"/>
        <v>43647</v>
      </c>
      <c r="B20" s="10">
        <v>154.0</v>
      </c>
    </row>
    <row r="21" ht="15.75" customHeight="1">
      <c r="A21" s="27">
        <f t="shared" si="1"/>
        <v>43678</v>
      </c>
      <c r="B21" s="10">
        <v>130.0</v>
      </c>
    </row>
    <row r="22" ht="15.75" customHeight="1">
      <c r="A22" s="27">
        <f t="shared" si="1"/>
        <v>43709</v>
      </c>
      <c r="B22" s="10">
        <v>112.0</v>
      </c>
      <c r="F22" s="29">
        <v>2018.0</v>
      </c>
      <c r="G22" s="29">
        <v>2019.0</v>
      </c>
      <c r="H22" s="29">
        <v>2020.0</v>
      </c>
    </row>
    <row r="23" ht="15.75" customHeight="1">
      <c r="A23" s="27">
        <f t="shared" si="1"/>
        <v>43739</v>
      </c>
      <c r="B23" s="10">
        <v>117.0</v>
      </c>
      <c r="E23" s="30" t="s">
        <v>29</v>
      </c>
      <c r="F23" s="10">
        <v>13.0</v>
      </c>
      <c r="G23" s="10">
        <v>73.0</v>
      </c>
      <c r="H23" s="10">
        <v>134.0</v>
      </c>
    </row>
    <row r="24" ht="15.75" customHeight="1">
      <c r="A24" s="27">
        <f t="shared" si="1"/>
        <v>43770</v>
      </c>
      <c r="B24" s="10">
        <v>101.0</v>
      </c>
      <c r="E24" s="30" t="s">
        <v>30</v>
      </c>
      <c r="F24" s="10">
        <v>19.0</v>
      </c>
      <c r="G24" s="10">
        <v>92.0</v>
      </c>
      <c r="H24" s="10">
        <v>166.0</v>
      </c>
    </row>
    <row r="25" ht="15.75" customHeight="1">
      <c r="A25" s="27">
        <f t="shared" si="1"/>
        <v>43800</v>
      </c>
      <c r="B25" s="10">
        <v>188.0</v>
      </c>
      <c r="E25" s="30" t="s">
        <v>31</v>
      </c>
      <c r="F25" s="10">
        <v>30.0</v>
      </c>
      <c r="G25" s="10">
        <v>108.0</v>
      </c>
      <c r="H25" s="10">
        <v>187.0</v>
      </c>
    </row>
    <row r="26" ht="15.75" customHeight="1">
      <c r="A26" s="27">
        <f t="shared" si="1"/>
        <v>43831</v>
      </c>
      <c r="B26" s="10">
        <v>134.0</v>
      </c>
      <c r="E26" s="30" t="s">
        <v>32</v>
      </c>
      <c r="F26" s="10">
        <v>25.0</v>
      </c>
      <c r="G26" s="10">
        <v>71.0</v>
      </c>
      <c r="H26" s="10">
        <v>120.0</v>
      </c>
    </row>
    <row r="27" ht="15.75" customHeight="1">
      <c r="A27" s="27">
        <f t="shared" si="1"/>
        <v>43862</v>
      </c>
      <c r="B27" s="10">
        <v>166.0</v>
      </c>
      <c r="E27" s="30" t="s">
        <v>33</v>
      </c>
      <c r="F27" s="10">
        <v>31.0</v>
      </c>
      <c r="G27" s="10">
        <v>82.0</v>
      </c>
      <c r="H27" s="10">
        <v>138.0</v>
      </c>
    </row>
    <row r="28" ht="15.75" customHeight="1">
      <c r="A28" s="27">
        <f t="shared" si="1"/>
        <v>43891</v>
      </c>
      <c r="B28" s="10">
        <v>187.0</v>
      </c>
      <c r="E28" s="30" t="s">
        <v>34</v>
      </c>
      <c r="F28" s="10">
        <v>37.0</v>
      </c>
      <c r="G28" s="10">
        <v>98.0</v>
      </c>
      <c r="H28" s="10">
        <v>159.0</v>
      </c>
    </row>
    <row r="29" ht="15.75" customHeight="1">
      <c r="A29" s="27">
        <f t="shared" si="1"/>
        <v>43922</v>
      </c>
      <c r="B29" s="10">
        <v>120.0</v>
      </c>
      <c r="E29" s="30" t="s">
        <v>35</v>
      </c>
      <c r="F29" s="10">
        <v>63.0</v>
      </c>
      <c r="G29" s="10">
        <v>154.0</v>
      </c>
      <c r="H29" s="10">
        <v>244.0</v>
      </c>
    </row>
    <row r="30" ht="15.75" customHeight="1">
      <c r="A30" s="27">
        <f t="shared" si="1"/>
        <v>43952</v>
      </c>
      <c r="B30" s="10">
        <v>138.0</v>
      </c>
      <c r="E30" s="30" t="s">
        <v>36</v>
      </c>
      <c r="F30" s="10">
        <v>56.0</v>
      </c>
      <c r="G30" s="10">
        <v>130.0</v>
      </c>
      <c r="H30" s="10">
        <v>199.0</v>
      </c>
    </row>
    <row r="31" ht="15.75" customHeight="1">
      <c r="A31" s="27">
        <f t="shared" si="1"/>
        <v>43983</v>
      </c>
      <c r="B31" s="10">
        <v>159.0</v>
      </c>
      <c r="E31" s="30" t="s">
        <v>37</v>
      </c>
      <c r="F31" s="10">
        <v>53.0</v>
      </c>
      <c r="G31" s="10">
        <v>112.0</v>
      </c>
      <c r="H31" s="10">
        <v>172.0</v>
      </c>
    </row>
    <row r="32" ht="15.75" customHeight="1">
      <c r="A32" s="27">
        <f t="shared" si="1"/>
        <v>44013</v>
      </c>
      <c r="B32" s="10">
        <v>244.0</v>
      </c>
      <c r="E32" s="30" t="s">
        <v>38</v>
      </c>
      <c r="F32" s="10">
        <v>59.0</v>
      </c>
      <c r="G32" s="10">
        <v>117.0</v>
      </c>
      <c r="H32" s="10">
        <v>177.0</v>
      </c>
    </row>
    <row r="33" ht="15.75" customHeight="1">
      <c r="A33" s="27">
        <f t="shared" si="1"/>
        <v>44044</v>
      </c>
      <c r="B33" s="10">
        <v>199.0</v>
      </c>
      <c r="E33" s="30" t="s">
        <v>39</v>
      </c>
      <c r="F33" s="10">
        <v>50.0</v>
      </c>
      <c r="G33" s="10">
        <v>101.0</v>
      </c>
      <c r="H33" s="10">
        <v>147.0</v>
      </c>
    </row>
    <row r="34" ht="15.75" customHeight="1">
      <c r="A34" s="27">
        <f t="shared" si="1"/>
        <v>44075</v>
      </c>
      <c r="B34" s="10">
        <v>172.0</v>
      </c>
      <c r="E34" s="30" t="s">
        <v>40</v>
      </c>
      <c r="F34" s="10">
        <v>98.0</v>
      </c>
      <c r="G34" s="10">
        <v>188.0</v>
      </c>
      <c r="H34" s="10">
        <v>278.0</v>
      </c>
    </row>
    <row r="35" ht="15.75" customHeight="1">
      <c r="A35" s="27">
        <f t="shared" si="1"/>
        <v>44105</v>
      </c>
      <c r="B35" s="10">
        <v>177.0</v>
      </c>
    </row>
    <row r="36" ht="15.75" customHeight="1">
      <c r="A36" s="27">
        <f t="shared" si="1"/>
        <v>44136</v>
      </c>
      <c r="B36" s="10">
        <v>147.0</v>
      </c>
    </row>
    <row r="37" ht="15.75" customHeight="1">
      <c r="A37" s="27">
        <f t="shared" si="1"/>
        <v>44166</v>
      </c>
      <c r="B37" s="10">
        <v>278.0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31" t="s">
        <v>41</v>
      </c>
    </row>
    <row r="2" ht="15.7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ht="15.75" customHeight="1">
      <c r="A3" s="32"/>
      <c r="B3" s="33">
        <v>2018.0</v>
      </c>
      <c r="C3" s="33">
        <v>2019.0</v>
      </c>
      <c r="D3" s="33">
        <v>2020.0</v>
      </c>
      <c r="E3" s="32"/>
      <c r="F3" s="32"/>
      <c r="G3" s="32"/>
      <c r="H3" s="32"/>
      <c r="I3" s="32"/>
      <c r="J3" s="32"/>
      <c r="K3" s="32"/>
    </row>
    <row r="4" ht="15.75" customHeight="1">
      <c r="A4" s="34" t="s">
        <v>42</v>
      </c>
      <c r="B4" s="35">
        <v>0.23423423423424</v>
      </c>
      <c r="C4" s="35">
        <v>-6.84066924066924</v>
      </c>
      <c r="D4" s="35">
        <v>-12.9155727155727</v>
      </c>
      <c r="E4" s="32"/>
      <c r="F4" s="32"/>
      <c r="G4" s="32"/>
      <c r="H4" s="32"/>
      <c r="I4" s="32"/>
      <c r="J4" s="32"/>
      <c r="K4" s="32"/>
    </row>
    <row r="5" ht="15.75" customHeight="1">
      <c r="A5" s="34" t="s">
        <v>43</v>
      </c>
      <c r="B5" s="35">
        <v>0.64465894465895</v>
      </c>
      <c r="C5" s="35">
        <v>6.56975546975548</v>
      </c>
      <c r="D5" s="35">
        <v>13.494851994852</v>
      </c>
      <c r="E5" s="32"/>
      <c r="F5" s="32"/>
      <c r="G5" s="32"/>
      <c r="H5" s="32"/>
      <c r="I5" s="32"/>
      <c r="J5" s="32"/>
      <c r="K5" s="32"/>
    </row>
    <row r="6" ht="15.75" customHeight="1">
      <c r="A6" s="34" t="s">
        <v>44</v>
      </c>
      <c r="B6" s="35">
        <v>6.05508365508366</v>
      </c>
      <c r="C6" s="35">
        <v>16.9801801801802</v>
      </c>
      <c r="D6" s="35">
        <v>28.9052767052767</v>
      </c>
      <c r="E6" s="32"/>
      <c r="F6" s="32"/>
      <c r="G6" s="32"/>
      <c r="H6" s="32"/>
      <c r="I6" s="32"/>
      <c r="J6" s="32"/>
      <c r="K6" s="32"/>
    </row>
    <row r="7" ht="15.75" customHeight="1">
      <c r="A7" s="34" t="s">
        <v>45</v>
      </c>
      <c r="B7" s="35">
        <v>-4.53449163449163</v>
      </c>
      <c r="C7" s="35">
        <v>-25.6093951093951</v>
      </c>
      <c r="D7" s="35">
        <v>-43.6842985842986</v>
      </c>
      <c r="E7" s="32"/>
      <c r="F7" s="32"/>
      <c r="G7" s="32"/>
      <c r="H7" s="32"/>
      <c r="I7" s="32"/>
      <c r="J7" s="32"/>
      <c r="K7" s="32"/>
    </row>
    <row r="8" ht="15.75" customHeight="1">
      <c r="A8" s="34" t="s">
        <v>46</v>
      </c>
      <c r="B8" s="35">
        <v>-4.12406692406692</v>
      </c>
      <c r="C8" s="35">
        <v>-20.1989703989704</v>
      </c>
      <c r="D8" s="35">
        <v>-31.2738738738739</v>
      </c>
      <c r="E8" s="32"/>
      <c r="F8" s="32"/>
      <c r="G8" s="32"/>
      <c r="H8" s="32"/>
      <c r="I8" s="32"/>
      <c r="J8" s="32"/>
      <c r="K8" s="32"/>
    </row>
    <row r="9" ht="15.75" customHeight="1">
      <c r="A9" s="34" t="s">
        <v>47</v>
      </c>
      <c r="B9" s="35">
        <v>-3.71364221364221</v>
      </c>
      <c r="C9" s="35">
        <v>-9.7885456885457</v>
      </c>
      <c r="D9" s="35">
        <v>-15.8634491634492</v>
      </c>
      <c r="E9" s="32"/>
      <c r="F9" s="32"/>
      <c r="G9" s="32"/>
      <c r="H9" s="32"/>
      <c r="I9" s="32"/>
      <c r="J9" s="32"/>
      <c r="K9" s="32"/>
    </row>
    <row r="10" ht="15.75" customHeight="1">
      <c r="A10" s="34" t="s">
        <v>48</v>
      </c>
      <c r="B10" s="35">
        <v>16.6967824967825</v>
      </c>
      <c r="C10" s="35">
        <v>40.621879021879</v>
      </c>
      <c r="D10" s="35">
        <v>63.5469755469755</v>
      </c>
      <c r="E10" s="32"/>
      <c r="F10" s="32"/>
      <c r="G10" s="32"/>
      <c r="H10" s="32"/>
      <c r="I10" s="32"/>
      <c r="J10" s="32"/>
      <c r="K10" s="32"/>
    </row>
    <row r="11" ht="15.75" customHeight="1">
      <c r="A11" s="34" t="s">
        <v>49</v>
      </c>
      <c r="B11" s="35">
        <v>4.10720720720721</v>
      </c>
      <c r="C11" s="35">
        <v>11.0323037323037</v>
      </c>
      <c r="D11" s="35">
        <v>12.9574002574003</v>
      </c>
      <c r="E11" s="32"/>
      <c r="F11" s="32"/>
      <c r="G11" s="32"/>
      <c r="H11" s="32"/>
      <c r="I11" s="32"/>
      <c r="J11" s="32"/>
      <c r="K11" s="32"/>
    </row>
    <row r="12" ht="15.75" customHeight="1">
      <c r="A12" s="34" t="s">
        <v>50</v>
      </c>
      <c r="B12" s="35">
        <v>-4.48236808236808</v>
      </c>
      <c r="C12" s="35">
        <v>-12.5572715572716</v>
      </c>
      <c r="D12" s="35">
        <v>-19.632175032175</v>
      </c>
      <c r="E12" s="32"/>
      <c r="F12" s="32"/>
      <c r="G12" s="32"/>
      <c r="H12" s="32"/>
      <c r="I12" s="32"/>
      <c r="J12" s="32"/>
      <c r="K12" s="32"/>
    </row>
    <row r="13" ht="15.75" customHeight="1">
      <c r="A13" s="34" t="s">
        <v>51</v>
      </c>
      <c r="B13" s="35">
        <v>-4.07194337194337</v>
      </c>
      <c r="C13" s="35">
        <v>-13.1468468468468</v>
      </c>
      <c r="D13" s="35">
        <v>-20.2217503217503</v>
      </c>
      <c r="E13" s="32"/>
      <c r="F13" s="32"/>
      <c r="G13" s="32"/>
      <c r="H13" s="32"/>
      <c r="I13" s="32"/>
      <c r="J13" s="32"/>
      <c r="K13" s="32"/>
    </row>
    <row r="14" ht="15.75" customHeight="1">
      <c r="A14" s="34" t="s">
        <v>52</v>
      </c>
      <c r="B14" s="35">
        <v>-18.6615186615187</v>
      </c>
      <c r="C14" s="35">
        <v>-34.7364221364221</v>
      </c>
      <c r="D14" s="35">
        <v>-55.8113256113256</v>
      </c>
      <c r="E14" s="32"/>
      <c r="F14" s="32"/>
      <c r="G14" s="32"/>
      <c r="H14" s="32"/>
      <c r="I14" s="32"/>
      <c r="J14" s="32"/>
      <c r="K14" s="32"/>
    </row>
    <row r="15" ht="15.75" customHeight="1">
      <c r="A15" s="34" t="s">
        <v>53</v>
      </c>
      <c r="B15" s="35">
        <v>23.748906048906</v>
      </c>
      <c r="C15" s="35">
        <v>46.6740025740026</v>
      </c>
      <c r="D15" s="35">
        <v>69.5990990990991</v>
      </c>
      <c r="E15" s="32"/>
      <c r="F15" s="32"/>
      <c r="G15" s="32"/>
      <c r="H15" s="32"/>
      <c r="I15" s="32"/>
      <c r="J15" s="32"/>
      <c r="K15" s="3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A21" s="31" t="s">
        <v>54</v>
      </c>
    </row>
    <row r="22" ht="15.75" customHeight="1">
      <c r="A22" s="32"/>
      <c r="B22" s="33">
        <v>2018.0</v>
      </c>
      <c r="C22" s="33">
        <v>2019.0</v>
      </c>
      <c r="D22" s="33">
        <v>2020.0</v>
      </c>
      <c r="E22" s="32"/>
      <c r="F22" s="32"/>
      <c r="G22" s="32"/>
      <c r="H22" s="32"/>
      <c r="I22" s="32"/>
      <c r="J22" s="32"/>
      <c r="K22" s="32"/>
      <c r="L22" s="32"/>
    </row>
    <row r="23" ht="15.75" customHeight="1">
      <c r="A23" s="34" t="s">
        <v>42</v>
      </c>
      <c r="B23" s="35">
        <v>-6.43336425884303</v>
      </c>
      <c r="C23" s="35">
        <v>-6.84066924066924</v>
      </c>
      <c r="D23" s="35">
        <v>-5.40267779637345</v>
      </c>
      <c r="E23" s="35">
        <f t="shared" ref="E23:E34" si="1">AVERAGE(B23:D23)</f>
        <v>-6.225570432</v>
      </c>
      <c r="F23" s="32"/>
      <c r="G23" s="32"/>
      <c r="H23" s="32"/>
      <c r="I23" s="32"/>
      <c r="J23" s="32"/>
      <c r="K23" s="32"/>
      <c r="L23" s="32"/>
    </row>
    <row r="24" ht="15.75" customHeight="1">
      <c r="A24" s="34" t="s">
        <v>43</v>
      </c>
      <c r="B24" s="35">
        <v>8.60514159137471</v>
      </c>
      <c r="C24" s="35">
        <v>6.56975546975548</v>
      </c>
      <c r="D24" s="35">
        <v>10.8736325891617</v>
      </c>
      <c r="E24" s="35">
        <f t="shared" si="1"/>
        <v>8.682843217</v>
      </c>
      <c r="F24" s="32"/>
      <c r="G24" s="32"/>
      <c r="H24" s="32"/>
      <c r="I24" s="32"/>
      <c r="J24" s="32"/>
      <c r="K24" s="32"/>
      <c r="L24" s="32"/>
    </row>
    <row r="25" ht="15.75" customHeight="1">
      <c r="A25" s="34" t="s">
        <v>44</v>
      </c>
      <c r="B25" s="35">
        <v>20.4485698037621</v>
      </c>
      <c r="C25" s="35">
        <v>16.9801801801802</v>
      </c>
      <c r="D25" s="35">
        <v>26.8226128608574</v>
      </c>
      <c r="E25" s="35">
        <f t="shared" si="1"/>
        <v>21.41712095</v>
      </c>
      <c r="F25" s="32"/>
      <c r="G25" s="32"/>
      <c r="H25" s="32"/>
      <c r="I25" s="32"/>
      <c r="J25" s="32"/>
      <c r="K25" s="32"/>
      <c r="L25" s="32"/>
    </row>
    <row r="26" ht="15.75" customHeight="1">
      <c r="A26" s="34" t="s">
        <v>45</v>
      </c>
      <c r="B26" s="35">
        <v>-25.3266427274425</v>
      </c>
      <c r="C26" s="35">
        <v>-25.6093951093951</v>
      </c>
      <c r="D26" s="35">
        <v>-25.5336017969866</v>
      </c>
      <c r="E26" s="35">
        <f t="shared" si="1"/>
        <v>-25.48987988</v>
      </c>
      <c r="F26" s="32"/>
      <c r="G26" s="32"/>
      <c r="H26" s="32"/>
      <c r="I26" s="32"/>
      <c r="J26" s="32"/>
      <c r="K26" s="32"/>
      <c r="L26" s="32"/>
    </row>
    <row r="27" ht="15.75" customHeight="1">
      <c r="A27" s="34" t="s">
        <v>46</v>
      </c>
      <c r="B27" s="35">
        <v>-17.9033425548873</v>
      </c>
      <c r="C27" s="35">
        <v>-20.1989703989704</v>
      </c>
      <c r="D27" s="35">
        <v>-17.6283770568513</v>
      </c>
      <c r="E27" s="35">
        <f t="shared" si="1"/>
        <v>-18.57689667</v>
      </c>
      <c r="F27" s="32"/>
      <c r="G27" s="32"/>
      <c r="H27" s="32"/>
      <c r="I27" s="32"/>
      <c r="J27" s="32"/>
      <c r="K27" s="32"/>
      <c r="L27" s="32"/>
    </row>
    <row r="28" ht="15.75" customHeight="1">
      <c r="A28" s="34" t="s">
        <v>47</v>
      </c>
      <c r="B28" s="35">
        <v>-6.72844072924369</v>
      </c>
      <c r="C28" s="35">
        <v>-9.7885456885457</v>
      </c>
      <c r="D28" s="35">
        <v>-0.403996313543519</v>
      </c>
      <c r="E28" s="35">
        <f t="shared" si="1"/>
        <v>-5.640327577</v>
      </c>
      <c r="F28" s="32"/>
      <c r="G28" s="32"/>
      <c r="H28" s="32"/>
      <c r="I28" s="32"/>
      <c r="J28" s="32"/>
      <c r="K28" s="32"/>
      <c r="L28" s="32"/>
    </row>
    <row r="29" ht="15.75" customHeight="1">
      <c r="A29" s="34" t="s">
        <v>48</v>
      </c>
      <c r="B29" s="35">
        <v>44.401505258854</v>
      </c>
      <c r="C29" s="35">
        <v>40.621879021879</v>
      </c>
      <c r="D29" s="35">
        <v>49.2575967206226</v>
      </c>
      <c r="E29" s="35">
        <f t="shared" si="1"/>
        <v>44.760327</v>
      </c>
      <c r="F29" s="32"/>
      <c r="G29" s="32"/>
      <c r="H29" s="32"/>
      <c r="I29" s="32"/>
      <c r="J29" s="32"/>
      <c r="K29" s="32"/>
      <c r="L29" s="32"/>
    </row>
    <row r="30" ht="15.75" customHeight="1">
      <c r="A30" s="34" t="s">
        <v>49</v>
      </c>
      <c r="B30" s="35">
        <v>15.0203841094127</v>
      </c>
      <c r="C30" s="35">
        <v>11.0323037323037</v>
      </c>
      <c r="D30" s="35">
        <v>13.1851360961955</v>
      </c>
      <c r="E30" s="35">
        <f t="shared" si="1"/>
        <v>13.07927465</v>
      </c>
      <c r="F30" s="32"/>
      <c r="G30" s="32"/>
      <c r="H30" s="32"/>
      <c r="I30" s="32"/>
      <c r="J30" s="32"/>
      <c r="K30" s="32"/>
      <c r="L30" s="32"/>
    </row>
    <row r="31" ht="15.75" customHeight="1">
      <c r="A31" s="34" t="s">
        <v>50</v>
      </c>
      <c r="B31" s="35">
        <v>-8.84618041297363</v>
      </c>
      <c r="C31" s="35">
        <v>-12.5572715572716</v>
      </c>
      <c r="D31" s="35">
        <v>-7.04621441117167</v>
      </c>
      <c r="E31" s="35">
        <f t="shared" si="1"/>
        <v>-9.483222127</v>
      </c>
      <c r="F31" s="32"/>
      <c r="G31" s="32"/>
      <c r="H31" s="32"/>
      <c r="I31" s="32"/>
      <c r="J31" s="32"/>
      <c r="K31" s="32"/>
      <c r="L31" s="32"/>
    </row>
    <row r="32" ht="15.75" customHeight="1">
      <c r="A32" s="34" t="s">
        <v>51</v>
      </c>
      <c r="B32" s="35">
        <v>-10.4382402972216</v>
      </c>
      <c r="C32" s="35">
        <v>-13.1468468468468</v>
      </c>
      <c r="D32" s="35">
        <v>-8.56109234656681</v>
      </c>
      <c r="E32" s="35">
        <f t="shared" si="1"/>
        <v>-10.71539316</v>
      </c>
      <c r="F32" s="32"/>
      <c r="G32" s="32"/>
      <c r="H32" s="32"/>
      <c r="I32" s="32"/>
      <c r="J32" s="32"/>
      <c r="K32" s="32"/>
      <c r="L32" s="32"/>
    </row>
    <row r="33" ht="15.75" customHeight="1">
      <c r="A33" s="34" t="s">
        <v>52</v>
      </c>
      <c r="B33" s="35">
        <v>-34.5499549339487</v>
      </c>
      <c r="C33" s="35">
        <v>-34.7364221364221</v>
      </c>
      <c r="D33" s="35">
        <v>-28.7047563517051</v>
      </c>
      <c r="E33" s="35">
        <f t="shared" si="1"/>
        <v>-32.66371114</v>
      </c>
      <c r="F33" s="32"/>
      <c r="G33" s="32"/>
      <c r="H33" s="32"/>
      <c r="I33" s="32"/>
      <c r="J33" s="32"/>
      <c r="K33" s="32"/>
      <c r="L33" s="32"/>
    </row>
    <row r="34" ht="15.75" customHeight="1">
      <c r="A34" s="34" t="s">
        <v>53</v>
      </c>
      <c r="B34" s="35">
        <v>48.2967362239027</v>
      </c>
      <c r="C34" s="35">
        <v>46.6740025740026</v>
      </c>
      <c r="D34" s="35">
        <v>51.534989031373</v>
      </c>
      <c r="E34" s="35">
        <f t="shared" si="1"/>
        <v>48.83524261</v>
      </c>
      <c r="F34" s="32"/>
      <c r="G34" s="32"/>
      <c r="H34" s="32"/>
      <c r="I34" s="32"/>
      <c r="J34" s="32"/>
      <c r="K34" s="32"/>
      <c r="L34" s="3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A21:L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4.88"/>
    <col customWidth="1" min="3" max="26" width="14.38"/>
  </cols>
  <sheetData>
    <row r="1" ht="15.75" customHeight="1">
      <c r="A1" s="1" t="s">
        <v>27</v>
      </c>
      <c r="B1" s="1" t="s">
        <v>55</v>
      </c>
      <c r="C1" s="36" t="s">
        <v>56</v>
      </c>
      <c r="D1" s="36" t="s">
        <v>57</v>
      </c>
      <c r="E1" s="36" t="s">
        <v>58</v>
      </c>
      <c r="F1" s="36" t="s">
        <v>59</v>
      </c>
      <c r="G1" s="36" t="s">
        <v>60</v>
      </c>
      <c r="H1" s="36" t="s">
        <v>61</v>
      </c>
    </row>
    <row r="2" ht="15.75" customHeight="1">
      <c r="A2" s="37">
        <v>43466.0</v>
      </c>
      <c r="B2" s="5">
        <v>150.0</v>
      </c>
      <c r="D2" s="3">
        <f>AVERAGE(C4:C14)</f>
        <v>265.0909091</v>
      </c>
      <c r="E2" s="3">
        <f t="shared" ref="E2:E16" si="1">B2/D2</f>
        <v>0.5658436214</v>
      </c>
      <c r="F2" s="3">
        <f t="shared" ref="F2:F6" si="2">AVERAGE(E2,E7,E12)</f>
        <v>0.5281207133</v>
      </c>
      <c r="G2" s="3">
        <f t="shared" ref="G2:G16" si="3">D2*F2</f>
        <v>140</v>
      </c>
      <c r="H2" s="3">
        <f t="shared" ref="H2:H16" si="4">ABS(G2-B2)</f>
        <v>10</v>
      </c>
    </row>
    <row r="3" ht="15.75" customHeight="1">
      <c r="A3" s="27">
        <f t="shared" ref="A3:A16" si="5">EDATE(A2,1)</f>
        <v>43497</v>
      </c>
      <c r="B3" s="5">
        <v>240.0</v>
      </c>
      <c r="D3" s="3">
        <v>265.09090909090907</v>
      </c>
      <c r="E3" s="3">
        <f t="shared" si="1"/>
        <v>0.9053497942</v>
      </c>
      <c r="F3" s="3">
        <f t="shared" si="2"/>
        <v>0.9430727023</v>
      </c>
      <c r="G3" s="3">
        <f t="shared" si="3"/>
        <v>250</v>
      </c>
      <c r="H3" s="3">
        <f t="shared" si="4"/>
        <v>10</v>
      </c>
    </row>
    <row r="4" ht="15.75" customHeight="1">
      <c r="A4" s="27">
        <f t="shared" si="5"/>
        <v>43525</v>
      </c>
      <c r="B4" s="5">
        <v>390.0</v>
      </c>
      <c r="C4" s="3">
        <f t="shared" ref="C4:C14" si="6">AVERAGE(B2:B6)</f>
        <v>276</v>
      </c>
      <c r="D4" s="3">
        <v>265.09090909090907</v>
      </c>
      <c r="E4" s="3">
        <f t="shared" si="1"/>
        <v>1.471193416</v>
      </c>
      <c r="F4" s="3">
        <f t="shared" si="2"/>
        <v>1.433470508</v>
      </c>
      <c r="G4" s="3">
        <f t="shared" si="3"/>
        <v>380</v>
      </c>
      <c r="H4" s="3">
        <f t="shared" si="4"/>
        <v>10</v>
      </c>
    </row>
    <row r="5" ht="15.75" customHeight="1">
      <c r="A5" s="27">
        <f t="shared" si="5"/>
        <v>43556</v>
      </c>
      <c r="B5" s="5">
        <v>330.0</v>
      </c>
      <c r="C5" s="3">
        <f t="shared" si="6"/>
        <v>270</v>
      </c>
      <c r="D5" s="3">
        <v>265.09090909090907</v>
      </c>
      <c r="E5" s="3">
        <f t="shared" si="1"/>
        <v>1.244855967</v>
      </c>
      <c r="F5" s="3">
        <f t="shared" si="2"/>
        <v>1.169410151</v>
      </c>
      <c r="G5" s="3">
        <f t="shared" si="3"/>
        <v>310</v>
      </c>
      <c r="H5" s="3">
        <f t="shared" si="4"/>
        <v>20</v>
      </c>
    </row>
    <row r="6" ht="15.75" customHeight="1">
      <c r="A6" s="27">
        <f t="shared" si="5"/>
        <v>43586</v>
      </c>
      <c r="B6" s="5">
        <v>270.0</v>
      </c>
      <c r="C6" s="3">
        <f t="shared" si="6"/>
        <v>270</v>
      </c>
      <c r="D6" s="3">
        <v>265.09090909090907</v>
      </c>
      <c r="E6" s="3">
        <f t="shared" si="1"/>
        <v>1.018518519</v>
      </c>
      <c r="F6" s="3">
        <f t="shared" si="2"/>
        <v>0.9053497942</v>
      </c>
      <c r="G6" s="3">
        <f t="shared" si="3"/>
        <v>240</v>
      </c>
      <c r="H6" s="3">
        <f t="shared" si="4"/>
        <v>30</v>
      </c>
    </row>
    <row r="7" ht="15.75" customHeight="1">
      <c r="A7" s="27">
        <f t="shared" si="5"/>
        <v>43617</v>
      </c>
      <c r="B7" s="5">
        <v>120.0</v>
      </c>
      <c r="C7" s="3">
        <f t="shared" si="6"/>
        <v>264</v>
      </c>
      <c r="D7" s="3">
        <v>265.09090909090907</v>
      </c>
      <c r="E7" s="3">
        <f t="shared" si="1"/>
        <v>0.4526748971</v>
      </c>
      <c r="F7" s="3">
        <v>0.5281207133058986</v>
      </c>
      <c r="G7" s="3">
        <f t="shared" si="3"/>
        <v>140</v>
      </c>
      <c r="H7" s="3">
        <f t="shared" si="4"/>
        <v>20</v>
      </c>
    </row>
    <row r="8" ht="15.75" customHeight="1">
      <c r="A8" s="27">
        <f t="shared" si="5"/>
        <v>43647</v>
      </c>
      <c r="B8" s="5">
        <v>240.0</v>
      </c>
      <c r="C8" s="3">
        <f t="shared" si="6"/>
        <v>258</v>
      </c>
      <c r="D8" s="3">
        <v>265.09090909090907</v>
      </c>
      <c r="E8" s="3">
        <f t="shared" si="1"/>
        <v>0.9053497942</v>
      </c>
      <c r="F8" s="3">
        <v>0.9430727023319617</v>
      </c>
      <c r="G8" s="3">
        <f t="shared" si="3"/>
        <v>250</v>
      </c>
      <c r="H8" s="3">
        <f t="shared" si="4"/>
        <v>10</v>
      </c>
    </row>
    <row r="9" ht="15.75" customHeight="1">
      <c r="A9" s="27">
        <f t="shared" si="5"/>
        <v>43678</v>
      </c>
      <c r="B9" s="5">
        <v>360.0</v>
      </c>
      <c r="C9" s="3">
        <f t="shared" si="6"/>
        <v>252</v>
      </c>
      <c r="D9" s="3">
        <v>265.09090909090907</v>
      </c>
      <c r="E9" s="3">
        <f t="shared" si="1"/>
        <v>1.358024691</v>
      </c>
      <c r="F9" s="3">
        <v>1.433470507544582</v>
      </c>
      <c r="G9" s="3">
        <f t="shared" si="3"/>
        <v>380</v>
      </c>
      <c r="H9" s="3">
        <f t="shared" si="4"/>
        <v>20</v>
      </c>
    </row>
    <row r="10" ht="15.75" customHeight="1">
      <c r="A10" s="27">
        <f t="shared" si="5"/>
        <v>43709</v>
      </c>
      <c r="B10" s="5">
        <v>300.0</v>
      </c>
      <c r="C10" s="3">
        <f t="shared" si="6"/>
        <v>258</v>
      </c>
      <c r="D10" s="3">
        <v>265.09090909090907</v>
      </c>
      <c r="E10" s="3">
        <f t="shared" si="1"/>
        <v>1.131687243</v>
      </c>
      <c r="F10" s="3">
        <v>1.1694101508916326</v>
      </c>
      <c r="G10" s="3">
        <f t="shared" si="3"/>
        <v>310</v>
      </c>
      <c r="H10" s="3">
        <f t="shared" si="4"/>
        <v>10</v>
      </c>
    </row>
    <row r="11" ht="15.75" customHeight="1">
      <c r="A11" s="27">
        <f t="shared" si="5"/>
        <v>43739</v>
      </c>
      <c r="B11" s="5">
        <v>240.0</v>
      </c>
      <c r="C11" s="3">
        <f t="shared" si="6"/>
        <v>264</v>
      </c>
      <c r="D11" s="3">
        <v>265.09090909090907</v>
      </c>
      <c r="E11" s="3">
        <f t="shared" si="1"/>
        <v>0.9053497942</v>
      </c>
      <c r="F11" s="3">
        <v>0.9053497942386833</v>
      </c>
      <c r="G11" s="3">
        <f t="shared" si="3"/>
        <v>240</v>
      </c>
      <c r="H11" s="3">
        <f t="shared" si="4"/>
        <v>0</v>
      </c>
    </row>
    <row r="12" ht="15.75" customHeight="1">
      <c r="A12" s="27">
        <f t="shared" si="5"/>
        <v>43770</v>
      </c>
      <c r="B12" s="5">
        <v>150.0</v>
      </c>
      <c r="C12" s="3">
        <f t="shared" si="6"/>
        <v>270</v>
      </c>
      <c r="D12" s="3">
        <v>265.09090909090907</v>
      </c>
      <c r="E12" s="3">
        <f t="shared" si="1"/>
        <v>0.5658436214</v>
      </c>
      <c r="F12" s="3">
        <v>0.5281207133058986</v>
      </c>
      <c r="G12" s="3">
        <f t="shared" si="3"/>
        <v>140</v>
      </c>
      <c r="H12" s="3">
        <f t="shared" si="4"/>
        <v>10</v>
      </c>
    </row>
    <row r="13" ht="15.75" customHeight="1">
      <c r="A13" s="27">
        <f t="shared" si="5"/>
        <v>43800</v>
      </c>
      <c r="B13" s="5">
        <v>270.0</v>
      </c>
      <c r="C13" s="3">
        <f t="shared" si="6"/>
        <v>270</v>
      </c>
      <c r="D13" s="3">
        <v>265.09090909090907</v>
      </c>
      <c r="E13" s="3">
        <f t="shared" si="1"/>
        <v>1.018518519</v>
      </c>
      <c r="F13" s="3">
        <v>0.9430727023319617</v>
      </c>
      <c r="G13" s="3">
        <f t="shared" si="3"/>
        <v>250</v>
      </c>
      <c r="H13" s="3">
        <f t="shared" si="4"/>
        <v>20</v>
      </c>
    </row>
    <row r="14" ht="15.75" customHeight="1">
      <c r="A14" s="27">
        <f t="shared" si="5"/>
        <v>43831</v>
      </c>
      <c r="B14" s="5">
        <v>390.0</v>
      </c>
      <c r="C14" s="3">
        <f t="shared" si="6"/>
        <v>264</v>
      </c>
      <c r="D14" s="3">
        <v>265.09090909090907</v>
      </c>
      <c r="E14" s="3">
        <f t="shared" si="1"/>
        <v>1.471193416</v>
      </c>
      <c r="F14" s="3">
        <v>1.433470507544582</v>
      </c>
      <c r="G14" s="3">
        <f t="shared" si="3"/>
        <v>380</v>
      </c>
      <c r="H14" s="3">
        <f t="shared" si="4"/>
        <v>10</v>
      </c>
    </row>
    <row r="15" ht="15.75" customHeight="1">
      <c r="A15" s="27">
        <f t="shared" si="5"/>
        <v>43862</v>
      </c>
      <c r="B15" s="5">
        <v>300.0</v>
      </c>
      <c r="D15" s="3">
        <v>265.09090909090907</v>
      </c>
      <c r="E15" s="3">
        <f t="shared" si="1"/>
        <v>1.131687243</v>
      </c>
      <c r="F15" s="3">
        <v>1.1694101508916326</v>
      </c>
      <c r="G15" s="3">
        <f t="shared" si="3"/>
        <v>310</v>
      </c>
      <c r="H15" s="3">
        <f t="shared" si="4"/>
        <v>10</v>
      </c>
    </row>
    <row r="16" ht="15.75" customHeight="1">
      <c r="A16" s="27">
        <f t="shared" si="5"/>
        <v>43891</v>
      </c>
      <c r="B16" s="5">
        <v>210.0</v>
      </c>
      <c r="D16" s="3">
        <v>265.09090909090907</v>
      </c>
      <c r="E16" s="3">
        <f t="shared" si="1"/>
        <v>0.79218107</v>
      </c>
      <c r="F16" s="3">
        <v>0.9053497942386833</v>
      </c>
      <c r="G16" s="3">
        <f t="shared" si="3"/>
        <v>240</v>
      </c>
      <c r="H16" s="3">
        <f t="shared" si="4"/>
        <v>30</v>
      </c>
    </row>
    <row r="17" ht="15.75" customHeight="1">
      <c r="G17" s="3">
        <v>140.00000000000003</v>
      </c>
    </row>
    <row r="18" ht="15.75" customHeight="1">
      <c r="G18" s="3">
        <v>250.0</v>
      </c>
      <c r="H18" s="3">
        <f>AVERAGE(H2:H16)</f>
        <v>14.66666667</v>
      </c>
    </row>
    <row r="19" ht="15.75" customHeight="1">
      <c r="G19" s="3">
        <v>380.00000000000006</v>
      </c>
    </row>
    <row r="20" ht="15.75" customHeight="1">
      <c r="G20" s="3">
        <v>310.0</v>
      </c>
    </row>
    <row r="21" ht="15.75" customHeight="1">
      <c r="G21" s="3">
        <v>240.00000000000003</v>
      </c>
    </row>
    <row r="22" ht="15.75" customHeight="1">
      <c r="G22" s="3">
        <v>140.00000000000003</v>
      </c>
    </row>
    <row r="23" ht="15.75" customHeight="1">
      <c r="G23" s="3">
        <v>250.0</v>
      </c>
    </row>
    <row r="24" ht="15.75" customHeight="1">
      <c r="G24" s="3">
        <v>380.00000000000006</v>
      </c>
    </row>
    <row r="25" ht="15.75" customHeight="1">
      <c r="G25" s="3">
        <v>310.0</v>
      </c>
    </row>
    <row r="26" ht="15.75" customHeight="1">
      <c r="G26" s="3">
        <v>240.00000000000003</v>
      </c>
    </row>
    <row r="27" ht="15.75" customHeight="1">
      <c r="G27" s="3">
        <v>140.00000000000003</v>
      </c>
    </row>
    <row r="28" ht="15.75" customHeight="1">
      <c r="G28" s="3">
        <v>250.0</v>
      </c>
    </row>
    <row r="29" ht="15.75" customHeight="1">
      <c r="G29" s="3">
        <v>380.00000000000006</v>
      </c>
    </row>
    <row r="30" ht="15.75" customHeight="1">
      <c r="G30" s="3">
        <v>310.0</v>
      </c>
    </row>
    <row r="31" ht="15.75" customHeight="1">
      <c r="G31" s="3">
        <v>240.00000000000003</v>
      </c>
    </row>
    <row r="32" ht="15.75" customHeight="1">
      <c r="G32" s="3">
        <v>140.00000000000003</v>
      </c>
    </row>
    <row r="33" ht="15.75" customHeight="1">
      <c r="G33" s="3">
        <v>250.0</v>
      </c>
    </row>
    <row r="34" ht="15.75" customHeight="1">
      <c r="G34" s="3">
        <v>380.00000000000006</v>
      </c>
    </row>
    <row r="35" ht="15.75" customHeight="1">
      <c r="G35" s="3">
        <v>310.0</v>
      </c>
    </row>
    <row r="36" ht="15.75" customHeight="1">
      <c r="G36" s="3">
        <v>240.00000000000003</v>
      </c>
    </row>
    <row r="37" ht="15.75" customHeight="1">
      <c r="G37" s="3">
        <v>140.00000000000003</v>
      </c>
    </row>
    <row r="38" ht="15.75" customHeight="1">
      <c r="G38" s="3">
        <v>250.0</v>
      </c>
    </row>
    <row r="39" ht="15.75" customHeight="1">
      <c r="G39" s="3">
        <v>380.00000000000006</v>
      </c>
    </row>
    <row r="40" ht="15.75" customHeight="1">
      <c r="G40" s="3">
        <v>310.0</v>
      </c>
    </row>
    <row r="41" ht="15.75" customHeight="1">
      <c r="G41" s="3">
        <v>240.00000000000003</v>
      </c>
    </row>
    <row r="42" ht="15.75" customHeight="1">
      <c r="G42" s="3">
        <v>140.00000000000003</v>
      </c>
    </row>
    <row r="43" ht="15.75" customHeight="1">
      <c r="G43" s="3">
        <v>250.0</v>
      </c>
    </row>
    <row r="44" ht="15.75" customHeight="1">
      <c r="G44" s="3">
        <v>380.00000000000006</v>
      </c>
    </row>
    <row r="45" ht="15.75" customHeight="1">
      <c r="G45" s="3">
        <v>310.0</v>
      </c>
    </row>
    <row r="46" ht="15.75" customHeight="1">
      <c r="G46" s="3">
        <v>240.00000000000003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38"/>
    <col customWidth="1" min="3" max="26" width="14.38"/>
  </cols>
  <sheetData>
    <row r="1" ht="15.75" customHeight="1">
      <c r="A1" s="38" t="s">
        <v>0</v>
      </c>
      <c r="B1" s="38" t="s">
        <v>62</v>
      </c>
      <c r="C1" s="39" t="s">
        <v>56</v>
      </c>
      <c r="D1" s="39" t="s">
        <v>63</v>
      </c>
      <c r="E1" s="39" t="s">
        <v>64</v>
      </c>
      <c r="F1" s="39" t="s">
        <v>60</v>
      </c>
      <c r="G1" s="39" t="s">
        <v>65</v>
      </c>
    </row>
    <row r="2" ht="15.75" customHeight="1">
      <c r="A2" s="5">
        <v>1.0</v>
      </c>
      <c r="B2" s="5">
        <v>40.0</v>
      </c>
    </row>
    <row r="3" ht="15.75" customHeight="1">
      <c r="A3" s="5">
        <v>2.0</v>
      </c>
      <c r="B3" s="5">
        <v>320.0</v>
      </c>
      <c r="C3" s="3">
        <f t="shared" ref="C3:C16" si="1">AVERAGE(B2:B4)</f>
        <v>173.3333333</v>
      </c>
      <c r="D3" s="3">
        <f t="shared" ref="D3:D16" si="2">B3/C3</f>
        <v>1.846153846</v>
      </c>
      <c r="E3" s="3">
        <f t="shared" ref="E3:E5" si="3">AVERAGE(D3,D6,D9,D12,D15)</f>
        <v>1.702520243</v>
      </c>
      <c r="F3" s="3">
        <f t="shared" ref="F3:F35" si="4">C3*E3</f>
        <v>295.1035088</v>
      </c>
      <c r="G3" s="3">
        <f t="shared" ref="G3:G17" si="5">ABS(B3-F3)</f>
        <v>24.89649123</v>
      </c>
    </row>
    <row r="4" ht="15.75" customHeight="1">
      <c r="A4" s="5">
        <v>3.0</v>
      </c>
      <c r="B4" s="5">
        <v>160.0</v>
      </c>
      <c r="C4" s="3">
        <f t="shared" si="1"/>
        <v>186.6666667</v>
      </c>
      <c r="D4" s="3">
        <f t="shared" si="2"/>
        <v>0.8571428571</v>
      </c>
      <c r="E4" s="3">
        <f t="shared" si="3"/>
        <v>0.8789113054</v>
      </c>
      <c r="F4" s="3">
        <f t="shared" si="4"/>
        <v>164.0634437</v>
      </c>
      <c r="G4" s="3">
        <f t="shared" si="5"/>
        <v>4.063443677</v>
      </c>
    </row>
    <row r="5" ht="15.75" customHeight="1">
      <c r="A5" s="5">
        <v>4.0</v>
      </c>
      <c r="B5" s="5">
        <v>80.0</v>
      </c>
      <c r="C5" s="3">
        <f t="shared" si="1"/>
        <v>200</v>
      </c>
      <c r="D5" s="3">
        <f t="shared" si="2"/>
        <v>0.4</v>
      </c>
      <c r="E5" s="3">
        <f t="shared" si="3"/>
        <v>0.435326087</v>
      </c>
      <c r="F5" s="3">
        <f t="shared" si="4"/>
        <v>87.06521739</v>
      </c>
      <c r="G5" s="3">
        <f t="shared" si="5"/>
        <v>7.065217391</v>
      </c>
    </row>
    <row r="6" ht="15.75" customHeight="1">
      <c r="A6" s="5">
        <v>5.0</v>
      </c>
      <c r="B6" s="5">
        <v>360.0</v>
      </c>
      <c r="C6" s="3">
        <f t="shared" si="1"/>
        <v>213.3333333</v>
      </c>
      <c r="D6" s="3">
        <f t="shared" si="2"/>
        <v>1.6875</v>
      </c>
      <c r="E6" s="3">
        <v>1.7025202429149797</v>
      </c>
      <c r="F6" s="3">
        <f t="shared" si="4"/>
        <v>363.2043185</v>
      </c>
      <c r="G6" s="3">
        <f t="shared" si="5"/>
        <v>3.204318489</v>
      </c>
    </row>
    <row r="7" ht="15.75" customHeight="1">
      <c r="A7" s="5">
        <v>6.0</v>
      </c>
      <c r="B7" s="5">
        <v>200.0</v>
      </c>
      <c r="C7" s="3">
        <f t="shared" si="1"/>
        <v>226.6666667</v>
      </c>
      <c r="D7" s="3">
        <f t="shared" si="2"/>
        <v>0.8823529412</v>
      </c>
      <c r="E7" s="3">
        <v>0.8789113054128533</v>
      </c>
      <c r="F7" s="3">
        <f t="shared" si="4"/>
        <v>199.2198959</v>
      </c>
      <c r="G7" s="3">
        <f t="shared" si="5"/>
        <v>0.7801041064</v>
      </c>
    </row>
    <row r="8" ht="15.75" customHeight="1">
      <c r="A8" s="5">
        <v>7.0</v>
      </c>
      <c r="B8" s="5">
        <v>120.0</v>
      </c>
      <c r="C8" s="3">
        <f t="shared" si="1"/>
        <v>240</v>
      </c>
      <c r="D8" s="3">
        <f t="shared" si="2"/>
        <v>0.5</v>
      </c>
      <c r="E8" s="3">
        <v>0.43532608695652175</v>
      </c>
      <c r="F8" s="3">
        <f t="shared" si="4"/>
        <v>104.4782609</v>
      </c>
      <c r="G8" s="3">
        <f t="shared" si="5"/>
        <v>15.52173913</v>
      </c>
    </row>
    <row r="9" ht="15.75" customHeight="1">
      <c r="A9" s="5">
        <v>8.0</v>
      </c>
      <c r="B9" s="5">
        <v>400.0</v>
      </c>
      <c r="C9" s="3">
        <f t="shared" si="1"/>
        <v>253.3333333</v>
      </c>
      <c r="D9" s="3">
        <f t="shared" si="2"/>
        <v>1.578947368</v>
      </c>
      <c r="E9" s="3">
        <v>1.7025202429149797</v>
      </c>
      <c r="F9" s="3">
        <f t="shared" si="4"/>
        <v>431.3051282</v>
      </c>
      <c r="G9" s="3">
        <f t="shared" si="5"/>
        <v>31.30512821</v>
      </c>
    </row>
    <row r="10" ht="15.75" customHeight="1">
      <c r="A10" s="5">
        <v>9.0</v>
      </c>
      <c r="B10" s="5">
        <v>240.0</v>
      </c>
      <c r="C10" s="3">
        <f t="shared" si="1"/>
        <v>253.3333333</v>
      </c>
      <c r="D10" s="3">
        <f t="shared" si="2"/>
        <v>0.9473684211</v>
      </c>
      <c r="E10" s="3">
        <v>0.8789113054128533</v>
      </c>
      <c r="F10" s="3">
        <f t="shared" si="4"/>
        <v>222.6575307</v>
      </c>
      <c r="G10" s="3">
        <f t="shared" si="5"/>
        <v>17.3424693</v>
      </c>
    </row>
    <row r="11" ht="15.75" customHeight="1">
      <c r="A11" s="5">
        <v>10.0</v>
      </c>
      <c r="B11" s="5">
        <v>120.0</v>
      </c>
      <c r="C11" s="3">
        <f t="shared" si="1"/>
        <v>266.6666667</v>
      </c>
      <c r="D11" s="3">
        <f t="shared" si="2"/>
        <v>0.45</v>
      </c>
      <c r="E11" s="3">
        <v>0.43532608695652175</v>
      </c>
      <c r="F11" s="3">
        <f t="shared" si="4"/>
        <v>116.0869565</v>
      </c>
      <c r="G11" s="3">
        <f t="shared" si="5"/>
        <v>3.913043478</v>
      </c>
    </row>
    <row r="12" ht="15.75" customHeight="1">
      <c r="A12" s="5">
        <v>11.0</v>
      </c>
      <c r="B12" s="5">
        <v>440.0</v>
      </c>
      <c r="C12" s="3">
        <f t="shared" si="1"/>
        <v>266.6666667</v>
      </c>
      <c r="D12" s="3">
        <f t="shared" si="2"/>
        <v>1.65</v>
      </c>
      <c r="E12" s="3">
        <v>1.7025202429149797</v>
      </c>
      <c r="F12" s="3">
        <f t="shared" si="4"/>
        <v>454.0053981</v>
      </c>
      <c r="G12" s="3">
        <f t="shared" si="5"/>
        <v>14.00539811</v>
      </c>
    </row>
    <row r="13" ht="15.75" customHeight="1">
      <c r="A13" s="5">
        <v>12.0</v>
      </c>
      <c r="B13" s="5">
        <v>240.0</v>
      </c>
      <c r="C13" s="3">
        <f t="shared" si="1"/>
        <v>266.6666667</v>
      </c>
      <c r="D13" s="3">
        <f t="shared" si="2"/>
        <v>0.9</v>
      </c>
      <c r="E13" s="3">
        <v>0.8789113054128533</v>
      </c>
      <c r="F13" s="3">
        <f t="shared" si="4"/>
        <v>234.3763481</v>
      </c>
      <c r="G13" s="3">
        <f t="shared" si="5"/>
        <v>5.62365189</v>
      </c>
    </row>
    <row r="14" ht="15.75" customHeight="1">
      <c r="A14" s="5">
        <v>13.0</v>
      </c>
      <c r="B14" s="5">
        <v>120.0</v>
      </c>
      <c r="C14" s="3">
        <f t="shared" si="1"/>
        <v>306.6666667</v>
      </c>
      <c r="D14" s="3">
        <f t="shared" si="2"/>
        <v>0.3913043478</v>
      </c>
      <c r="E14" s="3">
        <v>0.43532608695652175</v>
      </c>
      <c r="F14" s="3">
        <f t="shared" si="4"/>
        <v>133.5</v>
      </c>
      <c r="G14" s="3">
        <f t="shared" si="5"/>
        <v>13.5</v>
      </c>
    </row>
    <row r="15" ht="15.75" customHeight="1">
      <c r="A15" s="5">
        <v>14.0</v>
      </c>
      <c r="B15" s="5">
        <v>560.0</v>
      </c>
      <c r="C15" s="3">
        <f t="shared" si="1"/>
        <v>320</v>
      </c>
      <c r="D15" s="3">
        <f t="shared" si="2"/>
        <v>1.75</v>
      </c>
      <c r="E15" s="3">
        <v>1.7025202429149797</v>
      </c>
      <c r="F15" s="3">
        <f t="shared" si="4"/>
        <v>544.8064777</v>
      </c>
      <c r="G15" s="3">
        <f t="shared" si="5"/>
        <v>15.19352227</v>
      </c>
    </row>
    <row r="16" ht="15.75" customHeight="1">
      <c r="A16" s="5">
        <v>15.0</v>
      </c>
      <c r="B16" s="5">
        <v>280.0</v>
      </c>
      <c r="C16" s="3">
        <f t="shared" si="1"/>
        <v>346.6666667</v>
      </c>
      <c r="D16" s="3">
        <f t="shared" si="2"/>
        <v>0.8076923077</v>
      </c>
      <c r="E16" s="3">
        <v>0.8789113054128533</v>
      </c>
      <c r="F16" s="3">
        <f t="shared" si="4"/>
        <v>304.6892525</v>
      </c>
      <c r="G16" s="3">
        <f t="shared" si="5"/>
        <v>24.68925254</v>
      </c>
    </row>
    <row r="17" ht="15.75" customHeight="1">
      <c r="A17" s="5">
        <v>16.0</v>
      </c>
      <c r="B17" s="5">
        <v>200.0</v>
      </c>
      <c r="C17" s="3">
        <f t="shared" ref="C17:C35" si="6">11.7*A17+175</f>
        <v>362.2</v>
      </c>
      <c r="E17" s="3">
        <v>0.43532608695652175</v>
      </c>
      <c r="F17" s="3">
        <f t="shared" si="4"/>
        <v>157.6751087</v>
      </c>
      <c r="G17" s="3">
        <f t="shared" si="5"/>
        <v>42.3248913</v>
      </c>
    </row>
    <row r="18" ht="15.75" customHeight="1">
      <c r="A18" s="5">
        <v>17.0</v>
      </c>
      <c r="C18" s="3">
        <f t="shared" si="6"/>
        <v>373.9</v>
      </c>
      <c r="E18" s="3">
        <v>1.7025202429149797</v>
      </c>
      <c r="F18" s="3">
        <f t="shared" si="4"/>
        <v>636.5723188</v>
      </c>
      <c r="G18" s="40">
        <f>AVERAGE(G3:G17)</f>
        <v>14.89524474</v>
      </c>
    </row>
    <row r="19" ht="15.75" customHeight="1">
      <c r="A19" s="5">
        <v>18.0</v>
      </c>
      <c r="C19" s="3">
        <f t="shared" si="6"/>
        <v>385.6</v>
      </c>
      <c r="E19" s="3">
        <v>0.8789113054128533</v>
      </c>
      <c r="F19" s="3">
        <f t="shared" si="4"/>
        <v>338.9081994</v>
      </c>
    </row>
    <row r="20" ht="15.75" customHeight="1">
      <c r="A20" s="5">
        <v>19.0</v>
      </c>
      <c r="C20" s="3">
        <f t="shared" si="6"/>
        <v>397.3</v>
      </c>
      <c r="E20" s="3">
        <v>0.43532608695652175</v>
      </c>
      <c r="F20" s="3">
        <f t="shared" si="4"/>
        <v>172.9550543</v>
      </c>
    </row>
    <row r="21" ht="15.75" customHeight="1">
      <c r="A21" s="5">
        <v>20.0</v>
      </c>
      <c r="C21" s="3">
        <f t="shared" si="6"/>
        <v>409</v>
      </c>
      <c r="E21" s="3">
        <v>1.7025202429149797</v>
      </c>
      <c r="F21" s="3">
        <f t="shared" si="4"/>
        <v>696.3307794</v>
      </c>
    </row>
    <row r="22" ht="15.75" customHeight="1">
      <c r="A22" s="5">
        <v>21.0</v>
      </c>
      <c r="C22" s="3">
        <f t="shared" si="6"/>
        <v>420.7</v>
      </c>
      <c r="E22" s="3">
        <v>0.8789113054128533</v>
      </c>
      <c r="F22" s="3">
        <f t="shared" si="4"/>
        <v>369.7579862</v>
      </c>
    </row>
    <row r="23" ht="15.75" customHeight="1">
      <c r="A23" s="5">
        <v>22.0</v>
      </c>
      <c r="C23" s="3">
        <f t="shared" si="6"/>
        <v>432.4</v>
      </c>
      <c r="E23" s="3">
        <v>0.43532608695652175</v>
      </c>
      <c r="F23" s="3">
        <f t="shared" si="4"/>
        <v>188.235</v>
      </c>
    </row>
    <row r="24" ht="15.75" customHeight="1">
      <c r="A24" s="5">
        <v>23.0</v>
      </c>
      <c r="C24" s="3">
        <f t="shared" si="6"/>
        <v>444.1</v>
      </c>
      <c r="E24" s="3">
        <v>1.7025202429149797</v>
      </c>
      <c r="F24" s="3">
        <f t="shared" si="4"/>
        <v>756.0892399</v>
      </c>
    </row>
    <row r="25" ht="15.75" customHeight="1">
      <c r="A25" s="5">
        <v>24.0</v>
      </c>
      <c r="C25" s="3">
        <f t="shared" si="6"/>
        <v>455.8</v>
      </c>
      <c r="E25" s="3">
        <v>0.8789113054128533</v>
      </c>
      <c r="F25" s="3">
        <f t="shared" si="4"/>
        <v>400.607773</v>
      </c>
    </row>
    <row r="26" ht="15.75" customHeight="1">
      <c r="A26" s="5">
        <v>25.0</v>
      </c>
      <c r="C26" s="3">
        <f t="shared" si="6"/>
        <v>467.5</v>
      </c>
      <c r="E26" s="3">
        <v>0.43532608695652175</v>
      </c>
      <c r="F26" s="3">
        <f t="shared" si="4"/>
        <v>203.5149457</v>
      </c>
    </row>
    <row r="27" ht="15.75" customHeight="1">
      <c r="A27" s="5">
        <v>26.0</v>
      </c>
      <c r="C27" s="3">
        <f t="shared" si="6"/>
        <v>479.2</v>
      </c>
      <c r="E27" s="3">
        <v>1.7025202429149797</v>
      </c>
      <c r="F27" s="3">
        <f t="shared" si="4"/>
        <v>815.8477004</v>
      </c>
    </row>
    <row r="28" ht="15.75" customHeight="1">
      <c r="A28" s="5">
        <v>27.0</v>
      </c>
      <c r="C28" s="3">
        <f t="shared" si="6"/>
        <v>490.9</v>
      </c>
      <c r="E28" s="3">
        <v>0.8789113054128533</v>
      </c>
      <c r="F28" s="3">
        <f t="shared" si="4"/>
        <v>431.4575598</v>
      </c>
    </row>
    <row r="29" ht="15.75" customHeight="1">
      <c r="A29" s="5">
        <v>28.0</v>
      </c>
      <c r="C29" s="3">
        <f t="shared" si="6"/>
        <v>502.6</v>
      </c>
      <c r="E29" s="3">
        <v>0.43532608695652175</v>
      </c>
      <c r="F29" s="3">
        <f t="shared" si="4"/>
        <v>218.7948913</v>
      </c>
    </row>
    <row r="30" ht="15.75" customHeight="1">
      <c r="A30" s="5">
        <v>29.0</v>
      </c>
      <c r="C30" s="3">
        <f t="shared" si="6"/>
        <v>514.3</v>
      </c>
      <c r="E30" s="3">
        <v>1.7025202429149797</v>
      </c>
      <c r="F30" s="3">
        <f t="shared" si="4"/>
        <v>875.6061609</v>
      </c>
    </row>
    <row r="31" ht="15.75" customHeight="1">
      <c r="A31" s="5">
        <v>30.0</v>
      </c>
      <c r="C31" s="3">
        <f t="shared" si="6"/>
        <v>526</v>
      </c>
      <c r="E31" s="3">
        <v>0.8789113054128533</v>
      </c>
      <c r="F31" s="3">
        <f t="shared" si="4"/>
        <v>462.3073466</v>
      </c>
    </row>
    <row r="32" ht="15.75" customHeight="1">
      <c r="A32" s="5">
        <v>31.0</v>
      </c>
      <c r="C32" s="3">
        <f t="shared" si="6"/>
        <v>537.7</v>
      </c>
      <c r="E32" s="3">
        <v>0.43532608695652175</v>
      </c>
      <c r="F32" s="3">
        <f t="shared" si="4"/>
        <v>234.074837</v>
      </c>
    </row>
    <row r="33" ht="15.75" customHeight="1">
      <c r="A33" s="5">
        <v>32.0</v>
      </c>
      <c r="C33" s="3">
        <f t="shared" si="6"/>
        <v>549.4</v>
      </c>
      <c r="E33" s="3">
        <v>1.7025202429149797</v>
      </c>
      <c r="F33" s="3">
        <f t="shared" si="4"/>
        <v>935.3646215</v>
      </c>
    </row>
    <row r="34" ht="15.75" customHeight="1">
      <c r="A34" s="5">
        <v>33.0</v>
      </c>
      <c r="C34" s="3">
        <f t="shared" si="6"/>
        <v>561.1</v>
      </c>
      <c r="E34" s="3">
        <v>0.8789113054128533</v>
      </c>
      <c r="F34" s="3">
        <f t="shared" si="4"/>
        <v>493.1571335</v>
      </c>
    </row>
    <row r="35" ht="15.75" customHeight="1">
      <c r="A35" s="5">
        <v>34.0</v>
      </c>
      <c r="C35" s="3">
        <f t="shared" si="6"/>
        <v>572.8</v>
      </c>
      <c r="E35" s="3">
        <v>0.43532608695652175</v>
      </c>
      <c r="F35" s="3">
        <f t="shared" si="4"/>
        <v>249.3547826</v>
      </c>
    </row>
    <row r="36" ht="15.75" customHeight="1">
      <c r="E36" s="3">
        <v>1.7025202429149797</v>
      </c>
    </row>
    <row r="37" ht="15.75" customHeight="1">
      <c r="E37" s="3">
        <v>0.8789113054128533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7" width="14.38"/>
  </cols>
  <sheetData>
    <row r="1" ht="15.75" customHeight="1">
      <c r="A1" s="41" t="s">
        <v>27</v>
      </c>
      <c r="B1" s="42" t="s">
        <v>66</v>
      </c>
      <c r="C1" s="41" t="s">
        <v>67</v>
      </c>
      <c r="D1" s="42" t="s">
        <v>56</v>
      </c>
      <c r="E1" s="42" t="s">
        <v>58</v>
      </c>
      <c r="F1" s="42" t="s">
        <v>68</v>
      </c>
      <c r="G1" s="42" t="s">
        <v>60</v>
      </c>
      <c r="H1" s="42" t="s">
        <v>69</v>
      </c>
    </row>
    <row r="2" ht="15.75" customHeight="1">
      <c r="A2" s="37">
        <v>43466.0</v>
      </c>
      <c r="B2" s="43">
        <v>1.0</v>
      </c>
      <c r="C2" s="5">
        <v>2700.0</v>
      </c>
    </row>
    <row r="3" ht="15.75" customHeight="1">
      <c r="A3" s="27">
        <f t="shared" ref="A3:A32" si="1">EDATE(A2,1)</f>
        <v>43497</v>
      </c>
      <c r="B3" s="43">
        <v>2.0</v>
      </c>
      <c r="C3" s="5">
        <v>2900.0</v>
      </c>
    </row>
    <row r="4" ht="15.75" customHeight="1">
      <c r="A4" s="27">
        <f t="shared" si="1"/>
        <v>43525</v>
      </c>
      <c r="B4" s="43">
        <v>3.0</v>
      </c>
      <c r="C4" s="5">
        <v>3000.0</v>
      </c>
    </row>
    <row r="5" ht="15.75" customHeight="1">
      <c r="A5" s="27">
        <f t="shared" si="1"/>
        <v>43556</v>
      </c>
      <c r="B5" s="43">
        <v>4.0</v>
      </c>
      <c r="C5" s="5">
        <v>2900.0</v>
      </c>
      <c r="D5" s="3">
        <v>2855.8333333333335</v>
      </c>
      <c r="E5" s="3">
        <f t="shared" ref="E5:E16" si="2">C5/D5</f>
        <v>1.015465422</v>
      </c>
      <c r="F5" s="3">
        <f t="shared" ref="F5:F10" si="3">AVERAGE(E5,E11)</f>
        <v>1.015465422</v>
      </c>
      <c r="G5" s="3">
        <f t="shared" ref="G5:G34" si="4">D5*F5</f>
        <v>2900</v>
      </c>
      <c r="H5" s="3">
        <f t="shared" ref="H5:H19" si="5">ABS(C5-G5)</f>
        <v>0</v>
      </c>
    </row>
    <row r="6" ht="15.75" customHeight="1">
      <c r="A6" s="27">
        <f t="shared" si="1"/>
        <v>43586</v>
      </c>
      <c r="B6" s="43">
        <v>5.0</v>
      </c>
      <c r="C6" s="5">
        <v>2800.0</v>
      </c>
      <c r="D6" s="3">
        <v>2902.5</v>
      </c>
      <c r="E6" s="3">
        <f t="shared" si="2"/>
        <v>0.9646856158</v>
      </c>
      <c r="F6" s="3">
        <f t="shared" si="3"/>
        <v>0.9646856158</v>
      </c>
      <c r="G6" s="3">
        <f t="shared" si="4"/>
        <v>2800</v>
      </c>
      <c r="H6" s="3">
        <f t="shared" si="5"/>
        <v>0</v>
      </c>
    </row>
    <row r="7" ht="15.75" customHeight="1">
      <c r="A7" s="44">
        <f t="shared" si="1"/>
        <v>43617</v>
      </c>
      <c r="B7" s="43">
        <v>6.0</v>
      </c>
      <c r="C7" s="45">
        <v>2700.0</v>
      </c>
      <c r="D7" s="3">
        <v>2951.6666666666665</v>
      </c>
      <c r="E7" s="3">
        <f t="shared" si="2"/>
        <v>0.9147374365</v>
      </c>
      <c r="F7" s="3">
        <f t="shared" si="3"/>
        <v>0.9147374365</v>
      </c>
      <c r="G7" s="3">
        <f t="shared" si="4"/>
        <v>2700</v>
      </c>
      <c r="H7" s="3">
        <f t="shared" si="5"/>
        <v>0</v>
      </c>
    </row>
    <row r="8" ht="15.75" customHeight="1">
      <c r="A8" s="27">
        <f t="shared" si="1"/>
        <v>43647</v>
      </c>
      <c r="B8" s="43">
        <v>7.0</v>
      </c>
      <c r="C8" s="5">
        <v>2970.0</v>
      </c>
      <c r="D8" s="3">
        <v>3000.833333333333</v>
      </c>
      <c r="E8" s="3">
        <f t="shared" si="2"/>
        <v>0.9897250764</v>
      </c>
      <c r="F8" s="3">
        <f t="shared" si="3"/>
        <v>0.9897250764</v>
      </c>
      <c r="G8" s="3">
        <f t="shared" si="4"/>
        <v>2970</v>
      </c>
      <c r="H8" s="3">
        <f t="shared" si="5"/>
        <v>0</v>
      </c>
    </row>
    <row r="9" ht="15.75" customHeight="1">
      <c r="A9" s="27">
        <f t="shared" si="1"/>
        <v>43678</v>
      </c>
      <c r="B9" s="43">
        <v>8.0</v>
      </c>
      <c r="C9" s="5">
        <v>3190.0</v>
      </c>
      <c r="D9" s="3">
        <v>3048.333333333333</v>
      </c>
      <c r="E9" s="3">
        <f t="shared" si="2"/>
        <v>1.046473483</v>
      </c>
      <c r="F9" s="3">
        <f t="shared" si="3"/>
        <v>1.046473483</v>
      </c>
      <c r="G9" s="3">
        <f t="shared" si="4"/>
        <v>3190</v>
      </c>
      <c r="H9" s="3">
        <f t="shared" si="5"/>
        <v>0</v>
      </c>
    </row>
    <row r="10" ht="15.75" customHeight="1">
      <c r="A10" s="27">
        <f t="shared" si="1"/>
        <v>43709</v>
      </c>
      <c r="B10" s="43">
        <v>9.0</v>
      </c>
      <c r="C10" s="5">
        <v>3300.0</v>
      </c>
      <c r="D10" s="3">
        <v>3094.1666666666665</v>
      </c>
      <c r="E10" s="3">
        <f t="shared" si="2"/>
        <v>1.066523027</v>
      </c>
      <c r="F10" s="3">
        <f t="shared" si="3"/>
        <v>1.066523027</v>
      </c>
      <c r="G10" s="3">
        <f t="shared" si="4"/>
        <v>3300</v>
      </c>
      <c r="H10" s="3">
        <f t="shared" si="5"/>
        <v>0</v>
      </c>
    </row>
    <row r="11" ht="15.75" customHeight="1">
      <c r="A11" s="27">
        <f t="shared" si="1"/>
        <v>43739</v>
      </c>
      <c r="B11" s="43">
        <v>10.0</v>
      </c>
      <c r="C11" s="5">
        <v>3190.0</v>
      </c>
      <c r="D11" s="3">
        <v>3141.4166666666665</v>
      </c>
      <c r="E11" s="3">
        <f t="shared" si="2"/>
        <v>1.015465422</v>
      </c>
      <c r="F11" s="3">
        <v>1.0154654216515904</v>
      </c>
      <c r="G11" s="3">
        <f t="shared" si="4"/>
        <v>3190</v>
      </c>
      <c r="H11" s="3">
        <f t="shared" si="5"/>
        <v>0</v>
      </c>
    </row>
    <row r="12" ht="15.75" customHeight="1">
      <c r="A12" s="27">
        <f t="shared" si="1"/>
        <v>43770</v>
      </c>
      <c r="B12" s="43">
        <v>11.0</v>
      </c>
      <c r="C12" s="5">
        <v>3080.0</v>
      </c>
      <c r="D12" s="3">
        <v>3192.75</v>
      </c>
      <c r="E12" s="3">
        <f t="shared" si="2"/>
        <v>0.9646856158</v>
      </c>
      <c r="F12" s="3">
        <v>0.9646856158484065</v>
      </c>
      <c r="G12" s="3">
        <f t="shared" si="4"/>
        <v>3080</v>
      </c>
      <c r="H12" s="3">
        <f t="shared" si="5"/>
        <v>0</v>
      </c>
    </row>
    <row r="13" ht="15.75" customHeight="1">
      <c r="A13" s="27">
        <f t="shared" si="1"/>
        <v>43800</v>
      </c>
      <c r="B13" s="43">
        <v>12.0</v>
      </c>
      <c r="C13" s="5">
        <v>2970.0</v>
      </c>
      <c r="D13" s="3">
        <v>3246.8333333333335</v>
      </c>
      <c r="E13" s="3">
        <f t="shared" si="2"/>
        <v>0.9147374365</v>
      </c>
      <c r="F13" s="3">
        <v>0.9147374364765669</v>
      </c>
      <c r="G13" s="3">
        <f t="shared" si="4"/>
        <v>2970</v>
      </c>
      <c r="H13" s="3">
        <f t="shared" si="5"/>
        <v>0</v>
      </c>
    </row>
    <row r="14" ht="15.75" customHeight="1">
      <c r="A14" s="27">
        <f t="shared" si="1"/>
        <v>43831</v>
      </c>
      <c r="B14" s="43">
        <v>13.0</v>
      </c>
      <c r="C14" s="5">
        <v>3267.0</v>
      </c>
      <c r="D14" s="3">
        <v>3300.916666666667</v>
      </c>
      <c r="E14" s="3">
        <f t="shared" si="2"/>
        <v>0.9897250764</v>
      </c>
      <c r="F14" s="3">
        <v>0.9897250763676757</v>
      </c>
      <c r="G14" s="3">
        <f t="shared" si="4"/>
        <v>3267</v>
      </c>
      <c r="H14" s="3">
        <f t="shared" si="5"/>
        <v>0</v>
      </c>
    </row>
    <row r="15" ht="15.75" customHeight="1">
      <c r="A15" s="27">
        <f t="shared" si="1"/>
        <v>43862</v>
      </c>
      <c r="B15" s="43">
        <v>14.0</v>
      </c>
      <c r="C15" s="5">
        <v>3509.0</v>
      </c>
      <c r="D15" s="3">
        <v>3353.166666666667</v>
      </c>
      <c r="E15" s="3">
        <f t="shared" si="2"/>
        <v>1.046473483</v>
      </c>
      <c r="F15" s="3">
        <v>1.0464734827774742</v>
      </c>
      <c r="G15" s="3">
        <f t="shared" si="4"/>
        <v>3509</v>
      </c>
      <c r="H15" s="3">
        <f t="shared" si="5"/>
        <v>0</v>
      </c>
    </row>
    <row r="16" ht="15.75" customHeight="1">
      <c r="A16" s="27">
        <f t="shared" si="1"/>
        <v>43891</v>
      </c>
      <c r="B16" s="43">
        <v>15.0</v>
      </c>
      <c r="C16" s="5">
        <v>3630.0</v>
      </c>
      <c r="D16" s="3">
        <v>3403.5833333333335</v>
      </c>
      <c r="E16" s="3">
        <f t="shared" si="2"/>
        <v>1.066523027</v>
      </c>
      <c r="F16" s="3">
        <v>1.0665230272017237</v>
      </c>
      <c r="G16" s="3">
        <f t="shared" si="4"/>
        <v>3630</v>
      </c>
      <c r="H16" s="3">
        <f t="shared" si="5"/>
        <v>0</v>
      </c>
    </row>
    <row r="17" ht="15.75" customHeight="1">
      <c r="A17" s="27">
        <f t="shared" si="1"/>
        <v>43922</v>
      </c>
      <c r="B17" s="43">
        <v>16.0</v>
      </c>
      <c r="C17" s="5">
        <v>3509.0</v>
      </c>
      <c r="D17" s="3">
        <f t="shared" ref="D17:D32" si="6">49.8*B17+2851</f>
        <v>3647.8</v>
      </c>
      <c r="F17" s="3">
        <v>1.0154654216515904</v>
      </c>
      <c r="G17" s="3">
        <f t="shared" si="4"/>
        <v>3704.214765</v>
      </c>
      <c r="H17" s="3">
        <f t="shared" si="5"/>
        <v>195.2147651</v>
      </c>
    </row>
    <row r="18" ht="15.75" customHeight="1">
      <c r="A18" s="27">
        <f t="shared" si="1"/>
        <v>43952</v>
      </c>
      <c r="B18" s="43">
        <v>17.0</v>
      </c>
      <c r="C18" s="5">
        <v>3388.0</v>
      </c>
      <c r="D18" s="3">
        <f t="shared" si="6"/>
        <v>3697.6</v>
      </c>
      <c r="F18" s="3">
        <v>0.9646856158484065</v>
      </c>
      <c r="G18" s="3">
        <f t="shared" si="4"/>
        <v>3567.021533</v>
      </c>
      <c r="H18" s="3">
        <f t="shared" si="5"/>
        <v>179.0215332</v>
      </c>
    </row>
    <row r="19" ht="15.75" customHeight="1">
      <c r="A19" s="27">
        <f t="shared" si="1"/>
        <v>43983</v>
      </c>
      <c r="B19" s="43">
        <v>18.0</v>
      </c>
      <c r="C19" s="5">
        <v>3267.0</v>
      </c>
      <c r="D19" s="3">
        <f t="shared" si="6"/>
        <v>3747.4</v>
      </c>
      <c r="F19" s="3">
        <v>0.9147374364765669</v>
      </c>
      <c r="G19" s="3">
        <f t="shared" si="4"/>
        <v>3427.887069</v>
      </c>
      <c r="H19" s="3">
        <f t="shared" si="5"/>
        <v>160.8870695</v>
      </c>
    </row>
    <row r="20" ht="15.75" customHeight="1">
      <c r="A20" s="27">
        <f t="shared" si="1"/>
        <v>44013</v>
      </c>
      <c r="B20" s="43">
        <v>19.0</v>
      </c>
      <c r="D20" s="3">
        <f t="shared" si="6"/>
        <v>3797.2</v>
      </c>
      <c r="F20" s="3">
        <v>0.9897250763676757</v>
      </c>
      <c r="G20" s="3">
        <f t="shared" si="4"/>
        <v>3758.18406</v>
      </c>
      <c r="H20" s="46">
        <f>AVERAGE(H5:H19)</f>
        <v>35.67489118</v>
      </c>
    </row>
    <row r="21" ht="15.75" customHeight="1">
      <c r="A21" s="27">
        <f t="shared" si="1"/>
        <v>44044</v>
      </c>
      <c r="B21" s="43">
        <v>20.0</v>
      </c>
      <c r="D21" s="3">
        <f t="shared" si="6"/>
        <v>3847</v>
      </c>
      <c r="F21" s="3">
        <v>1.0464734827774742</v>
      </c>
      <c r="G21" s="3">
        <f t="shared" si="4"/>
        <v>4025.783488</v>
      </c>
    </row>
    <row r="22" ht="15.75" customHeight="1">
      <c r="A22" s="27">
        <f t="shared" si="1"/>
        <v>44075</v>
      </c>
      <c r="B22" s="43">
        <v>21.0</v>
      </c>
      <c r="D22" s="3">
        <f t="shared" si="6"/>
        <v>3896.8</v>
      </c>
      <c r="F22" s="3">
        <v>1.0665230272017237</v>
      </c>
      <c r="G22" s="3">
        <f t="shared" si="4"/>
        <v>4156.026932</v>
      </c>
    </row>
    <row r="23" ht="15.75" customHeight="1">
      <c r="A23" s="27">
        <f t="shared" si="1"/>
        <v>44105</v>
      </c>
      <c r="B23" s="43">
        <v>22.0</v>
      </c>
      <c r="D23" s="3">
        <f t="shared" si="6"/>
        <v>3946.6</v>
      </c>
      <c r="F23" s="3">
        <v>1.0154654216515904</v>
      </c>
      <c r="G23" s="3">
        <f t="shared" si="4"/>
        <v>4007.635833</v>
      </c>
    </row>
    <row r="24" ht="15.75" customHeight="1">
      <c r="A24" s="27">
        <f t="shared" si="1"/>
        <v>44136</v>
      </c>
      <c r="B24" s="43">
        <v>23.0</v>
      </c>
      <c r="D24" s="3">
        <f t="shared" si="6"/>
        <v>3996.4</v>
      </c>
      <c r="F24" s="3">
        <v>0.9646856158484065</v>
      </c>
      <c r="G24" s="3">
        <f t="shared" si="4"/>
        <v>3855.269595</v>
      </c>
    </row>
    <row r="25" ht="15.75" customHeight="1">
      <c r="A25" s="27">
        <f t="shared" si="1"/>
        <v>44166</v>
      </c>
      <c r="B25" s="43">
        <v>24.0</v>
      </c>
      <c r="D25" s="3">
        <f t="shared" si="6"/>
        <v>4046.2</v>
      </c>
      <c r="F25" s="3">
        <v>0.9147374364765669</v>
      </c>
      <c r="G25" s="3">
        <f t="shared" si="4"/>
        <v>3701.210615</v>
      </c>
    </row>
    <row r="26" ht="15.75" customHeight="1">
      <c r="A26" s="27">
        <f t="shared" si="1"/>
        <v>44197</v>
      </c>
      <c r="B26" s="43">
        <v>25.0</v>
      </c>
      <c r="D26" s="3">
        <f t="shared" si="6"/>
        <v>4096</v>
      </c>
      <c r="F26" s="3">
        <v>0.9897250763676757</v>
      </c>
      <c r="G26" s="3">
        <f t="shared" si="4"/>
        <v>4053.913913</v>
      </c>
    </row>
    <row r="27" ht="15.75" customHeight="1">
      <c r="A27" s="27">
        <f t="shared" si="1"/>
        <v>44228</v>
      </c>
      <c r="B27" s="43">
        <v>26.0</v>
      </c>
      <c r="D27" s="3">
        <f t="shared" si="6"/>
        <v>4145.8</v>
      </c>
      <c r="F27" s="3">
        <v>1.0464734827774742</v>
      </c>
      <c r="G27" s="3">
        <f t="shared" si="4"/>
        <v>4338.469765</v>
      </c>
    </row>
    <row r="28" ht="15.75" customHeight="1">
      <c r="A28" s="27">
        <f t="shared" si="1"/>
        <v>44256</v>
      </c>
      <c r="B28" s="43">
        <v>27.0</v>
      </c>
      <c r="D28" s="3">
        <f t="shared" si="6"/>
        <v>4195.6</v>
      </c>
      <c r="F28" s="3">
        <v>1.0665230272017237</v>
      </c>
      <c r="G28" s="3">
        <f t="shared" si="4"/>
        <v>4474.704013</v>
      </c>
    </row>
    <row r="29" ht="15.75" customHeight="1">
      <c r="A29" s="27">
        <f t="shared" si="1"/>
        <v>44287</v>
      </c>
      <c r="B29" s="43">
        <v>28.0</v>
      </c>
      <c r="D29" s="3">
        <f t="shared" si="6"/>
        <v>4245.4</v>
      </c>
      <c r="F29" s="20">
        <v>1.015465422</v>
      </c>
      <c r="G29" s="3">
        <f t="shared" si="4"/>
        <v>4311.056903</v>
      </c>
    </row>
    <row r="30" ht="15.75" customHeight="1">
      <c r="A30" s="27">
        <f t="shared" si="1"/>
        <v>44317</v>
      </c>
      <c r="B30" s="43">
        <v>29.0</v>
      </c>
      <c r="D30" s="3">
        <f t="shared" si="6"/>
        <v>4295.2</v>
      </c>
      <c r="F30" s="3">
        <v>0.9646856158484065</v>
      </c>
      <c r="G30" s="3">
        <f t="shared" si="4"/>
        <v>4143.517657</v>
      </c>
    </row>
    <row r="31" ht="15.75" customHeight="1">
      <c r="A31" s="27">
        <f t="shared" si="1"/>
        <v>44348</v>
      </c>
      <c r="B31" s="43">
        <v>30.0</v>
      </c>
      <c r="D31" s="3">
        <f t="shared" si="6"/>
        <v>4345</v>
      </c>
      <c r="F31" s="3">
        <v>0.9147374364765669</v>
      </c>
      <c r="G31" s="3">
        <f t="shared" si="4"/>
        <v>3974.534161</v>
      </c>
    </row>
    <row r="32" ht="15.75" customHeight="1">
      <c r="A32" s="27">
        <f t="shared" si="1"/>
        <v>44378</v>
      </c>
      <c r="B32" s="43">
        <v>31.0</v>
      </c>
      <c r="D32" s="3">
        <f t="shared" si="6"/>
        <v>4394.8</v>
      </c>
      <c r="F32" s="3">
        <v>0.9897250763676757</v>
      </c>
      <c r="G32" s="3">
        <f t="shared" si="4"/>
        <v>4349.643766</v>
      </c>
    </row>
    <row r="33" ht="15.75" customHeight="1">
      <c r="F33" s="3">
        <v>1.0464734827774742</v>
      </c>
      <c r="G33" s="3">
        <f t="shared" si="4"/>
        <v>0</v>
      </c>
    </row>
    <row r="34" ht="15.75" customHeight="1">
      <c r="F34" s="3">
        <v>1.0665230272017237</v>
      </c>
      <c r="G34" s="3">
        <f t="shared" si="4"/>
        <v>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