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3)/"/>
    </mc:Choice>
  </mc:AlternateContent>
  <xr:revisionPtr revIDLastSave="0" documentId="8_{0D0544D5-EE42-4CB6-8F20-099A569566AC}" xr6:coauthVersionLast="45" xr6:coauthVersionMax="45" xr10:uidLastSave="{00000000-0000-0000-0000-000000000000}"/>
  <bookViews>
    <workbookView xWindow="28680" yWindow="1725" windowWidth="20640" windowHeight="11760" firstSheet="1" activeTab="3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Resumo de Vendas" sheetId="19" r:id="rId4"/>
    <sheet name="Meus Números" sheetId="12" r:id="rId5"/>
    <sheet name="Dados Filtrados" sheetId="11" state="hidden" r:id="rId6"/>
    <sheet name="Gráficos" sheetId="7" state="hidden" r:id="rId7"/>
  </sheets>
  <externalReferences>
    <externalReference r:id="rId8"/>
  </externalReferences>
  <definedNames>
    <definedName name="_xlnm._FilterDatabase" localSheetId="0" hidden="1">'Produtos Infantis'!$A$2:$F$124</definedName>
    <definedName name="_xlnm.Extract" localSheetId="5">'Dados Filtrados'!$A$7:$E$7</definedName>
    <definedName name="_xlnm.Extract" localSheetId="4">'Meus Números'!$E$1</definedName>
    <definedName name="_xlnm.Criteria" localSheetId="5">'Dados Filtrados'!$A$2:$B$3</definedName>
    <definedName name="Descontos" localSheetId="1">'[1]Produtos Infantis'!$D$3:$D$122</definedName>
    <definedName name="Descontos">'Produtos Infantis'!$D$3:$D$122</definedName>
    <definedName name="Descrição" localSheetId="1">'[1]Produtos Infantis'!$A$3:$A$122</definedName>
    <definedName name="Descrição">'Produtos Infantis'!$A$3:$A$122</definedName>
    <definedName name="Preços" localSheetId="1">'[1]Produtos Infantis'!$C$3:$C$122</definedName>
    <definedName name="Preços">'Produtos Infantis'!$C$3:$C$122</definedName>
    <definedName name="Quantidades" localSheetId="1">'[1]Produtos Infantis'!$E$3:$E$122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9" l="1"/>
  <c r="M9" i="19" s="1"/>
  <c r="D14" i="19" s="1"/>
  <c r="E5" i="19"/>
  <c r="E9" i="17" l="1"/>
  <c r="E16" i="17"/>
  <c r="D16" i="17"/>
  <c r="E15" i="17" l="1"/>
  <c r="E13" i="17" s="1"/>
  <c r="E9" i="19" s="1"/>
  <c r="E4" i="17"/>
  <c r="B12" i="12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<sst xmlns="http://schemas.openxmlformats.org/spreadsheetml/2006/main" count="202" uniqueCount="43">
  <si>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</si>
  <si>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</si>
  <si>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</si>
  <si>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</si>
  <si>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</si>
  <si>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</si>
  <si>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</si>
  <si>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</si>
  <si>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</si>
  <si>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</si>
  <si>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</si>
  <si>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</si>
  <si>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</si>
  <si>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</si>
  <si>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</si>
  <si>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</si>
  <si>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</si>
  <si>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</si>
  <si>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</si>
  <si>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</si>
  <si>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</si>
  <si>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</si>
  <si>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</si>
  <si>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</si>
  <si>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</si>
  <si>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</si>
  <si>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</si>
  <si>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</si>
  <si>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</si>
  <si>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</si>
  <si>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Qtd Estoque:</t>
  </si>
  <si>
    <t>Qtd Compra:</t>
  </si>
  <si>
    <t>Desconto:</t>
  </si>
  <si>
    <t>Descontos</t>
  </si>
  <si>
    <t>A partir de</t>
  </si>
  <si>
    <t>Valor</t>
  </si>
  <si>
    <t>Valor Total:</t>
  </si>
  <si>
    <t>Resumo de Venda</t>
  </si>
  <si>
    <t>Valor Final:</t>
  </si>
  <si>
    <t>Finalizar Pedido</t>
  </si>
  <si>
    <t>Comprador Cadastrado:</t>
  </si>
  <si>
    <t>Primeira Compra:</t>
  </si>
  <si>
    <t>Apenas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</si>
</sst>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5" borderId="24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left" vertical="center" wrapText="1"/>
    </xf>
    <xf numFmtId="164" fontId="8" fillId="2" borderId="26" xfId="1" applyFont="1" applyFill="1" applyBorder="1" applyAlignment="1">
      <alignment horizontal="center"/>
    </xf>
    <xf numFmtId="164" fontId="8" fillId="2" borderId="9" xfId="1" applyFont="1" applyFill="1" applyBorder="1" applyAlignment="1">
      <alignment horizontal="center"/>
    </xf>
    <xf numFmtId="164" fontId="8" fillId="2" borderId="22" xfId="1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30" xfId="0" applyFill="1" applyBorder="1"/>
    <xf numFmtId="0" fontId="0" fillId="8" borderId="29" xfId="0" applyFill="1" applyBorder="1"/>
    <xf numFmtId="0" fontId="0" fillId="8" borderId="25" xfId="0" applyFill="1" applyBorder="1"/>
    <xf numFmtId="0" fontId="0" fillId="8" borderId="0" xfId="0" applyFill="1" applyBorder="1" applyAlignment="1">
      <alignment horizontal="right"/>
    </xf>
    <xf numFmtId="0" fontId="0" fillId="7" borderId="31" xfId="0" applyFill="1" applyBorder="1" applyProtection="1"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13" fillId="8" borderId="30" xfId="0" applyFont="1" applyFill="1" applyBorder="1" applyAlignment="1">
      <alignment horizontal="right"/>
    </xf>
    <xf numFmtId="0" fontId="13" fillId="8" borderId="30" xfId="0" applyFont="1" applyFill="1" applyBorder="1"/>
    <xf numFmtId="0" fontId="0" fillId="4" borderId="31" xfId="0" applyFill="1" applyBorder="1" applyAlignment="1" applyProtection="1">
      <alignment horizontal="center"/>
      <protection hidden="1"/>
    </xf>
    <xf numFmtId="164" fontId="0" fillId="4" borderId="31" xfId="1" applyFont="1" applyFill="1" applyBorder="1" applyAlignment="1" applyProtection="1">
      <alignment horizontal="center"/>
      <protection hidden="1"/>
    </xf>
    <xf numFmtId="0" fontId="14" fillId="8" borderId="0" xfId="0" applyFont="1" applyFill="1" applyBorder="1" applyAlignment="1">
      <alignment horizontal="center" vertical="center"/>
    </xf>
    <xf numFmtId="9" fontId="0" fillId="4" borderId="31" xfId="0" applyNumberFormat="1" applyFill="1" applyBorder="1" applyAlignment="1" applyProtection="1">
      <alignment horizontal="center"/>
      <protection hidden="1"/>
    </xf>
    <xf numFmtId="0" fontId="0" fillId="9" borderId="21" xfId="0" applyFill="1" applyBorder="1"/>
    <xf numFmtId="0" fontId="0" fillId="9" borderId="9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0" xfId="0" applyFill="1" applyBorder="1"/>
    <xf numFmtId="0" fontId="0" fillId="9" borderId="24" xfId="0" applyFill="1" applyBorder="1"/>
    <xf numFmtId="0" fontId="0" fillId="9" borderId="23" xfId="0" applyFill="1" applyBorder="1"/>
    <xf numFmtId="0" fontId="0" fillId="9" borderId="30" xfId="0" applyFill="1" applyBorder="1"/>
    <xf numFmtId="0" fontId="0" fillId="9" borderId="29" xfId="0" applyFill="1" applyBorder="1"/>
    <xf numFmtId="9" fontId="0" fillId="7" borderId="31" xfId="0" applyNumberFormat="1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164" fontId="0" fillId="9" borderId="0" xfId="1" applyFont="1" applyFill="1" applyBorder="1" applyAlignment="1">
      <alignment horizontal="left"/>
    </xf>
    <xf numFmtId="0" fontId="0" fillId="7" borderId="31" xfId="0" applyFill="1" applyBorder="1" applyAlignment="1" applyProtection="1">
      <alignment horizontal="center"/>
      <protection hidden="1"/>
    </xf>
    <xf numFmtId="9" fontId="0" fillId="7" borderId="0" xfId="2" applyFont="1" applyFill="1"/>
    <xf numFmtId="0" fontId="15" fillId="9" borderId="0" xfId="0" applyFont="1" applyFill="1" applyBorder="1"/>
    <xf numFmtId="9" fontId="15" fillId="9" borderId="0" xfId="0" applyNumberFormat="1" applyFont="1" applyFill="1" applyBorder="1"/>
    <xf numFmtId="0" fontId="0" fillId="7" borderId="31" xfId="0" applyFill="1" applyBorder="1" applyProtection="1"/>
    <xf numFmtId="0" fontId="0" fillId="4" borderId="31" xfId="0" applyFill="1" applyBorder="1" applyProtection="1"/>
    <xf numFmtId="0" fontId="13" fillId="8" borderId="0" xfId="0" applyFont="1" applyFill="1" applyBorder="1" applyAlignment="1">
      <alignment horizontal="right"/>
    </xf>
    <xf numFmtId="0" fontId="13" fillId="8" borderId="0" xfId="0" applyFont="1" applyFill="1" applyBorder="1"/>
    <xf numFmtId="0" fontId="0" fillId="7" borderId="0" xfId="0" applyFill="1" applyBorder="1"/>
    <xf numFmtId="0" fontId="16" fillId="6" borderId="0" xfId="3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18" fillId="4" borderId="21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%20Infantis%20Nika%20e%20Atitas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 Infantis"/>
      <sheetName val="Produtos Infantis por Colunas"/>
      <sheetName val="Planilha4"/>
      <sheetName val="Meus Números"/>
      <sheetName val="Dados Filtrados"/>
      <sheetName val="Gráficos"/>
    </sheetNames>
    <sheetDataSet>
      <sheetData sheetId="0">
        <row r="3">
          <cell r="A3" t="str">
            <v>Tênis Infantil Atitas Azul</v>
          </cell>
          <cell r="C3">
            <v>79.8</v>
          </cell>
          <cell r="D3">
            <v>7.98</v>
          </cell>
          <cell r="E3">
            <v>15</v>
          </cell>
        </row>
        <row r="4">
          <cell r="A4" t="str">
            <v>Tênis Infantil Atitas Azul</v>
          </cell>
          <cell r="C4">
            <v>79.8</v>
          </cell>
          <cell r="D4">
            <v>7.98</v>
          </cell>
          <cell r="E4">
            <v>0</v>
          </cell>
        </row>
        <row r="5">
          <cell r="A5" t="str">
            <v>Tênis Infantil Atitas Azul</v>
          </cell>
          <cell r="C5">
            <v>79.8</v>
          </cell>
          <cell r="D5">
            <v>7.98</v>
          </cell>
          <cell r="E5">
            <v>3</v>
          </cell>
        </row>
        <row r="6">
          <cell r="A6" t="str">
            <v>Tênis Infantil Atitas Azul</v>
          </cell>
          <cell r="C6">
            <v>79.8</v>
          </cell>
          <cell r="D6">
            <v>7.98</v>
          </cell>
          <cell r="E6">
            <v>21</v>
          </cell>
        </row>
        <row r="7">
          <cell r="A7" t="str">
            <v>Tênis Infantil Atitas Azul</v>
          </cell>
          <cell r="C7">
            <v>79.8</v>
          </cell>
          <cell r="D7">
            <v>7.98</v>
          </cell>
          <cell r="E7">
            <v>12</v>
          </cell>
        </row>
        <row r="8">
          <cell r="A8" t="str">
            <v>Tênis Infantil Atitas Azul</v>
          </cell>
          <cell r="C8">
            <v>79.8</v>
          </cell>
          <cell r="D8">
            <v>7.98</v>
          </cell>
          <cell r="E8">
            <v>5</v>
          </cell>
        </row>
        <row r="9">
          <cell r="A9" t="str">
            <v>Tênis Infantil Atitas Azul</v>
          </cell>
          <cell r="C9">
            <v>79.8</v>
          </cell>
          <cell r="D9">
            <v>7.98</v>
          </cell>
          <cell r="E9">
            <v>8</v>
          </cell>
        </row>
        <row r="10">
          <cell r="A10" t="str">
            <v>Tênis Infantil Atitas Azul</v>
          </cell>
          <cell r="C10">
            <v>79.8</v>
          </cell>
          <cell r="D10">
            <v>7.98</v>
          </cell>
          <cell r="E10">
            <v>23</v>
          </cell>
        </row>
        <row r="11">
          <cell r="A11" t="str">
            <v>Tênis Infantil Atitas Azul</v>
          </cell>
          <cell r="C11">
            <v>79.8</v>
          </cell>
          <cell r="D11">
            <v>7.98</v>
          </cell>
          <cell r="E11">
            <v>15</v>
          </cell>
        </row>
        <row r="12">
          <cell r="A12" t="str">
            <v>Tênis Infantil Atitas Azul</v>
          </cell>
          <cell r="C12">
            <v>79.8</v>
          </cell>
          <cell r="D12">
            <v>7.98</v>
          </cell>
          <cell r="E12">
            <v>25</v>
          </cell>
        </row>
        <row r="13">
          <cell r="A13" t="str">
            <v>Tênis Infantil Atitas Azul</v>
          </cell>
          <cell r="C13">
            <v>79.8</v>
          </cell>
          <cell r="D13">
            <v>7.98</v>
          </cell>
          <cell r="E13">
            <v>2</v>
          </cell>
        </row>
        <row r="14">
          <cell r="A14" t="str">
            <v>Tênis Infantil Atitas Azul</v>
          </cell>
          <cell r="C14">
            <v>83.3</v>
          </cell>
          <cell r="D14">
            <v>8.33</v>
          </cell>
          <cell r="E14">
            <v>8</v>
          </cell>
        </row>
        <row r="15">
          <cell r="A15" t="str">
            <v>Tênis Infantil Atitas Azul</v>
          </cell>
          <cell r="C15">
            <v>83.3</v>
          </cell>
          <cell r="D15">
            <v>8.33</v>
          </cell>
          <cell r="E15">
            <v>7</v>
          </cell>
        </row>
        <row r="16">
          <cell r="A16" t="str">
            <v>Tênis Infantil Atitas Azul</v>
          </cell>
          <cell r="C16">
            <v>83.3</v>
          </cell>
          <cell r="D16">
            <v>8.33</v>
          </cell>
          <cell r="E16">
            <v>16</v>
          </cell>
        </row>
        <row r="17">
          <cell r="A17" t="str">
            <v>Tênis Infantil Atitas Azul</v>
          </cell>
          <cell r="C17">
            <v>83.3</v>
          </cell>
          <cell r="D17">
            <v>8.33</v>
          </cell>
          <cell r="E17">
            <v>20</v>
          </cell>
        </row>
        <row r="18">
          <cell r="A18" t="str">
            <v>Tênis Infantil Atitas Azul</v>
          </cell>
          <cell r="C18">
            <v>83.3</v>
          </cell>
          <cell r="D18">
            <v>8.33</v>
          </cell>
          <cell r="E18">
            <v>0</v>
          </cell>
        </row>
        <row r="19">
          <cell r="A19" t="str">
            <v>Tênis Infantil Atitas Azul</v>
          </cell>
          <cell r="C19">
            <v>83.3</v>
          </cell>
          <cell r="D19">
            <v>8.33</v>
          </cell>
          <cell r="E19">
            <v>0</v>
          </cell>
        </row>
        <row r="20">
          <cell r="A20" t="str">
            <v>Tênis Infantil Atitas Azul</v>
          </cell>
          <cell r="C20">
            <v>83.3</v>
          </cell>
          <cell r="D20">
            <v>8.33</v>
          </cell>
          <cell r="E20">
            <v>6</v>
          </cell>
        </row>
        <row r="21">
          <cell r="A21" t="str">
            <v>Tênis Infantil Atitas Azul</v>
          </cell>
          <cell r="C21">
            <v>83.3</v>
          </cell>
          <cell r="D21">
            <v>8.33</v>
          </cell>
          <cell r="E21">
            <v>8</v>
          </cell>
        </row>
        <row r="22">
          <cell r="A22" t="str">
            <v>Tênis Infantil Atitas Azul</v>
          </cell>
          <cell r="C22">
            <v>83.3</v>
          </cell>
          <cell r="D22">
            <v>8.33</v>
          </cell>
          <cell r="E22">
            <v>14</v>
          </cell>
        </row>
        <row r="23">
          <cell r="A23" t="str">
            <v>Tênis Infantil Atitas Rosa</v>
          </cell>
          <cell r="C23">
            <v>79.8</v>
          </cell>
          <cell r="D23">
            <v>7.98</v>
          </cell>
          <cell r="E23">
            <v>17</v>
          </cell>
        </row>
        <row r="24">
          <cell r="A24" t="str">
            <v>Tênis Infantil Atitas Rosa</v>
          </cell>
          <cell r="C24">
            <v>79.8</v>
          </cell>
          <cell r="D24">
            <v>7.98</v>
          </cell>
          <cell r="E24">
            <v>15</v>
          </cell>
        </row>
        <row r="25">
          <cell r="A25" t="str">
            <v>Tênis Infantil Atitas Rosa</v>
          </cell>
          <cell r="C25">
            <v>79.8</v>
          </cell>
          <cell r="D25">
            <v>7.98</v>
          </cell>
          <cell r="E25">
            <v>2</v>
          </cell>
        </row>
        <row r="26">
          <cell r="A26" t="str">
            <v>Tênis Infantil Atitas Rosa</v>
          </cell>
          <cell r="C26">
            <v>79.8</v>
          </cell>
          <cell r="D26">
            <v>7.98</v>
          </cell>
          <cell r="E26">
            <v>1</v>
          </cell>
        </row>
        <row r="27">
          <cell r="A27" t="str">
            <v>Tênis Infantil Atitas Rosa</v>
          </cell>
          <cell r="C27">
            <v>79.8</v>
          </cell>
          <cell r="D27">
            <v>7.98</v>
          </cell>
          <cell r="E27">
            <v>0</v>
          </cell>
        </row>
        <row r="28">
          <cell r="A28" t="str">
            <v>Tênis Infantil Atitas Rosa</v>
          </cell>
          <cell r="C28">
            <v>79.8</v>
          </cell>
          <cell r="D28">
            <v>7.98</v>
          </cell>
          <cell r="E28">
            <v>0</v>
          </cell>
        </row>
        <row r="29">
          <cell r="A29" t="str">
            <v>Tênis Infantil Atitas Rosa</v>
          </cell>
          <cell r="C29">
            <v>79.8</v>
          </cell>
          <cell r="D29">
            <v>7.98</v>
          </cell>
          <cell r="E29">
            <v>6</v>
          </cell>
        </row>
        <row r="30">
          <cell r="A30" t="str">
            <v>Tênis Infantil Atitas Rosa</v>
          </cell>
          <cell r="C30">
            <v>79.8</v>
          </cell>
          <cell r="D30">
            <v>7.98</v>
          </cell>
          <cell r="E30">
            <v>8</v>
          </cell>
        </row>
        <row r="31">
          <cell r="A31" t="str">
            <v>Tênis Infantil Atitas Rosa</v>
          </cell>
          <cell r="C31">
            <v>79.8</v>
          </cell>
          <cell r="D31">
            <v>7.98</v>
          </cell>
          <cell r="E31">
            <v>9</v>
          </cell>
        </row>
        <row r="32">
          <cell r="A32" t="str">
            <v>Tênis Infantil Atitas Rosa</v>
          </cell>
          <cell r="C32">
            <v>79.8</v>
          </cell>
          <cell r="D32">
            <v>7.98</v>
          </cell>
          <cell r="E32">
            <v>15</v>
          </cell>
        </row>
        <row r="33">
          <cell r="A33" t="str">
            <v>Tênis Infantil Atitas Rosa</v>
          </cell>
          <cell r="C33">
            <v>79.8</v>
          </cell>
          <cell r="D33">
            <v>7.98</v>
          </cell>
          <cell r="E33">
            <v>18</v>
          </cell>
        </row>
        <row r="34">
          <cell r="A34" t="str">
            <v>Tênis Infantil Atitas Rosa</v>
          </cell>
          <cell r="C34">
            <v>83.3</v>
          </cell>
          <cell r="D34">
            <v>8.33</v>
          </cell>
          <cell r="E34">
            <v>18</v>
          </cell>
        </row>
        <row r="35">
          <cell r="A35" t="str">
            <v>Tênis Infantil Atitas Rosa</v>
          </cell>
          <cell r="C35">
            <v>83.3</v>
          </cell>
          <cell r="D35">
            <v>8.33</v>
          </cell>
          <cell r="E35">
            <v>2</v>
          </cell>
        </row>
        <row r="36">
          <cell r="A36" t="str">
            <v>Tênis Infantil Atitas Rosa</v>
          </cell>
          <cell r="C36">
            <v>83.3</v>
          </cell>
          <cell r="D36">
            <v>8.33</v>
          </cell>
          <cell r="E36">
            <v>3</v>
          </cell>
        </row>
        <row r="37">
          <cell r="A37" t="str">
            <v>Tênis Infantil Atitas Rosa</v>
          </cell>
          <cell r="C37">
            <v>83.3</v>
          </cell>
          <cell r="D37">
            <v>8.33</v>
          </cell>
          <cell r="E37">
            <v>6</v>
          </cell>
        </row>
        <row r="38">
          <cell r="A38" t="str">
            <v>Tênis Infantil Atitas Rosa</v>
          </cell>
          <cell r="C38">
            <v>83.3</v>
          </cell>
          <cell r="D38">
            <v>8.33</v>
          </cell>
          <cell r="E38">
            <v>0</v>
          </cell>
        </row>
        <row r="39">
          <cell r="A39" t="str">
            <v>Tênis Infantil Atitas Rosa</v>
          </cell>
          <cell r="C39">
            <v>83.3</v>
          </cell>
          <cell r="D39">
            <v>8.33</v>
          </cell>
          <cell r="E39">
            <v>5</v>
          </cell>
        </row>
        <row r="40">
          <cell r="A40" t="str">
            <v>Tênis Infantil Atitas Rosa</v>
          </cell>
          <cell r="C40">
            <v>83.3</v>
          </cell>
          <cell r="D40">
            <v>8.33</v>
          </cell>
          <cell r="E40">
            <v>19</v>
          </cell>
        </row>
        <row r="41">
          <cell r="A41" t="str">
            <v>Tênis Infantil Atitas Rosa</v>
          </cell>
          <cell r="C41">
            <v>83.3</v>
          </cell>
          <cell r="D41">
            <v>8.33</v>
          </cell>
          <cell r="E41">
            <v>26</v>
          </cell>
        </row>
        <row r="42">
          <cell r="A42" t="str">
            <v>Tênis Infantil Atitas Rosa</v>
          </cell>
          <cell r="C42">
            <v>83.3</v>
          </cell>
          <cell r="D42">
            <v>8.33</v>
          </cell>
          <cell r="E42">
            <v>5</v>
          </cell>
        </row>
        <row r="43">
          <cell r="A43" t="str">
            <v>Tênis Infantil Atitas Vermelho</v>
          </cell>
          <cell r="C43">
            <v>79.8</v>
          </cell>
          <cell r="D43">
            <v>7.98</v>
          </cell>
          <cell r="E43">
            <v>25</v>
          </cell>
        </row>
        <row r="44">
          <cell r="A44" t="str">
            <v>Tênis Infantil Atitas Vermelho</v>
          </cell>
          <cell r="C44">
            <v>79.8</v>
          </cell>
          <cell r="D44">
            <v>7.98</v>
          </cell>
          <cell r="E44">
            <v>2</v>
          </cell>
        </row>
        <row r="45">
          <cell r="A45" t="str">
            <v>Tênis Infantil Atitas Vermelho</v>
          </cell>
          <cell r="C45">
            <v>79.8</v>
          </cell>
          <cell r="D45">
            <v>7.98</v>
          </cell>
          <cell r="E45">
            <v>3</v>
          </cell>
        </row>
        <row r="46">
          <cell r="A46" t="str">
            <v>Tênis Infantil Atitas Vermelho</v>
          </cell>
          <cell r="C46">
            <v>79.8</v>
          </cell>
          <cell r="D46">
            <v>7.98</v>
          </cell>
          <cell r="E46">
            <v>1</v>
          </cell>
        </row>
        <row r="47">
          <cell r="A47" t="str">
            <v>Tênis Infantil Atitas Vermelho</v>
          </cell>
          <cell r="C47">
            <v>79.8</v>
          </cell>
          <cell r="D47">
            <v>7.98</v>
          </cell>
          <cell r="E47">
            <v>0</v>
          </cell>
        </row>
        <row r="48">
          <cell r="A48" t="str">
            <v>Tênis Infantil Atitas Vermelho</v>
          </cell>
          <cell r="C48">
            <v>79.8</v>
          </cell>
          <cell r="D48">
            <v>7.98</v>
          </cell>
          <cell r="E48">
            <v>5</v>
          </cell>
        </row>
        <row r="49">
          <cell r="A49" t="str">
            <v>Tênis Infantil Atitas Vermelho</v>
          </cell>
          <cell r="C49">
            <v>79.8</v>
          </cell>
          <cell r="D49">
            <v>7.98</v>
          </cell>
          <cell r="E49">
            <v>16</v>
          </cell>
        </row>
        <row r="50">
          <cell r="A50" t="str">
            <v>Tênis Infantil Atitas Vermelho</v>
          </cell>
          <cell r="C50">
            <v>79.8</v>
          </cell>
          <cell r="D50">
            <v>7.98</v>
          </cell>
          <cell r="E50">
            <v>15</v>
          </cell>
        </row>
        <row r="51">
          <cell r="A51" t="str">
            <v>Tênis Infantil Atitas Vermelho</v>
          </cell>
          <cell r="C51">
            <v>79.8</v>
          </cell>
          <cell r="D51">
            <v>7.98</v>
          </cell>
          <cell r="E51">
            <v>16</v>
          </cell>
        </row>
        <row r="52">
          <cell r="A52" t="str">
            <v>Tênis Infantil Atitas Vermelho</v>
          </cell>
          <cell r="C52">
            <v>79.8</v>
          </cell>
          <cell r="D52">
            <v>7.98</v>
          </cell>
          <cell r="E52">
            <v>14</v>
          </cell>
        </row>
        <row r="53">
          <cell r="A53" t="str">
            <v>Tênis Infantil Atitas Vermelho</v>
          </cell>
          <cell r="C53">
            <v>79.8</v>
          </cell>
          <cell r="D53">
            <v>7.98</v>
          </cell>
          <cell r="E53">
            <v>15</v>
          </cell>
        </row>
        <row r="54">
          <cell r="A54" t="str">
            <v>Tênis Infantil Atitas Vermelho</v>
          </cell>
          <cell r="C54">
            <v>83.3</v>
          </cell>
          <cell r="D54">
            <v>8.33</v>
          </cell>
          <cell r="E54">
            <v>29</v>
          </cell>
        </row>
        <row r="55">
          <cell r="A55" t="str">
            <v>Tênis Infantil Atitas Vermelho</v>
          </cell>
          <cell r="C55">
            <v>83.3</v>
          </cell>
          <cell r="D55">
            <v>8.33</v>
          </cell>
          <cell r="E55">
            <v>5</v>
          </cell>
        </row>
        <row r="56">
          <cell r="A56" t="str">
            <v>Tênis Infantil Atitas Vermelho</v>
          </cell>
          <cell r="C56">
            <v>83.3</v>
          </cell>
          <cell r="D56">
            <v>8.33</v>
          </cell>
          <cell r="E56">
            <v>0</v>
          </cell>
        </row>
        <row r="57">
          <cell r="A57" t="str">
            <v>Tênis Infantil Atitas Vermelho</v>
          </cell>
          <cell r="C57">
            <v>83.3</v>
          </cell>
          <cell r="D57">
            <v>8.33</v>
          </cell>
          <cell r="E57">
            <v>4</v>
          </cell>
        </row>
        <row r="58">
          <cell r="A58" t="str">
            <v>Tênis Infantil Atitas Vermelho</v>
          </cell>
          <cell r="C58">
            <v>83.3</v>
          </cell>
          <cell r="D58">
            <v>8.33</v>
          </cell>
          <cell r="E58">
            <v>5</v>
          </cell>
        </row>
        <row r="59">
          <cell r="A59" t="str">
            <v>Tênis Infantil Atitas Vermelho</v>
          </cell>
          <cell r="C59">
            <v>83.3</v>
          </cell>
          <cell r="D59">
            <v>8.33</v>
          </cell>
          <cell r="E59">
            <v>15</v>
          </cell>
        </row>
        <row r="60">
          <cell r="A60" t="str">
            <v>Tênis Infantil Atitas Vermelho</v>
          </cell>
          <cell r="C60">
            <v>83.3</v>
          </cell>
          <cell r="D60">
            <v>8.33</v>
          </cell>
          <cell r="E60">
            <v>16</v>
          </cell>
        </row>
        <row r="61">
          <cell r="A61" t="str">
            <v>Tênis Infantil Atitas Vermelho</v>
          </cell>
          <cell r="C61">
            <v>83.3</v>
          </cell>
          <cell r="D61">
            <v>8.33</v>
          </cell>
          <cell r="E61">
            <v>2</v>
          </cell>
        </row>
        <row r="62">
          <cell r="A62" t="str">
            <v>Tênis Infantil Atitas Vermelho</v>
          </cell>
          <cell r="C62">
            <v>83.3</v>
          </cell>
          <cell r="D62">
            <v>8.33</v>
          </cell>
          <cell r="E62">
            <v>36</v>
          </cell>
        </row>
        <row r="63">
          <cell r="A63" t="str">
            <v>Tênis Infantil Nika Azul</v>
          </cell>
          <cell r="C63">
            <v>85.5</v>
          </cell>
          <cell r="D63">
            <v>8.5500000000000007</v>
          </cell>
          <cell r="E63">
            <v>2</v>
          </cell>
        </row>
        <row r="64">
          <cell r="A64" t="str">
            <v>Tênis Infantil Nika Azul</v>
          </cell>
          <cell r="C64">
            <v>85.5</v>
          </cell>
          <cell r="D64">
            <v>8.5500000000000007</v>
          </cell>
          <cell r="E64">
            <v>5</v>
          </cell>
        </row>
        <row r="65">
          <cell r="A65" t="str">
            <v>Tênis Infantil Nika Azul</v>
          </cell>
          <cell r="C65">
            <v>85.5</v>
          </cell>
          <cell r="D65">
            <v>8.5500000000000007</v>
          </cell>
          <cell r="E65">
            <v>16</v>
          </cell>
        </row>
        <row r="66">
          <cell r="A66" t="str">
            <v>Tênis Infantil Nika Azul</v>
          </cell>
          <cell r="C66">
            <v>85.5</v>
          </cell>
          <cell r="D66">
            <v>8.5500000000000007</v>
          </cell>
          <cell r="E66">
            <v>18</v>
          </cell>
        </row>
        <row r="67">
          <cell r="A67" t="str">
            <v>Tênis Infantil Nika Azul</v>
          </cell>
          <cell r="C67">
            <v>85.5</v>
          </cell>
          <cell r="D67">
            <v>8.5500000000000007</v>
          </cell>
          <cell r="E67">
            <v>19</v>
          </cell>
        </row>
        <row r="68">
          <cell r="A68" t="str">
            <v>Tênis Infantil Nika Azul</v>
          </cell>
          <cell r="C68">
            <v>85.5</v>
          </cell>
          <cell r="D68">
            <v>8.5500000000000007</v>
          </cell>
          <cell r="E68">
            <v>5</v>
          </cell>
        </row>
        <row r="69">
          <cell r="A69" t="str">
            <v>Tênis Infantil Nika Azul</v>
          </cell>
          <cell r="C69">
            <v>85.5</v>
          </cell>
          <cell r="D69">
            <v>8.5500000000000007</v>
          </cell>
          <cell r="E69">
            <v>0</v>
          </cell>
        </row>
        <row r="70">
          <cell r="A70" t="str">
            <v>Tênis Infantil Nika Azul</v>
          </cell>
          <cell r="C70">
            <v>85.5</v>
          </cell>
          <cell r="D70">
            <v>8.5500000000000007</v>
          </cell>
          <cell r="E70">
            <v>25</v>
          </cell>
        </row>
        <row r="71">
          <cell r="A71" t="str">
            <v>Tênis Infantil Nika Azul</v>
          </cell>
          <cell r="C71">
            <v>85.5</v>
          </cell>
          <cell r="D71">
            <v>8.5500000000000007</v>
          </cell>
          <cell r="E71">
            <v>6</v>
          </cell>
        </row>
        <row r="72">
          <cell r="A72" t="str">
            <v>Tênis Infantil Nika Azul</v>
          </cell>
          <cell r="C72">
            <v>85.5</v>
          </cell>
          <cell r="D72">
            <v>8.5500000000000007</v>
          </cell>
          <cell r="E72">
            <v>8</v>
          </cell>
        </row>
        <row r="73">
          <cell r="A73" t="str">
            <v>Tênis Infantil Nika Azul</v>
          </cell>
          <cell r="C73">
            <v>85.5</v>
          </cell>
          <cell r="D73">
            <v>8.5500000000000007</v>
          </cell>
          <cell r="E73">
            <v>30</v>
          </cell>
        </row>
        <row r="74">
          <cell r="A74" t="str">
            <v>Tênis Infantil Nika Azul</v>
          </cell>
          <cell r="C74">
            <v>89.9</v>
          </cell>
          <cell r="D74">
            <v>8.99</v>
          </cell>
          <cell r="E74">
            <v>5</v>
          </cell>
        </row>
        <row r="75">
          <cell r="A75" t="str">
            <v>Tênis Infantil Nika Azul</v>
          </cell>
          <cell r="C75">
            <v>89.9</v>
          </cell>
          <cell r="D75">
            <v>8.99</v>
          </cell>
          <cell r="E75">
            <v>8</v>
          </cell>
        </row>
        <row r="76">
          <cell r="A76" t="str">
            <v>Tênis Infantil Nika Azul</v>
          </cell>
          <cell r="C76">
            <v>89.9</v>
          </cell>
          <cell r="D76">
            <v>8.99</v>
          </cell>
          <cell r="E76">
            <v>6</v>
          </cell>
        </row>
        <row r="77">
          <cell r="A77" t="str">
            <v>Tênis Infantil Nika Azul</v>
          </cell>
          <cell r="C77">
            <v>89.9</v>
          </cell>
          <cell r="D77">
            <v>8.99</v>
          </cell>
          <cell r="E77">
            <v>15</v>
          </cell>
        </row>
        <row r="78">
          <cell r="A78" t="str">
            <v>Tênis Infantil Nika Azul</v>
          </cell>
          <cell r="C78">
            <v>89.9</v>
          </cell>
          <cell r="D78">
            <v>8.99</v>
          </cell>
          <cell r="E78">
            <v>8</v>
          </cell>
        </row>
        <row r="79">
          <cell r="A79" t="str">
            <v>Tênis Infantil Nika Azul</v>
          </cell>
          <cell r="C79">
            <v>89.9</v>
          </cell>
          <cell r="D79">
            <v>8.99</v>
          </cell>
          <cell r="E79">
            <v>4</v>
          </cell>
        </row>
        <row r="80">
          <cell r="A80" t="str">
            <v>Tênis Infantil Nika Azul</v>
          </cell>
          <cell r="C80">
            <v>89.9</v>
          </cell>
          <cell r="D80">
            <v>8.99</v>
          </cell>
          <cell r="E80">
            <v>15</v>
          </cell>
        </row>
        <row r="81">
          <cell r="A81" t="str">
            <v>Tênis Infantil Nika Azul</v>
          </cell>
          <cell r="C81">
            <v>89.9</v>
          </cell>
          <cell r="D81">
            <v>8.99</v>
          </cell>
          <cell r="E81">
            <v>2</v>
          </cell>
        </row>
        <row r="82">
          <cell r="A82" t="str">
            <v>Tênis Infantil Nika Azul</v>
          </cell>
          <cell r="C82">
            <v>89.9</v>
          </cell>
          <cell r="D82">
            <v>8.99</v>
          </cell>
          <cell r="E82">
            <v>0</v>
          </cell>
        </row>
        <row r="83">
          <cell r="A83" t="str">
            <v>Tênis Infantil Nika Rosa</v>
          </cell>
          <cell r="C83">
            <v>85.5</v>
          </cell>
          <cell r="D83">
            <v>8.5500000000000007</v>
          </cell>
          <cell r="E83">
            <v>6</v>
          </cell>
        </row>
        <row r="84">
          <cell r="A84" t="str">
            <v>Tênis Infantil Nika Rosa</v>
          </cell>
          <cell r="C84">
            <v>85.5</v>
          </cell>
          <cell r="D84">
            <v>8.5500000000000007</v>
          </cell>
          <cell r="E84">
            <v>15</v>
          </cell>
        </row>
        <row r="85">
          <cell r="A85" t="str">
            <v>Tênis Infantil Nika Rosa</v>
          </cell>
          <cell r="C85">
            <v>85.5</v>
          </cell>
          <cell r="D85">
            <v>8.5500000000000007</v>
          </cell>
          <cell r="E85">
            <v>25</v>
          </cell>
        </row>
        <row r="86">
          <cell r="A86" t="str">
            <v>Tênis Infantil Nika Rosa</v>
          </cell>
          <cell r="C86">
            <v>85.5</v>
          </cell>
          <cell r="D86">
            <v>8.5500000000000007</v>
          </cell>
          <cell r="E86">
            <v>16</v>
          </cell>
        </row>
        <row r="87">
          <cell r="A87" t="str">
            <v>Tênis Infantil Nika Rosa</v>
          </cell>
          <cell r="C87">
            <v>85.5</v>
          </cell>
          <cell r="D87">
            <v>8.5500000000000007</v>
          </cell>
          <cell r="E87">
            <v>19</v>
          </cell>
        </row>
        <row r="88">
          <cell r="A88" t="str">
            <v>Tênis Infantil Nika Rosa</v>
          </cell>
          <cell r="C88">
            <v>85.5</v>
          </cell>
          <cell r="D88">
            <v>8.5500000000000007</v>
          </cell>
          <cell r="E88">
            <v>0</v>
          </cell>
        </row>
        <row r="89">
          <cell r="A89" t="str">
            <v>Tênis Infantil Nika Rosa</v>
          </cell>
          <cell r="C89">
            <v>85.5</v>
          </cell>
          <cell r="D89">
            <v>8.5500000000000007</v>
          </cell>
          <cell r="E89">
            <v>5</v>
          </cell>
        </row>
        <row r="90">
          <cell r="A90" t="str">
            <v>Tênis Infantil Nika Rosa</v>
          </cell>
          <cell r="C90">
            <v>85.5</v>
          </cell>
          <cell r="D90">
            <v>8.5500000000000007</v>
          </cell>
          <cell r="E90">
            <v>16</v>
          </cell>
        </row>
        <row r="91">
          <cell r="A91" t="str">
            <v>Tênis Infantil Nika Rosa</v>
          </cell>
          <cell r="C91">
            <v>85.5</v>
          </cell>
          <cell r="D91">
            <v>8.5500000000000007</v>
          </cell>
          <cell r="E91">
            <v>19</v>
          </cell>
        </row>
        <row r="92">
          <cell r="A92" t="str">
            <v>Tênis Infantil Nika Rosa</v>
          </cell>
          <cell r="C92">
            <v>85.5</v>
          </cell>
          <cell r="D92">
            <v>8.5500000000000007</v>
          </cell>
          <cell r="E92">
            <v>25</v>
          </cell>
        </row>
        <row r="93">
          <cell r="A93" t="str">
            <v>Tênis Infantil Nika Rosa</v>
          </cell>
          <cell r="C93">
            <v>85.5</v>
          </cell>
          <cell r="D93">
            <v>8.5500000000000007</v>
          </cell>
          <cell r="E93">
            <v>26</v>
          </cell>
        </row>
        <row r="94">
          <cell r="A94" t="str">
            <v>Tênis Infantil Nika Rosa</v>
          </cell>
          <cell r="C94">
            <v>89.9</v>
          </cell>
          <cell r="D94">
            <v>8.99</v>
          </cell>
          <cell r="E94">
            <v>21</v>
          </cell>
        </row>
        <row r="95">
          <cell r="A95" t="str">
            <v>Tênis Infantil Nika Rosa</v>
          </cell>
          <cell r="C95">
            <v>89.9</v>
          </cell>
          <cell r="D95">
            <v>8.99</v>
          </cell>
          <cell r="E95">
            <v>1</v>
          </cell>
        </row>
        <row r="96">
          <cell r="A96" t="str">
            <v>Tênis Infantil Nika Rosa</v>
          </cell>
          <cell r="C96">
            <v>89.9</v>
          </cell>
          <cell r="D96">
            <v>8.99</v>
          </cell>
          <cell r="E96">
            <v>3</v>
          </cell>
        </row>
        <row r="97">
          <cell r="A97" t="str">
            <v>Tênis Infantil Nika Rosa</v>
          </cell>
          <cell r="C97">
            <v>89.9</v>
          </cell>
          <cell r="D97">
            <v>8.99</v>
          </cell>
          <cell r="E97">
            <v>23</v>
          </cell>
        </row>
        <row r="98">
          <cell r="A98" t="str">
            <v>Tênis Infantil Nika Rosa</v>
          </cell>
          <cell r="C98">
            <v>89.9</v>
          </cell>
          <cell r="D98">
            <v>8.99</v>
          </cell>
          <cell r="E98">
            <v>8</v>
          </cell>
        </row>
        <row r="99">
          <cell r="A99" t="str">
            <v>Tênis Infantil Nika Rosa</v>
          </cell>
          <cell r="C99">
            <v>89.9</v>
          </cell>
          <cell r="D99">
            <v>8.99</v>
          </cell>
          <cell r="E99">
            <v>4</v>
          </cell>
        </row>
        <row r="100">
          <cell r="A100" t="str">
            <v>Tênis Infantil Nika Rosa</v>
          </cell>
          <cell r="C100">
            <v>89.9</v>
          </cell>
          <cell r="D100">
            <v>8.99</v>
          </cell>
          <cell r="E100">
            <v>25</v>
          </cell>
        </row>
        <row r="101">
          <cell r="A101" t="str">
            <v>Tênis Infantil Nika Rosa</v>
          </cell>
          <cell r="C101">
            <v>89.9</v>
          </cell>
          <cell r="D101">
            <v>8.99</v>
          </cell>
          <cell r="E101">
            <v>16</v>
          </cell>
        </row>
        <row r="102">
          <cell r="A102" t="str">
            <v>Tênis Infantil Nika Rosa</v>
          </cell>
          <cell r="C102">
            <v>89.9</v>
          </cell>
          <cell r="D102">
            <v>8.99</v>
          </cell>
          <cell r="E102">
            <v>3</v>
          </cell>
        </row>
        <row r="103">
          <cell r="A103" t="str">
            <v>Tênis Infantil Nika Vermelho</v>
          </cell>
          <cell r="C103">
            <v>85.5</v>
          </cell>
          <cell r="D103">
            <v>8.5500000000000007</v>
          </cell>
          <cell r="E103">
            <v>0</v>
          </cell>
        </row>
        <row r="104">
          <cell r="A104" t="str">
            <v>Tênis Infantil Nika Vermelho</v>
          </cell>
          <cell r="C104">
            <v>85.5</v>
          </cell>
          <cell r="D104">
            <v>8.5500000000000007</v>
          </cell>
          <cell r="E104">
            <v>3</v>
          </cell>
        </row>
        <row r="105">
          <cell r="A105" t="str">
            <v>Tênis Infantil Nika Vermelho</v>
          </cell>
          <cell r="C105">
            <v>85.5</v>
          </cell>
          <cell r="D105">
            <v>8.5500000000000007</v>
          </cell>
          <cell r="E105">
            <v>8</v>
          </cell>
        </row>
        <row r="106">
          <cell r="A106" t="str">
            <v>Tênis Infantil Nika Vermelho</v>
          </cell>
          <cell r="C106">
            <v>85.5</v>
          </cell>
          <cell r="D106">
            <v>8.5500000000000007</v>
          </cell>
          <cell r="E106">
            <v>16</v>
          </cell>
        </row>
        <row r="107">
          <cell r="A107" t="str">
            <v>Tênis Infantil Nika Vermelho</v>
          </cell>
          <cell r="C107">
            <v>85.5</v>
          </cell>
          <cell r="D107">
            <v>8.5500000000000007</v>
          </cell>
          <cell r="E107">
            <v>5</v>
          </cell>
        </row>
        <row r="108">
          <cell r="A108" t="str">
            <v>Tênis Infantil Nika Vermelho</v>
          </cell>
          <cell r="C108">
            <v>85.5</v>
          </cell>
          <cell r="D108">
            <v>8.5500000000000007</v>
          </cell>
          <cell r="E108">
            <v>8</v>
          </cell>
        </row>
        <row r="109">
          <cell r="A109" t="str">
            <v>Tênis Infantil Nika Vermelho</v>
          </cell>
          <cell r="C109">
            <v>85.5</v>
          </cell>
          <cell r="D109">
            <v>8.5500000000000007</v>
          </cell>
          <cell r="E109">
            <v>2</v>
          </cell>
        </row>
        <row r="110">
          <cell r="A110" t="str">
            <v>Tênis Infantil Nika Vermelho</v>
          </cell>
          <cell r="C110">
            <v>85.5</v>
          </cell>
          <cell r="D110">
            <v>8.5500000000000007</v>
          </cell>
          <cell r="E110">
            <v>25</v>
          </cell>
        </row>
        <row r="111">
          <cell r="A111" t="str">
            <v>Tênis Infantil Nika Vermelho</v>
          </cell>
          <cell r="C111">
            <v>85.5</v>
          </cell>
          <cell r="D111">
            <v>8.5500000000000007</v>
          </cell>
          <cell r="E111">
            <v>2</v>
          </cell>
        </row>
        <row r="112">
          <cell r="A112" t="str">
            <v>Tênis Infantil Nika Vermelho</v>
          </cell>
          <cell r="C112">
            <v>85.5</v>
          </cell>
          <cell r="D112">
            <v>8.5500000000000007</v>
          </cell>
          <cell r="E112">
            <v>26</v>
          </cell>
        </row>
        <row r="113">
          <cell r="A113" t="str">
            <v>Tênis Infantil Nika Vermelho</v>
          </cell>
          <cell r="C113">
            <v>85.5</v>
          </cell>
          <cell r="D113">
            <v>8.5500000000000007</v>
          </cell>
          <cell r="E113">
            <v>23</v>
          </cell>
        </row>
        <row r="114">
          <cell r="A114" t="str">
            <v>Tênis Infantil Nika Vermelho</v>
          </cell>
          <cell r="C114">
            <v>89.9</v>
          </cell>
          <cell r="D114">
            <v>8.99</v>
          </cell>
          <cell r="E114">
            <v>5</v>
          </cell>
        </row>
        <row r="115">
          <cell r="A115" t="str">
            <v>Tênis Infantil Nika Vermelho</v>
          </cell>
          <cell r="C115">
            <v>89.9</v>
          </cell>
          <cell r="D115">
            <v>8.99</v>
          </cell>
          <cell r="E115">
            <v>0</v>
          </cell>
        </row>
        <row r="116">
          <cell r="A116" t="str">
            <v>Tênis Infantil Nika Vermelho</v>
          </cell>
          <cell r="C116">
            <v>89.9</v>
          </cell>
          <cell r="D116">
            <v>8.99</v>
          </cell>
          <cell r="E116">
            <v>25</v>
          </cell>
        </row>
        <row r="117">
          <cell r="A117" t="str">
            <v>Tênis Infantil Nika Vermelho</v>
          </cell>
          <cell r="C117">
            <v>89.9</v>
          </cell>
          <cell r="D117">
            <v>8.99</v>
          </cell>
          <cell r="E117">
            <v>8</v>
          </cell>
        </row>
        <row r="118">
          <cell r="A118" t="str">
            <v>Tênis Infantil Nika Vermelho</v>
          </cell>
          <cell r="C118">
            <v>89.9</v>
          </cell>
          <cell r="D118">
            <v>8.99</v>
          </cell>
          <cell r="E118">
            <v>3</v>
          </cell>
        </row>
        <row r="119">
          <cell r="A119" t="str">
            <v>Tênis Infantil Nika Vermelho</v>
          </cell>
          <cell r="C119">
            <v>89.9</v>
          </cell>
          <cell r="D119">
            <v>8.99</v>
          </cell>
          <cell r="E119">
            <v>6</v>
          </cell>
        </row>
        <row r="120">
          <cell r="A120" t="str">
            <v>Tênis Infantil Nika Vermelho</v>
          </cell>
          <cell r="C120">
            <v>89.9</v>
          </cell>
          <cell r="D120">
            <v>8.99</v>
          </cell>
          <cell r="E120">
            <v>4</v>
          </cell>
        </row>
        <row r="121">
          <cell r="A121" t="str">
            <v>Tênis Infantil Nika Vermelho</v>
          </cell>
          <cell r="C121">
            <v>89.9</v>
          </cell>
          <cell r="D121">
            <v>8.99</v>
          </cell>
          <cell r="E121">
            <v>21</v>
          </cell>
        </row>
        <row r="122">
          <cell r="A122" t="str">
            <v>Tênis Infantil Nika Vermelho</v>
          </cell>
          <cell r="C122">
            <v>89.9</v>
          </cell>
          <cell r="D122">
            <v>8.99</v>
          </cell>
          <cell r="E122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E22" sqref="E3:E2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95" t="s">
        <v>3</v>
      </c>
      <c r="B1" s="96"/>
      <c r="C1" s="96"/>
      <c r="D1" s="96"/>
      <c r="E1" s="96"/>
      <c r="F1" s="97"/>
    </row>
    <row r="2" spans="1:6" ht="16.2" thickBot="1" x14ac:dyDescent="0.35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3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3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3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3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3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3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3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3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3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3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3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3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3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3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3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3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3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3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3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3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3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3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3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3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3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3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3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3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3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3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3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3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3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3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3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3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3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3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3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3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3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3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3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3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3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3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3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3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3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3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3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3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3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3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3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3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3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3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3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3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3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3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3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3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3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3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3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3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3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3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3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3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3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3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3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3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3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3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3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3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3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3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3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3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3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3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3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3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3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3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3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3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3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3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3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3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3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3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3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3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3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3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3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3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3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3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3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3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3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3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3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3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3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3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3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3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3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3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" thickBot="1" x14ac:dyDescent="0.35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8.600000000000001" thickBot="1" x14ac:dyDescent="0.4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8.600000000000001" thickBot="1" x14ac:dyDescent="0.4">
      <c r="A124" s="4"/>
      <c r="B124" s="5" t="s">
        <v>7</v>
      </c>
      <c r="C124" s="98">
        <v>0.1</v>
      </c>
      <c r="D124" s="99"/>
      <c r="E124" s="99"/>
      <c r="F124" s="100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A579-FDAC-42AF-B7B9-E3C9C283777C}">
  <dimension ref="A1:V14"/>
  <sheetViews>
    <sheetView zoomScale="130" zoomScaleNormal="130" workbookViewId="0">
      <selection activeCell="F7" sqref="F7"/>
    </sheetView>
  </sheetViews>
  <sheetFormatPr defaultRowHeight="14.4" x14ac:dyDescent="0.3"/>
  <cols>
    <col min="1" max="1" width="22.5546875" customWidth="1"/>
    <col min="2" max="2" width="11.88671875" bestFit="1" customWidth="1"/>
    <col min="3" max="22" width="9.44140625" bestFit="1" customWidth="1"/>
  </cols>
  <sheetData>
    <row r="1" spans="1:22" ht="21.6" thickBot="1" x14ac:dyDescent="0.45">
      <c r="A1" s="40"/>
      <c r="B1" s="41"/>
      <c r="C1" s="103" t="s">
        <v>27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5"/>
    </row>
    <row r="2" spans="1:22" ht="21.6" thickBot="1" x14ac:dyDescent="0.45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21" customHeight="1" x14ac:dyDescent="0.3">
      <c r="A3" s="106" t="s">
        <v>13</v>
      </c>
      <c r="B3" s="45" t="s">
        <v>28</v>
      </c>
      <c r="C3" s="46">
        <v>79.8</v>
      </c>
      <c r="D3" s="47">
        <v>79.8</v>
      </c>
      <c r="E3" s="46">
        <v>79.8</v>
      </c>
      <c r="F3" s="47">
        <v>79.8</v>
      </c>
      <c r="G3" s="46">
        <v>79.8</v>
      </c>
      <c r="H3" s="47">
        <v>79.8</v>
      </c>
      <c r="I3" s="46">
        <v>79.8</v>
      </c>
      <c r="J3" s="47">
        <v>79.8</v>
      </c>
      <c r="K3" s="46">
        <v>79.8</v>
      </c>
      <c r="L3" s="47">
        <v>79.8</v>
      </c>
      <c r="M3" s="46">
        <v>79.8</v>
      </c>
      <c r="N3" s="47">
        <v>83.3</v>
      </c>
      <c r="O3" s="46">
        <v>83.3</v>
      </c>
      <c r="P3" s="47">
        <v>83.3</v>
      </c>
      <c r="Q3" s="46">
        <v>83.3</v>
      </c>
      <c r="R3" s="47">
        <v>83.3</v>
      </c>
      <c r="S3" s="46">
        <v>83.3</v>
      </c>
      <c r="T3" s="47">
        <v>83.3</v>
      </c>
      <c r="U3" s="46">
        <v>83.3</v>
      </c>
      <c r="V3" s="48">
        <v>83.3</v>
      </c>
    </row>
    <row r="4" spans="1:22" ht="21" customHeight="1" thickBot="1" x14ac:dyDescent="0.35">
      <c r="A4" s="107"/>
      <c r="B4" s="49" t="s">
        <v>29</v>
      </c>
      <c r="C4" s="50">
        <v>15</v>
      </c>
      <c r="D4" s="51">
        <v>0</v>
      </c>
      <c r="E4" s="50">
        <v>3</v>
      </c>
      <c r="F4" s="50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21" customHeight="1" x14ac:dyDescent="0.3">
      <c r="A5" s="101" t="s">
        <v>14</v>
      </c>
      <c r="B5" s="45" t="s">
        <v>28</v>
      </c>
      <c r="C5" s="46">
        <v>79.8</v>
      </c>
      <c r="D5" s="47">
        <v>79.8</v>
      </c>
      <c r="E5" s="46">
        <v>79.8</v>
      </c>
      <c r="F5" s="47">
        <v>79.8</v>
      </c>
      <c r="G5" s="46">
        <v>79.8</v>
      </c>
      <c r="H5" s="47">
        <v>79.8</v>
      </c>
      <c r="I5" s="46">
        <v>79.8</v>
      </c>
      <c r="J5" s="47">
        <v>79.8</v>
      </c>
      <c r="K5" s="46">
        <v>79.8</v>
      </c>
      <c r="L5" s="47">
        <v>79.8</v>
      </c>
      <c r="M5" s="46">
        <v>79.8</v>
      </c>
      <c r="N5" s="47">
        <v>83.3</v>
      </c>
      <c r="O5" s="46">
        <v>83.3</v>
      </c>
      <c r="P5" s="47">
        <v>83.3</v>
      </c>
      <c r="Q5" s="46">
        <v>83.3</v>
      </c>
      <c r="R5" s="47">
        <v>83.3</v>
      </c>
      <c r="S5" s="46">
        <v>83.3</v>
      </c>
      <c r="T5" s="47">
        <v>83.3</v>
      </c>
      <c r="U5" s="46">
        <v>83.3</v>
      </c>
      <c r="V5" s="48">
        <v>83.3</v>
      </c>
    </row>
    <row r="6" spans="1:22" ht="21" customHeight="1" thickBot="1" x14ac:dyDescent="0.35">
      <c r="A6" s="102"/>
      <c r="B6" s="49" t="s">
        <v>29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21" customHeight="1" x14ac:dyDescent="0.3">
      <c r="A7" s="101" t="s">
        <v>12</v>
      </c>
      <c r="B7" s="45" t="s">
        <v>28</v>
      </c>
      <c r="C7" s="46">
        <v>79.8</v>
      </c>
      <c r="D7" s="47">
        <v>79.8</v>
      </c>
      <c r="E7" s="46">
        <v>79.8</v>
      </c>
      <c r="F7" s="47">
        <v>79.8</v>
      </c>
      <c r="G7" s="46">
        <v>79.8</v>
      </c>
      <c r="H7" s="47">
        <v>79.8</v>
      </c>
      <c r="I7" s="46">
        <v>79.8</v>
      </c>
      <c r="J7" s="47">
        <v>79.8</v>
      </c>
      <c r="K7" s="46">
        <v>79.8</v>
      </c>
      <c r="L7" s="47">
        <v>79.8</v>
      </c>
      <c r="M7" s="46">
        <v>79.8</v>
      </c>
      <c r="N7" s="47">
        <v>83.3</v>
      </c>
      <c r="O7" s="46">
        <v>83.3</v>
      </c>
      <c r="P7" s="47">
        <v>83.3</v>
      </c>
      <c r="Q7" s="46">
        <v>83.3</v>
      </c>
      <c r="R7" s="47">
        <v>83.3</v>
      </c>
      <c r="S7" s="46">
        <v>83.3</v>
      </c>
      <c r="T7" s="47">
        <v>83.3</v>
      </c>
      <c r="U7" s="46">
        <v>83.3</v>
      </c>
      <c r="V7" s="48">
        <v>83.3</v>
      </c>
    </row>
    <row r="8" spans="1:22" ht="21" customHeight="1" thickBot="1" x14ac:dyDescent="0.35">
      <c r="A8" s="102"/>
      <c r="B8" s="49" t="s">
        <v>29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21" customHeight="1" x14ac:dyDescent="0.3">
      <c r="A9" s="101" t="s">
        <v>10</v>
      </c>
      <c r="B9" s="45" t="s">
        <v>28</v>
      </c>
      <c r="C9" s="46">
        <v>85.5</v>
      </c>
      <c r="D9" s="47">
        <v>85.5</v>
      </c>
      <c r="E9" s="46">
        <v>85.5</v>
      </c>
      <c r="F9" s="47">
        <v>85.5</v>
      </c>
      <c r="G9" s="46">
        <v>85.5</v>
      </c>
      <c r="H9" s="47">
        <v>85.5</v>
      </c>
      <c r="I9" s="46">
        <v>85.5</v>
      </c>
      <c r="J9" s="47">
        <v>85.5</v>
      </c>
      <c r="K9" s="46">
        <v>85.5</v>
      </c>
      <c r="L9" s="47">
        <v>85.5</v>
      </c>
      <c r="M9" s="46">
        <v>85.5</v>
      </c>
      <c r="N9" s="47">
        <v>89.9</v>
      </c>
      <c r="O9" s="46">
        <v>89.9</v>
      </c>
      <c r="P9" s="47">
        <v>89.9</v>
      </c>
      <c r="Q9" s="46">
        <v>89.9</v>
      </c>
      <c r="R9" s="47">
        <v>89.9</v>
      </c>
      <c r="S9" s="46">
        <v>89.9</v>
      </c>
      <c r="T9" s="47">
        <v>89.9</v>
      </c>
      <c r="U9" s="46">
        <v>89.9</v>
      </c>
      <c r="V9" s="48">
        <v>89.9</v>
      </c>
    </row>
    <row r="10" spans="1:22" ht="21" customHeight="1" thickBot="1" x14ac:dyDescent="0.35">
      <c r="A10" s="102"/>
      <c r="B10" s="49" t="s">
        <v>29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0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21" customHeight="1" x14ac:dyDescent="0.3">
      <c r="A11" s="101" t="s">
        <v>11</v>
      </c>
      <c r="B11" s="45" t="s">
        <v>28</v>
      </c>
      <c r="C11" s="46">
        <v>85.5</v>
      </c>
      <c r="D11" s="47">
        <v>85.5</v>
      </c>
      <c r="E11" s="46">
        <v>85.5</v>
      </c>
      <c r="F11" s="47">
        <v>85.5</v>
      </c>
      <c r="G11" s="46">
        <v>85.5</v>
      </c>
      <c r="H11" s="47">
        <v>85.5</v>
      </c>
      <c r="I11" s="46">
        <v>85.5</v>
      </c>
      <c r="J11" s="47">
        <v>85.5</v>
      </c>
      <c r="K11" s="46">
        <v>85.5</v>
      </c>
      <c r="L11" s="47">
        <v>85.5</v>
      </c>
      <c r="M11" s="46">
        <v>85.5</v>
      </c>
      <c r="N11" s="47">
        <v>89.9</v>
      </c>
      <c r="O11" s="46">
        <v>89.9</v>
      </c>
      <c r="P11" s="47">
        <v>89.9</v>
      </c>
      <c r="Q11" s="46">
        <v>89.9</v>
      </c>
      <c r="R11" s="47">
        <v>89.9</v>
      </c>
      <c r="S11" s="46">
        <v>89.9</v>
      </c>
      <c r="T11" s="47">
        <v>89.9</v>
      </c>
      <c r="U11" s="46">
        <v>89.9</v>
      </c>
      <c r="V11" s="48">
        <v>89.9</v>
      </c>
    </row>
    <row r="12" spans="1:22" ht="21" customHeight="1" thickBot="1" x14ac:dyDescent="0.35">
      <c r="A12" s="102"/>
      <c r="B12" s="49" t="s">
        <v>29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21" customHeight="1" x14ac:dyDescent="0.3">
      <c r="A13" s="101" t="s">
        <v>9</v>
      </c>
      <c r="B13" s="45" t="s">
        <v>28</v>
      </c>
      <c r="C13" s="46">
        <v>85.5</v>
      </c>
      <c r="D13" s="47">
        <v>85.5</v>
      </c>
      <c r="E13" s="46">
        <v>85.5</v>
      </c>
      <c r="F13" s="47">
        <v>85.5</v>
      </c>
      <c r="G13" s="46">
        <v>85.5</v>
      </c>
      <c r="H13" s="47">
        <v>85.5</v>
      </c>
      <c r="I13" s="46">
        <v>85.5</v>
      </c>
      <c r="J13" s="47">
        <v>85.5</v>
      </c>
      <c r="K13" s="46">
        <v>85.5</v>
      </c>
      <c r="L13" s="47">
        <v>85.5</v>
      </c>
      <c r="M13" s="46">
        <v>85.5</v>
      </c>
      <c r="N13" s="47">
        <v>89.9</v>
      </c>
      <c r="O13" s="46">
        <v>89.9</v>
      </c>
      <c r="P13" s="47">
        <v>89.9</v>
      </c>
      <c r="Q13" s="46">
        <v>89.9</v>
      </c>
      <c r="R13" s="47">
        <v>89.9</v>
      </c>
      <c r="S13" s="46">
        <v>89.9</v>
      </c>
      <c r="T13" s="47">
        <v>89.9</v>
      </c>
      <c r="U13" s="46">
        <v>89.9</v>
      </c>
      <c r="V13" s="48">
        <v>89.9</v>
      </c>
    </row>
    <row r="14" spans="1:22" ht="21" customHeight="1" thickBot="1" x14ac:dyDescent="0.35">
      <c r="A14" s="102"/>
      <c r="B14" s="49" t="s">
        <v>29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P21"/>
  <sheetViews>
    <sheetView zoomScale="130" zoomScaleNormal="130" workbookViewId="0">
      <selection activeCell="D18" sqref="D18"/>
    </sheetView>
  </sheetViews>
  <sheetFormatPr defaultColWidth="9.109375" defaultRowHeight="14.4" x14ac:dyDescent="0.3"/>
  <cols>
    <col min="1" max="1" width="1.6640625" style="54" customWidth="1"/>
    <col min="2" max="2" width="2.44140625" style="54" customWidth="1"/>
    <col min="3" max="3" width="1.6640625" style="54" customWidth="1"/>
    <col min="4" max="4" width="15.6640625" style="54" customWidth="1"/>
    <col min="5" max="5" width="25.5546875" style="54" customWidth="1"/>
    <col min="6" max="6" width="3.33203125" style="54" customWidth="1"/>
    <col min="7" max="7" width="2.109375" style="54" customWidth="1"/>
    <col min="8" max="9" width="1.6640625" style="54" customWidth="1"/>
    <col min="10" max="11" width="9.109375" style="54"/>
    <col min="12" max="12" width="3.5546875" style="54" customWidth="1"/>
    <col min="13" max="13" width="9.44140625" style="54" customWidth="1"/>
    <col min="14" max="14" width="11.33203125" style="54" customWidth="1"/>
    <col min="15" max="15" width="14.44140625" style="54" customWidth="1"/>
    <col min="16" max="16" width="3.5546875" style="54" customWidth="1"/>
    <col min="17" max="16384" width="9.109375" style="54"/>
  </cols>
  <sheetData>
    <row r="1" spans="2:16" ht="7.5" customHeight="1" x14ac:dyDescent="0.3"/>
    <row r="2" spans="2:16" ht="7.5" customHeight="1" thickBot="1" x14ac:dyDescent="0.35"/>
    <row r="3" spans="2:16" ht="7.5" customHeight="1" x14ac:dyDescent="0.3">
      <c r="C3" s="57"/>
      <c r="D3" s="58"/>
      <c r="E3" s="58"/>
      <c r="F3" s="58"/>
      <c r="G3" s="59"/>
      <c r="L3" s="73"/>
      <c r="M3" s="74"/>
      <c r="N3" s="74"/>
      <c r="O3" s="74"/>
      <c r="P3" s="75"/>
    </row>
    <row r="4" spans="2:16" ht="21" customHeight="1" x14ac:dyDescent="0.3">
      <c r="B4" s="53"/>
      <c r="C4" s="63"/>
      <c r="D4" s="55"/>
      <c r="E4" s="71" t="str">
        <f>_xlfn.IFS(E9=0, "Produto Esgotado", E9&lt;=4, "Estoque Baixo", TRUE, "")</f>
        <v/>
      </c>
      <c r="F4" s="55"/>
      <c r="G4" s="56"/>
      <c r="L4" s="76"/>
      <c r="M4" s="108" t="s">
        <v>33</v>
      </c>
      <c r="N4" s="108"/>
      <c r="O4" s="108"/>
      <c r="P4" s="78"/>
    </row>
    <row r="5" spans="2:16" x14ac:dyDescent="0.3">
      <c r="B5" s="53"/>
      <c r="C5" s="63"/>
      <c r="D5" s="64" t="s">
        <v>25</v>
      </c>
      <c r="E5" s="65" t="s">
        <v>13</v>
      </c>
      <c r="F5" s="55"/>
      <c r="G5" s="56"/>
      <c r="L5" s="76"/>
      <c r="M5" s="109" t="s">
        <v>29</v>
      </c>
      <c r="N5" s="109"/>
      <c r="O5" s="109"/>
      <c r="P5" s="78"/>
    </row>
    <row r="6" spans="2:16" ht="9.75" customHeight="1" x14ac:dyDescent="0.3">
      <c r="B6" s="53"/>
      <c r="C6" s="63"/>
      <c r="D6" s="64"/>
      <c r="E6" s="55"/>
      <c r="F6" s="55"/>
      <c r="G6" s="56"/>
      <c r="L6" s="76"/>
      <c r="M6" s="77"/>
      <c r="N6" s="87">
        <v>0</v>
      </c>
      <c r="O6" s="88">
        <v>0</v>
      </c>
      <c r="P6" s="78"/>
    </row>
    <row r="7" spans="2:16" x14ac:dyDescent="0.3">
      <c r="B7" s="53"/>
      <c r="C7" s="63"/>
      <c r="D7" s="64" t="s">
        <v>26</v>
      </c>
      <c r="E7" s="66">
        <v>21</v>
      </c>
      <c r="F7" s="55"/>
      <c r="G7" s="56"/>
      <c r="J7" s="86"/>
      <c r="L7" s="76"/>
      <c r="M7" s="77" t="s">
        <v>34</v>
      </c>
      <c r="N7" s="83">
        <v>2</v>
      </c>
      <c r="O7" s="82">
        <v>0.05</v>
      </c>
      <c r="P7" s="78"/>
    </row>
    <row r="8" spans="2:16" ht="9.75" customHeight="1" x14ac:dyDescent="0.3">
      <c r="B8" s="53"/>
      <c r="C8" s="63"/>
      <c r="D8" s="64"/>
      <c r="E8" s="55"/>
      <c r="F8" s="55"/>
      <c r="G8" s="56"/>
      <c r="L8" s="76"/>
      <c r="M8" s="77"/>
      <c r="N8" s="77"/>
      <c r="O8" s="77"/>
      <c r="P8" s="78"/>
    </row>
    <row r="9" spans="2:16" x14ac:dyDescent="0.3">
      <c r="B9" s="53"/>
      <c r="C9" s="63"/>
      <c r="D9" s="64" t="s">
        <v>30</v>
      </c>
      <c r="E9" s="69">
        <f>IFERROR(HLOOKUP(E7,'Produtos Infantis por Colunas'!C2:V14,MATCH(E5,'Produtos Infantis por Colunas'!A2:A14,0)+1,FALSE), "Produto não encontrado!")</f>
        <v>12</v>
      </c>
      <c r="F9" s="55"/>
      <c r="G9" s="56"/>
      <c r="L9" s="76"/>
      <c r="M9" s="77" t="s">
        <v>34</v>
      </c>
      <c r="N9" s="83">
        <v>5</v>
      </c>
      <c r="O9" s="82">
        <v>0.09</v>
      </c>
      <c r="P9" s="78"/>
    </row>
    <row r="10" spans="2:16" ht="9.75" customHeight="1" thickBot="1" x14ac:dyDescent="0.35">
      <c r="B10" s="53"/>
      <c r="C10" s="63"/>
      <c r="D10" s="64"/>
      <c r="E10" s="55"/>
      <c r="F10" s="55"/>
      <c r="G10" s="56"/>
      <c r="L10" s="79"/>
      <c r="M10" s="80"/>
      <c r="N10" s="80"/>
      <c r="O10" s="80"/>
      <c r="P10" s="81"/>
    </row>
    <row r="11" spans="2:16" x14ac:dyDescent="0.3">
      <c r="B11" s="53"/>
      <c r="C11" s="63"/>
      <c r="D11" s="64" t="s">
        <v>31</v>
      </c>
      <c r="E11" s="85">
        <v>1</v>
      </c>
      <c r="F11" s="55"/>
      <c r="G11" s="56"/>
      <c r="L11" s="76"/>
      <c r="M11" s="109" t="s">
        <v>35</v>
      </c>
      <c r="N11" s="109"/>
      <c r="O11" s="109"/>
      <c r="P11" s="78"/>
    </row>
    <row r="12" spans="2:16" ht="9.75" customHeight="1" x14ac:dyDescent="0.3">
      <c r="B12" s="53"/>
      <c r="C12" s="63"/>
      <c r="D12" s="64"/>
      <c r="E12" s="55"/>
      <c r="F12" s="55"/>
      <c r="G12" s="56"/>
      <c r="L12" s="76"/>
      <c r="M12" s="77"/>
      <c r="N12" s="87">
        <v>0</v>
      </c>
      <c r="O12" s="88">
        <v>0</v>
      </c>
      <c r="P12" s="78"/>
    </row>
    <row r="13" spans="2:16" x14ac:dyDescent="0.3">
      <c r="B13" s="53"/>
      <c r="C13" s="63"/>
      <c r="D13" s="64" t="s">
        <v>32</v>
      </c>
      <c r="E13" s="72">
        <f>IF(VLOOKUP(E11,N6:O9,2,TRUE) &gt; VLOOKUP(E15,N12:O15,2,TRUE), VLOOKUP(E11,N6:O9,2,TRUE), VLOOKUP(E15,N12:O15,2,TRUE))</f>
        <v>0</v>
      </c>
      <c r="F13" s="55"/>
      <c r="G13" s="56"/>
      <c r="L13" s="76"/>
      <c r="M13" s="77" t="s">
        <v>34</v>
      </c>
      <c r="N13" s="84">
        <v>150</v>
      </c>
      <c r="O13" s="82">
        <v>0.08</v>
      </c>
      <c r="P13" s="78"/>
    </row>
    <row r="14" spans="2:16" ht="9.75" customHeight="1" x14ac:dyDescent="0.3">
      <c r="B14" s="53"/>
      <c r="C14" s="63"/>
      <c r="D14" s="64"/>
      <c r="E14" s="55"/>
      <c r="F14" s="55"/>
      <c r="G14" s="56"/>
      <c r="L14" s="76"/>
      <c r="M14" s="77"/>
      <c r="N14" s="77"/>
      <c r="O14" s="77"/>
      <c r="P14" s="78"/>
    </row>
    <row r="15" spans="2:16" x14ac:dyDescent="0.3">
      <c r="B15" s="53"/>
      <c r="C15" s="63"/>
      <c r="D15" s="64" t="s">
        <v>36</v>
      </c>
      <c r="E15" s="70">
        <f>IFERROR(INDEX('Produtos Infantis por Colunas'!C3:V14,D16,E16)*E11, "Produto não encontrado!")</f>
        <v>79.8</v>
      </c>
      <c r="F15" s="55"/>
      <c r="G15" s="56"/>
      <c r="J15" s="86"/>
      <c r="L15" s="76"/>
      <c r="M15" s="77" t="s">
        <v>34</v>
      </c>
      <c r="N15" s="84">
        <v>300</v>
      </c>
      <c r="O15" s="82">
        <v>0.15</v>
      </c>
      <c r="P15" s="78"/>
    </row>
    <row r="16" spans="2:16" ht="5.25" customHeight="1" thickBot="1" x14ac:dyDescent="0.35">
      <c r="B16" s="53"/>
      <c r="C16" s="63"/>
      <c r="D16" s="91">
        <f>MATCH(E5,'Produtos Infantis por Colunas'!A3:A14,0)</f>
        <v>1</v>
      </c>
      <c r="E16" s="92">
        <f>MATCH(E7,'Produtos Infantis por Colunas'!C2:V2,0)</f>
        <v>5</v>
      </c>
      <c r="F16" s="55"/>
      <c r="G16" s="56"/>
      <c r="L16" s="79"/>
      <c r="M16" s="80"/>
      <c r="N16" s="80"/>
      <c r="O16" s="80"/>
      <c r="P16" s="81"/>
    </row>
    <row r="17" spans="2:16" ht="5.25" customHeight="1" x14ac:dyDescent="0.3">
      <c r="B17" s="53"/>
      <c r="C17" s="63"/>
      <c r="D17" s="91"/>
      <c r="E17" s="92"/>
      <c r="F17" s="55"/>
      <c r="G17" s="56"/>
      <c r="L17" s="93"/>
      <c r="M17" s="93"/>
      <c r="N17" s="93"/>
      <c r="O17" s="93"/>
      <c r="P17" s="93"/>
    </row>
    <row r="18" spans="2:16" ht="18" customHeight="1" x14ac:dyDescent="0.3">
      <c r="B18" s="53"/>
      <c r="C18" s="63"/>
      <c r="D18" s="94" t="s">
        <v>39</v>
      </c>
      <c r="E18" s="92"/>
      <c r="F18" s="55"/>
      <c r="G18" s="56"/>
      <c r="L18" s="93"/>
      <c r="M18" s="93"/>
      <c r="N18" s="93"/>
      <c r="O18" s="93"/>
      <c r="P18" s="93"/>
    </row>
    <row r="19" spans="2:16" ht="3.75" customHeight="1" thickBot="1" x14ac:dyDescent="0.35">
      <c r="B19" s="53"/>
      <c r="C19" s="60"/>
      <c r="D19" s="67"/>
      <c r="E19" s="68"/>
      <c r="F19" s="61"/>
      <c r="G19" s="62"/>
      <c r="L19" s="93"/>
      <c r="M19" s="93"/>
      <c r="N19" s="93"/>
      <c r="O19" s="93"/>
      <c r="P19" s="93"/>
    </row>
    <row r="20" spans="2:16" ht="12" customHeight="1" x14ac:dyDescent="0.3">
      <c r="B20" s="53"/>
      <c r="C20" s="53"/>
      <c r="D20" s="53"/>
      <c r="E20" s="53"/>
      <c r="F20" s="53"/>
    </row>
    <row r="21" spans="2:16" ht="7.5" customHeight="1" x14ac:dyDescent="0.3"/>
  </sheetData>
  <sheetProtection selectLockedCells="1"/>
  <mergeCells count="3">
    <mergeCell ref="M4:O4"/>
    <mergeCell ref="M5:O5"/>
    <mergeCell ref="M11:O11"/>
  </mergeCells>
  <conditionalFormatting sqref="E9">
    <cfRule type="cellIs" dxfId="3" priority="3" operator="equal">
      <formula>0</formula>
    </cfRule>
  </conditionalFormatting>
  <conditionalFormatting sqref="E15">
    <cfRule type="expression" dxfId="2" priority="2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FFBD6191-99C9-48AC-BD00-28204A29912F}">
      <formula1>E11&lt;=E9</formula1>
    </dataValidation>
  </dataValidations>
  <hyperlinks>
    <hyperlink ref="D18" location="'Resumo de Vendas'!E5" display="Finalizar Pedido" xr:uid="{C3AFD702-EB57-4F14-B285-6B85C5EE5CBD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6059-2C96-43CC-9CDB-9A2D8744753E}">
  <dimension ref="B1:O16"/>
  <sheetViews>
    <sheetView tabSelected="1" zoomScale="130" zoomScaleNormal="130" workbookViewId="0">
      <selection activeCell="M7" sqref="M7"/>
    </sheetView>
  </sheetViews>
  <sheetFormatPr defaultColWidth="9.109375" defaultRowHeight="14.4" x14ac:dyDescent="0.3"/>
  <cols>
    <col min="1" max="1" width="1.6640625" style="54" customWidth="1"/>
    <col min="2" max="2" width="2.44140625" style="54" customWidth="1"/>
    <col min="3" max="3" width="1.6640625" style="54" customWidth="1"/>
    <col min="4" max="4" width="15.6640625" style="54" customWidth="1"/>
    <col min="5" max="5" width="25.5546875" style="54" customWidth="1"/>
    <col min="6" max="6" width="3.33203125" style="54" customWidth="1"/>
    <col min="7" max="7" width="2.109375" style="54" customWidth="1"/>
    <col min="8" max="9" width="1.6640625" style="54" customWidth="1"/>
    <col min="10" max="10" width="2.44140625" style="54" customWidth="1"/>
    <col min="11" max="11" width="1.6640625" style="54" customWidth="1"/>
    <col min="12" max="12" width="21.88671875" style="54" customWidth="1"/>
    <col min="13" max="13" width="25.5546875" style="54" customWidth="1"/>
    <col min="14" max="14" width="3.33203125" style="54" customWidth="1"/>
    <col min="15" max="15" width="2.109375" style="54" customWidth="1"/>
    <col min="16" max="16" width="1.6640625" style="54" customWidth="1"/>
    <col min="17" max="16384" width="9.109375" style="54"/>
  </cols>
  <sheetData>
    <row r="1" spans="2:15" ht="7.5" customHeight="1" x14ac:dyDescent="0.3"/>
    <row r="2" spans="2:15" ht="7.5" customHeight="1" thickBot="1" x14ac:dyDescent="0.35"/>
    <row r="3" spans="2:15" ht="7.5" customHeight="1" x14ac:dyDescent="0.3">
      <c r="C3" s="57"/>
      <c r="D3" s="58"/>
      <c r="E3" s="58"/>
      <c r="F3" s="58"/>
      <c r="G3" s="59"/>
      <c r="K3" s="57"/>
      <c r="L3" s="58"/>
      <c r="M3" s="58"/>
      <c r="N3" s="58"/>
      <c r="O3" s="59"/>
    </row>
    <row r="4" spans="2:15" ht="21" customHeight="1" x14ac:dyDescent="0.3">
      <c r="B4" s="53"/>
      <c r="C4" s="63"/>
      <c r="D4" s="55"/>
      <c r="E4" s="71" t="s">
        <v>37</v>
      </c>
      <c r="F4" s="55"/>
      <c r="G4" s="56"/>
      <c r="J4" s="53"/>
      <c r="K4" s="63"/>
      <c r="L4" s="55"/>
      <c r="M4" s="71" t="s">
        <v>37</v>
      </c>
      <c r="N4" s="55"/>
      <c r="O4" s="56"/>
    </row>
    <row r="5" spans="2:15" x14ac:dyDescent="0.3">
      <c r="B5" s="53"/>
      <c r="C5" s="63"/>
      <c r="D5" s="64" t="s">
        <v>25</v>
      </c>
      <c r="E5" s="90" t="str">
        <f>'Procura em Estoque'!E5</f>
        <v>Tênis Infantil Atitas Azul</v>
      </c>
      <c r="F5" s="55"/>
      <c r="G5" s="56"/>
      <c r="J5" s="53"/>
      <c r="K5" s="63"/>
      <c r="L5" s="64" t="s">
        <v>40</v>
      </c>
      <c r="M5" s="89" t="b">
        <v>1</v>
      </c>
      <c r="N5" s="55"/>
      <c r="O5" s="56"/>
    </row>
    <row r="6" spans="2:15" ht="9.75" customHeight="1" x14ac:dyDescent="0.3">
      <c r="B6" s="53"/>
      <c r="C6" s="63"/>
      <c r="D6" s="64"/>
      <c r="E6" s="55"/>
      <c r="F6" s="55"/>
      <c r="G6" s="56"/>
      <c r="J6" s="53"/>
      <c r="K6" s="63"/>
      <c r="L6" s="64"/>
      <c r="M6" s="55"/>
      <c r="N6" s="55"/>
      <c r="O6" s="56"/>
    </row>
    <row r="7" spans="2:15" x14ac:dyDescent="0.3">
      <c r="B7" s="53"/>
      <c r="C7" s="63"/>
      <c r="D7" s="64" t="s">
        <v>31</v>
      </c>
      <c r="E7" s="69">
        <f>'Procura em Estoque'!E11</f>
        <v>1</v>
      </c>
      <c r="F7" s="55"/>
      <c r="G7" s="56"/>
      <c r="J7" s="53"/>
      <c r="K7" s="63"/>
      <c r="L7" s="64" t="s">
        <v>41</v>
      </c>
      <c r="M7" s="85" t="b">
        <v>1</v>
      </c>
      <c r="N7" s="55"/>
      <c r="O7" s="56"/>
    </row>
    <row r="8" spans="2:15" ht="9.75" customHeight="1" x14ac:dyDescent="0.3">
      <c r="B8" s="53"/>
      <c r="C8" s="63"/>
      <c r="D8" s="64"/>
      <c r="E8" s="55"/>
      <c r="F8" s="55"/>
      <c r="G8" s="56"/>
      <c r="J8" s="53"/>
      <c r="K8" s="63"/>
      <c r="L8" s="64"/>
      <c r="M8" s="55"/>
      <c r="N8" s="55"/>
      <c r="O8" s="56"/>
    </row>
    <row r="9" spans="2:15" x14ac:dyDescent="0.3">
      <c r="B9" s="53"/>
      <c r="C9" s="63"/>
      <c r="D9" s="64" t="s">
        <v>38</v>
      </c>
      <c r="E9" s="70">
        <f>'Procura em Estoque'!E15-'Procura em Estoque'!E15*'Procura em Estoque'!E13</f>
        <v>79.8</v>
      </c>
      <c r="F9" s="55"/>
      <c r="G9" s="56"/>
      <c r="J9" s="53"/>
      <c r="K9" s="63"/>
      <c r="L9" s="64" t="s">
        <v>42</v>
      </c>
      <c r="M9" s="70" t="b">
        <f>E7=1</f>
        <v>1</v>
      </c>
      <c r="N9" s="55"/>
      <c r="O9" s="56"/>
    </row>
    <row r="10" spans="2:15" ht="21.75" customHeight="1" thickBot="1" x14ac:dyDescent="0.35">
      <c r="B10" s="53"/>
      <c r="C10" s="60"/>
      <c r="D10" s="67"/>
      <c r="E10" s="68"/>
      <c r="F10" s="61"/>
      <c r="G10" s="62"/>
      <c r="J10" s="53"/>
      <c r="K10" s="60"/>
      <c r="L10" s="67"/>
      <c r="M10" s="68"/>
      <c r="N10" s="61"/>
      <c r="O10" s="62"/>
    </row>
    <row r="11" spans="2:15" ht="12" customHeight="1" x14ac:dyDescent="0.3">
      <c r="B11" s="53"/>
      <c r="C11" s="53"/>
      <c r="D11" s="53"/>
      <c r="E11" s="53"/>
      <c r="F11" s="53"/>
      <c r="J11" s="53"/>
      <c r="K11" s="53"/>
      <c r="L11" s="53"/>
      <c r="M11" s="53"/>
      <c r="N11" s="53"/>
    </row>
    <row r="12" spans="2:15" ht="7.5" customHeight="1" x14ac:dyDescent="0.3"/>
    <row r="13" spans="2:15" ht="15" thickBot="1" x14ac:dyDescent="0.35"/>
    <row r="14" spans="2:15" x14ac:dyDescent="0.3">
      <c r="D14" s="110" t="str">
        <f>_xlfn.IFS(NOT(M5),"Cadastrar Comprador",M7,"Fechar Pedido",AND(M5,M9),"Oferecer Mais Produtos",TRUE,"Fechar Pedido")</f>
        <v>Fechar Pedido</v>
      </c>
      <c r="E14" s="111"/>
      <c r="F14" s="111"/>
      <c r="G14" s="111"/>
      <c r="H14" s="111"/>
      <c r="I14" s="111"/>
      <c r="J14" s="111"/>
      <c r="K14" s="111"/>
      <c r="L14" s="111"/>
      <c r="M14" s="112"/>
    </row>
    <row r="15" spans="2:15" x14ac:dyDescent="0.3">
      <c r="D15" s="113"/>
      <c r="E15" s="114"/>
      <c r="F15" s="114"/>
      <c r="G15" s="114"/>
      <c r="H15" s="114"/>
      <c r="I15" s="114"/>
      <c r="J15" s="114"/>
      <c r="K15" s="114"/>
      <c r="L15" s="114"/>
      <c r="M15" s="115"/>
    </row>
    <row r="16" spans="2:15" ht="15" thickBot="1" x14ac:dyDescent="0.35">
      <c r="D16" s="116"/>
      <c r="E16" s="117"/>
      <c r="F16" s="117"/>
      <c r="G16" s="117"/>
      <c r="H16" s="117"/>
      <c r="I16" s="117"/>
      <c r="J16" s="117"/>
      <c r="K16" s="117"/>
      <c r="L16" s="117"/>
      <c r="M16" s="118"/>
    </row>
  </sheetData>
  <sheetProtection selectLockedCells="1"/>
  <mergeCells count="1">
    <mergeCell ref="D14:M16"/>
  </mergeCells>
  <conditionalFormatting sqref="E9">
    <cfRule type="expression" dxfId="1" priority="3">
      <formula>#REF!=0</formula>
    </cfRule>
  </conditionalFormatting>
  <conditionalFormatting sqref="M9">
    <cfRule type="expression" dxfId="0" priority="1">
      <formula>#REF!=0</formula>
    </cfRule>
  </conditionalFormatting>
  <dataValidations count="1">
    <dataValidation type="list" allowBlank="1" showInputMessage="1" showErrorMessage="1" sqref="M5 M7" xr:uid="{E3AFE563-1C6D-47CE-9C8A-A9C3D520B0A9}">
      <formula1>"VERDADEIRO,FALSO"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4.4" x14ac:dyDescent="0.3"/>
  <cols>
    <col min="1" max="1" width="29.33203125" customWidth="1"/>
    <col min="2" max="2" width="14.88671875" customWidth="1"/>
    <col min="5" max="5" width="28" bestFit="1" customWidth="1"/>
  </cols>
  <sheetData>
    <row r="1" spans="1:5" ht="21.6" thickBot="1" x14ac:dyDescent="0.45">
      <c r="A1" s="119" t="s">
        <v>16</v>
      </c>
      <c r="B1" s="120"/>
      <c r="E1" s="34" t="s">
        <v>17</v>
      </c>
    </row>
    <row r="2" spans="1:5" x14ac:dyDescent="0.3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">
      <c r="A3" s="28" t="s">
        <v>18</v>
      </c>
      <c r="B3" s="31">
        <f>'Produtos Infantis'!E123</f>
        <v>1273</v>
      </c>
      <c r="E3" s="32" t="s">
        <v>11</v>
      </c>
    </row>
    <row r="4" spans="1:5" x14ac:dyDescent="0.3">
      <c r="A4" s="28"/>
      <c r="B4" s="31"/>
      <c r="E4" s="32" t="s">
        <v>10</v>
      </c>
    </row>
    <row r="5" spans="1:5" x14ac:dyDescent="0.3">
      <c r="A5" s="28" t="s">
        <v>9</v>
      </c>
      <c r="B5" s="31">
        <f>COUNTIF(Descrição, A5)</f>
        <v>20</v>
      </c>
      <c r="E5" s="32" t="s">
        <v>12</v>
      </c>
    </row>
    <row r="6" spans="1:5" x14ac:dyDescent="0.3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35">
      <c r="A7" s="28"/>
      <c r="B7" s="31"/>
      <c r="E7" s="33" t="s">
        <v>13</v>
      </c>
    </row>
    <row r="8" spans="1:5" x14ac:dyDescent="0.3">
      <c r="A8" s="28" t="s">
        <v>20</v>
      </c>
      <c r="B8" s="35">
        <f>AVERAGEIF(Descrição, $A$5, Descontos)</f>
        <v>8.7480000000000011</v>
      </c>
    </row>
    <row r="9" spans="1:5" x14ac:dyDescent="0.3">
      <c r="A9" s="28" t="s">
        <v>21</v>
      </c>
      <c r="B9" s="35">
        <f>AVERAGEIF(Descrição, $A$5, Preços)</f>
        <v>87.480000000000047</v>
      </c>
    </row>
    <row r="10" spans="1:5" x14ac:dyDescent="0.3">
      <c r="A10" s="36" t="s">
        <v>22</v>
      </c>
      <c r="B10" s="38">
        <f>B8/B9</f>
        <v>9.9999999999999964E-2</v>
      </c>
    </row>
    <row r="11" spans="1:5" x14ac:dyDescent="0.3">
      <c r="A11" s="36" t="s">
        <v>23</v>
      </c>
      <c r="B11" s="37">
        <f>_xlfn.MAXIFS(Preços,Descrição,'Meus Números'!A5)</f>
        <v>89.9</v>
      </c>
    </row>
    <row r="12" spans="1:5" ht="15" thickBot="1" x14ac:dyDescent="0.35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4" x14ac:dyDescent="0.3"/>
  <cols>
    <col min="1" max="1" width="26.88671875" bestFit="1" customWidth="1"/>
    <col min="2" max="2" width="14.88671875" customWidth="1"/>
    <col min="3" max="3" width="14.5546875" bestFit="1" customWidth="1"/>
    <col min="4" max="4" width="11.6640625" customWidth="1"/>
    <col min="5" max="5" width="14.109375" customWidth="1"/>
    <col min="6" max="6" width="14" customWidth="1"/>
  </cols>
  <sheetData>
    <row r="2" spans="1:5" x14ac:dyDescent="0.3">
      <c r="A2" t="s">
        <v>1</v>
      </c>
      <c r="B2" t="s">
        <v>4</v>
      </c>
    </row>
    <row r="3" spans="1:5" x14ac:dyDescent="0.3">
      <c r="A3" t="s">
        <v>15</v>
      </c>
      <c r="B3">
        <v>8</v>
      </c>
    </row>
    <row r="6" spans="1:5" ht="15" thickBot="1" x14ac:dyDescent="0.35"/>
    <row r="7" spans="1:5" ht="16.2" thickBot="1" x14ac:dyDescent="0.35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314C56-10FB-44FA-B475-99544E328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ABCCF6-B2FA-4F37-B5A0-B9F898EE0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63D485-E0C8-4D59-8B62-AC4FD11E96EC}">
  <ds:schemaRefs>
    <ds:schemaRef ds:uri="44473e96-bad3-4ccd-b3db-2438e2abade5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Produtos Infantis</vt:lpstr>
      <vt:lpstr>Produtos Infantis por Colunas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