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12"/>
  <workbookPr/>
  <xr:revisionPtr revIDLastSave="0" documentId="8_{A12D1AD3-5AD7-4778-9A95-C6E25B900D12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APP" sheetId="1" r:id="rId1"/>
    <sheet name="Planilha2" sheetId="2" r:id="rId2"/>
  </sheets>
  <definedNames>
    <definedName name="Aport">APP!$D$17:$D$17</definedName>
    <definedName name="Patrimonio">APP!$D$20:$D$20</definedName>
    <definedName name="Quantidade_Anos">APP!$D$18:$D$18</definedName>
    <definedName name="Rendimento_Cartieira">APP!$D$13:$D$13</definedName>
    <definedName name="Salario">APP!$D$12:$D$12</definedName>
    <definedName name="sugestao_investimento">APP!$D$14:$D$14</definedName>
    <definedName name="Taxa_Mensal">APP!$D$19:$D$19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7" i="1" l="1"/>
  <c r="C38" i="1"/>
  <c r="C39" i="1"/>
  <c r="C40" i="1"/>
  <c r="C41" i="1"/>
  <c r="C36" i="1"/>
  <c r="A9" i="2"/>
  <c r="A10" i="2"/>
  <c r="A11" i="2"/>
  <c r="A12" i="2"/>
  <c r="A13" i="2"/>
  <c r="A14" i="2"/>
  <c r="A15" i="2"/>
  <c r="A16" i="2"/>
  <c r="A17" i="2"/>
  <c r="A18" i="2"/>
  <c r="A19" i="2"/>
  <c r="A20" i="2"/>
  <c r="A4" i="2"/>
  <c r="A5" i="2"/>
  <c r="A6" i="2"/>
  <c r="A7" i="2"/>
  <c r="A8" i="2"/>
  <c r="A3" i="2"/>
  <c r="C33" i="1" a="1"/>
  <c r="C33" i="1"/>
  <c r="D20" i="1" a="1"/>
  <c r="D20" i="1"/>
  <c r="D21" i="1" s="1" a="1"/>
  <c r="D21" i="1" s="1"/>
  <c r="C24" i="1"/>
  <c r="D24" i="1" s="1" a="1"/>
  <c r="D24" i="1" s="1"/>
  <c r="D14" i="1"/>
  <c r="C25" i="1"/>
  <c r="D25" i="1" s="1" a="1"/>
  <c r="D25" i="1" s="1"/>
  <c r="C26" i="1"/>
  <c r="D26" i="1" s="1" a="1"/>
  <c r="D26" i="1" s="1"/>
  <c r="C27" i="1"/>
  <c r="D27" i="1" s="1" a="1"/>
  <c r="D27" i="1" s="1"/>
  <c r="C28" i="1"/>
  <c r="D28" i="1" s="1" a="1"/>
  <c r="D28" i="1" s="1"/>
  <c r="D36" i="1" l="1"/>
  <c r="D37" i="1"/>
  <c r="D38" i="1"/>
  <c r="D39" i="1"/>
  <c r="D40" i="1"/>
  <c r="D41" i="1"/>
  <c r="D42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<sst xmlns="http://schemas.openxmlformats.org/spreadsheetml/2006/main" count="69" uniqueCount="33">
  <si>
    <t>CONFIGURAÇÕES</t>
  </si>
  <si>
    <t>Salário</t>
  </si>
  <si>
    <t>Rendimento Carteira</t>
  </si>
  <si>
    <t>Sugestão de Investimento(30%)</t>
  </si>
  <si>
    <t>INVESTIMENTO MENSAL</t>
  </si>
  <si>
    <t>Quanto investir por mes ?</t>
  </si>
  <si>
    <t>Por quantos anos  ?</t>
  </si>
  <si>
    <t>Taxa de rendimento mesal  ?</t>
  </si>
  <si>
    <t>Patrimonio acumulado  ?</t>
  </si>
  <si>
    <t>Dividendos mensais  ?</t>
  </si>
  <si>
    <t>CENÁRIOS</t>
  </si>
  <si>
    <t>Dividendo</t>
  </si>
  <si>
    <t>Quanto em  2 anos ?</t>
  </si>
  <si>
    <t>Quanto em 5 anos ?</t>
  </si>
  <si>
    <t>Quanto em 10 anos ?</t>
  </si>
  <si>
    <t>Quanto em 20 anos ?</t>
  </si>
  <si>
    <t>Quanto em 30 anos ?</t>
  </si>
  <si>
    <t>PERFIL</t>
  </si>
  <si>
    <t>Conservador</t>
  </si>
  <si>
    <t>VALOR A SER INVESTIDO POR MÊS</t>
  </si>
  <si>
    <t>TIPO DE FII</t>
  </si>
  <si>
    <t>Percentual Sugerido</t>
  </si>
  <si>
    <t>Valores</t>
  </si>
  <si>
    <t>PAPEL</t>
  </si>
  <si>
    <t>TIJOLO</t>
  </si>
  <si>
    <t>HÍBRIDOS</t>
  </si>
  <si>
    <t>FOF's</t>
  </si>
  <si>
    <t>DESENVOLVIMENTO</t>
  </si>
  <si>
    <t>HOTELARIAS</t>
  </si>
  <si>
    <t>CHAVE COMERCIAL</t>
  </si>
  <si>
    <t>%</t>
  </si>
  <si>
    <t>Moderado</t>
  </si>
  <si>
    <t>Agressivo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</si>
</sst>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$&quot;#,##0.00_);[Red]\(&quot;$&quot;#,##0.00\)"/>
    <numFmt numFmtId="164" formatCode="[$R$-416]\ #,##0.00"/>
    <numFmt numFmtId="165" formatCode="0.000%"/>
  </numFmts>
  <fonts count="11">
    <font>
      <sz val="11"/>
      <color theme="1"/>
      <name val="Aptos Narrow"/>
      <family val="2"/>
      <scheme val="minor"/>
    </font>
    <font>
      <sz val="11"/>
      <color theme="1"/>
      <name val="Calibri"/>
      <scheme val="minor"/>
    </font>
    <font>
      <sz val="20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b/>
      <sz val="20"/>
      <color theme="0"/>
      <name val="Aptos Narrow"/>
      <family val="2"/>
      <scheme val="minor"/>
    </font>
    <font>
      <sz val="12"/>
      <color theme="1"/>
      <name val="Aptos Narrow"/>
      <scheme val="minor"/>
    </font>
    <font>
      <b/>
      <sz val="12"/>
      <color theme="1"/>
      <name val="Aptos Narrow"/>
      <scheme val="minor"/>
    </font>
    <font>
      <sz val="12"/>
      <color rgb="FF000000"/>
      <name val="Aptos Narrow"/>
      <scheme val="minor"/>
    </font>
    <font>
      <b/>
      <sz val="11"/>
      <color theme="0"/>
      <name val="Aptos Narrow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 tint="0.39997558519241921"/>
        <bgColor indexed="64"/>
      </patternFill>
    </fill>
  </fills>
  <borders count="32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theme="0" tint="-0.249977111117893"/>
      </left>
      <right/>
      <top/>
      <bottom style="thin">
        <color theme="0" tint="-0.249977111117893"/>
      </bottom>
      <diagonal/>
    </border>
    <border>
      <left/>
      <right style="medium">
        <color rgb="FF000000"/>
      </right>
      <top/>
      <bottom style="thin">
        <color theme="0" tint="-0.14999847407452621"/>
      </bottom>
      <diagonal/>
    </border>
    <border>
      <left/>
      <right style="medium">
        <color rgb="FF000000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 style="medium">
        <color rgb="FF000000"/>
      </right>
      <top style="thin">
        <color theme="0" tint="-0.14999847407452621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medium">
        <color rgb="FF000000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 style="medium">
        <color rgb="FF000000"/>
      </left>
      <right style="thin">
        <color theme="0" tint="-0.249977111117893"/>
      </right>
      <top style="thin">
        <color theme="0" tint="-0.249977111117893"/>
      </top>
      <bottom style="medium">
        <color rgb="FF000000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medium">
        <color rgb="FF000000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medium">
        <color rgb="FF000000"/>
      </bottom>
      <diagonal/>
    </border>
    <border>
      <left style="medium">
        <color rgb="FF000000"/>
      </left>
      <right style="thin">
        <color theme="0" tint="-0.249977111117893"/>
      </right>
      <top style="medium">
        <color rgb="FF000000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medium">
        <color rgb="FF000000"/>
      </top>
      <bottom style="thin">
        <color theme="0" tint="-0.249977111117893"/>
      </bottom>
      <diagonal/>
    </border>
    <border>
      <left style="thin">
        <color theme="0" tint="-0.249977111117893"/>
      </left>
      <right style="medium">
        <color rgb="FF000000"/>
      </right>
      <top style="medium">
        <color rgb="FF000000"/>
      </top>
      <bottom style="thin">
        <color theme="0" tint="-0.249977111117893"/>
      </bottom>
      <diagonal/>
    </border>
    <border>
      <left style="thin">
        <color theme="0" tint="-0.249977111117893"/>
      </left>
      <right style="medium">
        <color rgb="FF000000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medium">
        <color rgb="FF000000"/>
      </right>
      <top style="thin">
        <color theme="0" tint="-0.249977111117893"/>
      </top>
      <bottom style="medium">
        <color rgb="FF000000"/>
      </bottom>
      <diagonal/>
    </border>
    <border>
      <left style="thin">
        <color theme="0" tint="-0.249977111117893"/>
      </left>
      <right style="medium">
        <color rgb="FF000000"/>
      </right>
      <top/>
      <bottom style="thin">
        <color theme="0" tint="-0.249977111117893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</borders>
  <cellStyleXfs count="2">
    <xf numFmtId="0" fontId="0" fillId="0" borderId="0"/>
    <xf numFmtId="0" fontId="1" fillId="3" borderId="0" applyNumberFormat="0" applyBorder="0" applyAlignment="0" applyProtection="0"/>
  </cellStyleXfs>
  <cellXfs count="62">
    <xf numFmtId="0" fontId="0" fillId="0" borderId="0" xfId="0"/>
    <xf numFmtId="0" fontId="4" fillId="0" borderId="0" xfId="0" applyFont="1"/>
    <xf numFmtId="0" fontId="0" fillId="0" borderId="4" xfId="0" applyBorder="1"/>
    <xf numFmtId="0" fontId="2" fillId="4" borderId="0" xfId="0" applyFont="1" applyFill="1" applyAlignment="1">
      <alignment vertical="center"/>
    </xf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0" borderId="0" xfId="0" applyAlignment="1">
      <alignment horizontal="center"/>
    </xf>
    <xf numFmtId="0" fontId="5" fillId="0" borderId="0" xfId="0" applyFont="1"/>
    <xf numFmtId="164" fontId="0" fillId="0" borderId="0" xfId="0" applyNumberFormat="1"/>
    <xf numFmtId="0" fontId="7" fillId="6" borderId="15" xfId="0" applyFont="1" applyFill="1" applyBorder="1"/>
    <xf numFmtId="8" fontId="3" fillId="6" borderId="16" xfId="0" applyNumberFormat="1" applyFont="1" applyFill="1" applyBorder="1" applyAlignment="1">
      <alignment horizontal="center"/>
    </xf>
    <xf numFmtId="0" fontId="9" fillId="6" borderId="17" xfId="0" applyFont="1" applyFill="1" applyBorder="1"/>
    <xf numFmtId="8" fontId="3" fillId="6" borderId="3" xfId="0" applyNumberFormat="1" applyFont="1" applyFill="1" applyBorder="1" applyAlignment="1">
      <alignment horizontal="center"/>
    </xf>
    <xf numFmtId="0" fontId="9" fillId="6" borderId="19" xfId="0" applyFont="1" applyFill="1" applyBorder="1"/>
    <xf numFmtId="8" fontId="3" fillId="6" borderId="20" xfId="0" applyNumberFormat="1" applyFont="1" applyFill="1" applyBorder="1" applyAlignment="1">
      <alignment horizontal="center"/>
    </xf>
    <xf numFmtId="164" fontId="3" fillId="0" borderId="24" xfId="0" applyNumberFormat="1" applyFont="1" applyBorder="1" applyAlignment="1">
      <alignment horizontal="center"/>
    </xf>
    <xf numFmtId="0" fontId="3" fillId="0" borderId="25" xfId="0" applyFont="1" applyBorder="1" applyAlignment="1">
      <alignment horizontal="center"/>
    </xf>
    <xf numFmtId="8" fontId="3" fillId="6" borderId="25" xfId="0" applyNumberFormat="1" applyFont="1" applyFill="1" applyBorder="1" applyAlignment="1">
      <alignment horizontal="center"/>
    </xf>
    <xf numFmtId="8" fontId="3" fillId="6" borderId="26" xfId="0" applyNumberFormat="1" applyFont="1" applyFill="1" applyBorder="1" applyAlignment="1">
      <alignment horizontal="center"/>
    </xf>
    <xf numFmtId="10" fontId="0" fillId="0" borderId="25" xfId="0" applyNumberFormat="1" applyBorder="1" applyAlignment="1">
      <alignment horizontal="center"/>
    </xf>
    <xf numFmtId="164" fontId="0" fillId="0" borderId="27" xfId="0" applyNumberFormat="1" applyBorder="1" applyAlignment="1">
      <alignment horizontal="center"/>
    </xf>
    <xf numFmtId="164" fontId="0" fillId="5" borderId="26" xfId="0" applyNumberFormat="1" applyFill="1" applyBorder="1" applyAlignment="1">
      <alignment horizontal="center"/>
    </xf>
    <xf numFmtId="0" fontId="0" fillId="5" borderId="0" xfId="0" applyFill="1"/>
    <xf numFmtId="0" fontId="3" fillId="5" borderId="0" xfId="0" applyFont="1" applyFill="1"/>
    <xf numFmtId="164" fontId="3" fillId="5" borderId="0" xfId="0" applyNumberFormat="1" applyFont="1" applyFill="1" applyAlignment="1">
      <alignment horizontal="center"/>
    </xf>
    <xf numFmtId="9" fontId="0" fillId="0" borderId="0" xfId="0" applyNumberFormat="1" applyAlignment="1">
      <alignment horizontal="center"/>
    </xf>
    <xf numFmtId="0" fontId="3" fillId="7" borderId="0" xfId="0" applyFont="1" applyFill="1" applyAlignment="1">
      <alignment horizontal="center"/>
    </xf>
    <xf numFmtId="0" fontId="0" fillId="7" borderId="0" xfId="0" applyFill="1"/>
    <xf numFmtId="164" fontId="0" fillId="7" borderId="0" xfId="0" applyNumberFormat="1" applyFill="1"/>
    <xf numFmtId="0" fontId="0" fillId="0" borderId="14" xfId="0" applyBorder="1" applyAlignment="1">
      <alignment horizontal="center"/>
    </xf>
    <xf numFmtId="165" fontId="3" fillId="0" borderId="25" xfId="0" applyNumberFormat="1" applyFont="1" applyBorder="1" applyAlignment="1">
      <alignment horizontal="center"/>
    </xf>
    <xf numFmtId="0" fontId="10" fillId="8" borderId="1" xfId="0" applyFont="1" applyFill="1" applyBorder="1"/>
    <xf numFmtId="0" fontId="10" fillId="8" borderId="13" xfId="0" applyFont="1" applyFill="1" applyBorder="1"/>
    <xf numFmtId="0" fontId="10" fillId="8" borderId="2" xfId="0" applyFont="1" applyFill="1" applyBorder="1" applyAlignment="1">
      <alignment horizontal="center"/>
    </xf>
    <xf numFmtId="9" fontId="0" fillId="0" borderId="11" xfId="0" applyNumberFormat="1" applyBorder="1" applyAlignment="1">
      <alignment horizontal="center"/>
    </xf>
    <xf numFmtId="9" fontId="0" fillId="0" borderId="12" xfId="0" applyNumberFormat="1" applyBorder="1" applyAlignment="1">
      <alignment horizontal="center"/>
    </xf>
    <xf numFmtId="0" fontId="0" fillId="0" borderId="28" xfId="0" applyBorder="1"/>
    <xf numFmtId="0" fontId="0" fillId="0" borderId="29" xfId="0" applyBorder="1"/>
    <xf numFmtId="0" fontId="0" fillId="0" borderId="30" xfId="0" applyBorder="1"/>
    <xf numFmtId="0" fontId="0" fillId="0" borderId="31" xfId="0" applyBorder="1"/>
    <xf numFmtId="0" fontId="1" fillId="3" borderId="0" xfId="1"/>
    <xf numFmtId="0" fontId="1" fillId="3" borderId="0" xfId="1" applyAlignment="1">
      <alignment horizontal="center"/>
    </xf>
    <xf numFmtId="0" fontId="1" fillId="3" borderId="0" xfId="1" applyAlignment="1"/>
    <xf numFmtId="8" fontId="3" fillId="6" borderId="5" xfId="0" applyNumberFormat="1" applyFont="1" applyFill="1" applyBorder="1"/>
    <xf numFmtId="8" fontId="3" fillId="6" borderId="18" xfId="0" applyNumberFormat="1" applyFont="1" applyFill="1" applyBorder="1"/>
    <xf numFmtId="8" fontId="3" fillId="6" borderId="21" xfId="0" applyNumberFormat="1" applyFont="1" applyFill="1" applyBorder="1"/>
    <xf numFmtId="0" fontId="6" fillId="9" borderId="10" xfId="0" applyFont="1" applyFill="1" applyBorder="1" applyAlignment="1">
      <alignment horizontal="center" vertical="center"/>
    </xf>
    <xf numFmtId="0" fontId="6" fillId="9" borderId="4" xfId="0" applyFont="1" applyFill="1" applyBorder="1" applyAlignment="1">
      <alignment horizontal="center" vertical="center"/>
    </xf>
    <xf numFmtId="0" fontId="7" fillId="5" borderId="22" xfId="0" applyFont="1" applyFill="1" applyBorder="1" applyAlignment="1">
      <alignment horizontal="left"/>
    </xf>
    <xf numFmtId="0" fontId="7" fillId="5" borderId="23" xfId="0" applyFont="1" applyFill="1" applyBorder="1" applyAlignment="1">
      <alignment horizontal="left"/>
    </xf>
    <xf numFmtId="0" fontId="7" fillId="5" borderId="17" xfId="0" applyFont="1" applyFill="1" applyBorder="1" applyAlignment="1">
      <alignment horizontal="left"/>
    </xf>
    <xf numFmtId="0" fontId="7" fillId="5" borderId="3" xfId="0" applyFont="1" applyFill="1" applyBorder="1" applyAlignment="1">
      <alignment horizontal="left"/>
    </xf>
    <xf numFmtId="0" fontId="8" fillId="6" borderId="17" xfId="0" applyFont="1" applyFill="1" applyBorder="1" applyAlignment="1">
      <alignment horizontal="left"/>
    </xf>
    <xf numFmtId="0" fontId="8" fillId="6" borderId="3" xfId="0" applyFont="1" applyFill="1" applyBorder="1" applyAlignment="1">
      <alignment horizontal="left"/>
    </xf>
    <xf numFmtId="0" fontId="8" fillId="6" borderId="19" xfId="0" applyFont="1" applyFill="1" applyBorder="1" applyAlignment="1">
      <alignment horizontal="left"/>
    </xf>
    <xf numFmtId="0" fontId="8" fillId="6" borderId="20" xfId="0" applyFont="1" applyFill="1" applyBorder="1" applyAlignment="1">
      <alignment horizontal="left"/>
    </xf>
    <xf numFmtId="0" fontId="7" fillId="5" borderId="15" xfId="0" applyFont="1" applyFill="1" applyBorder="1" applyAlignment="1">
      <alignment horizontal="left"/>
    </xf>
    <xf numFmtId="0" fontId="7" fillId="5" borderId="16" xfId="0" applyFont="1" applyFill="1" applyBorder="1" applyAlignment="1">
      <alignment horizontal="left"/>
    </xf>
    <xf numFmtId="0" fontId="7" fillId="5" borderId="19" xfId="0" applyFont="1" applyFill="1" applyBorder="1" applyAlignment="1">
      <alignment horizontal="left"/>
    </xf>
    <xf numFmtId="0" fontId="7" fillId="5" borderId="20" xfId="0" applyFont="1" applyFill="1" applyBorder="1" applyAlignment="1">
      <alignment horizontal="left"/>
    </xf>
    <xf numFmtId="0" fontId="6" fillId="9" borderId="9" xfId="0" applyFont="1" applyFill="1" applyBorder="1" applyAlignment="1">
      <alignment horizontal="center" vertical="center"/>
    </xf>
  </cellXfs>
  <cellStyles count="2">
    <cellStyle name="40% - Ênfase1" xfId="1" builtinId="31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7181-4902-9806-2A05DD4F021E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7181-4902-9806-2A05DD4F021E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7181-4902-9806-2A05DD4F021E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7181-4902-9806-2A05DD4F021E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7181-4902-9806-2A05DD4F021E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7181-4902-9806-2A05DD4F021E}"/>
              </c:ext>
            </c:extLst>
          </c:dPt>
          <c:cat>
            <c:strRef>
              <c:f>APP!$B$36:$B$41</c:f>
              <c:strCache>
                <c:ptCount val="6"/>
                <c:pt idx="0">
                  <c:v>PAPEL</c:v>
                </c:pt>
                <c:pt idx="1">
                  <c:v>TIJOLO</c:v>
                </c:pt>
                <c:pt idx="2">
                  <c:v>HÍBRIDOS</c:v>
                </c:pt>
                <c:pt idx="3">
                  <c:v>FOF's</c:v>
                </c:pt>
                <c:pt idx="4">
                  <c:v>DESENVOLVIMENTO</c:v>
                </c:pt>
                <c:pt idx="5">
                  <c:v>HOTELARIAS</c:v>
                </c:pt>
              </c:strCache>
            </c:strRef>
          </c:cat>
          <c:val>
            <c:numRef>
              <c:f>APP!$C$36:$C$41</c:f>
              <c:numCache>
                <c:formatCode>0%</c:formatCode>
                <c:ptCount val="6"/>
                <c:pt idx="0">
                  <c:v>0.3</c:v>
                </c:pt>
                <c:pt idx="1">
                  <c:v>0.5</c:v>
                </c:pt>
                <c:pt idx="2">
                  <c:v>0.1</c:v>
                </c:pt>
                <c:pt idx="3">
                  <c:v>0.1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EE3-44E6-9146-E74D57A3DA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42</xdr:row>
      <xdr:rowOff>171450</xdr:rowOff>
    </xdr:from>
    <xdr:to>
      <xdr:col>3</xdr:col>
      <xdr:colOff>1123950</xdr:colOff>
      <xdr:row>62</xdr:row>
      <xdr:rowOff>28575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E5761F44-696A-84D3-723D-A5CDC09B0B7B}"/>
            </a:ext>
            <a:ext uri="{147F2762-F138-4A5C-976F-8EAC2B608ADB}">
              <a16:predDERef xmlns:a16="http://schemas.microsoft.com/office/drawing/2014/main" pred="{8CA4D877-7B13-EB39-D947-17DF7344C1C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0</xdr:col>
      <xdr:colOff>600075</xdr:colOff>
      <xdr:row>0</xdr:row>
      <xdr:rowOff>0</xdr:rowOff>
    </xdr:from>
    <xdr:to>
      <xdr:col>4</xdr:col>
      <xdr:colOff>9525</xdr:colOff>
      <xdr:row>8</xdr:row>
      <xdr:rowOff>180975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0D3923A1-615D-5AA8-8A60-A5F5F03AF660}"/>
            </a:ext>
            <a:ext uri="{147F2762-F138-4A5C-976F-8EAC2B608ADB}">
              <a16:predDERef xmlns:a16="http://schemas.microsoft.com/office/drawing/2014/main" pred="{E5761F44-696A-84D3-723D-A5CDC09B0B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rcRect t="27500" b="28750"/>
        <a:stretch>
          <a:fillRect/>
        </a:stretch>
      </xdr:blipFill>
      <xdr:spPr>
        <a:xfrm>
          <a:off x="600075" y="0"/>
          <a:ext cx="7820025" cy="17049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1:I42"/>
  <sheetViews>
    <sheetView showGridLines="0" tabSelected="1" workbookViewId="0">
      <selection activeCell="G26" sqref="G26"/>
    </sheetView>
  </sheetViews>
  <sheetFormatPr defaultColWidth="0" defaultRowHeight="15"/>
  <cols>
    <col min="1" max="1" width="9.140625" customWidth="1"/>
    <col min="2" max="2" width="29.28515625" bestFit="1" customWidth="1"/>
    <col min="3" max="3" width="70.42578125" customWidth="1"/>
    <col min="4" max="4" width="17.28515625" customWidth="1"/>
    <col min="5" max="5" width="0.28515625" customWidth="1"/>
    <col min="6" max="6" width="23.42578125" bestFit="1" customWidth="1"/>
    <col min="7" max="7" width="12.28515625" customWidth="1"/>
    <col min="8" max="8" width="9.140625" customWidth="1"/>
  </cols>
  <sheetData>
    <row r="11" spans="2:8" ht="26.25">
      <c r="B11" s="61" t="s">
        <v>0</v>
      </c>
      <c r="C11" s="47"/>
      <c r="D11" s="48"/>
    </row>
    <row r="12" spans="2:8" ht="15.75">
      <c r="B12" s="57" t="s">
        <v>1</v>
      </c>
      <c r="C12" s="58"/>
      <c r="D12" s="21">
        <v>2000</v>
      </c>
    </row>
    <row r="13" spans="2:8" ht="15.75">
      <c r="B13" s="51" t="s">
        <v>2</v>
      </c>
      <c r="C13" s="52"/>
      <c r="D13" s="20">
        <v>8.8999999999999999E-3</v>
      </c>
    </row>
    <row r="14" spans="2:8" ht="15.75">
      <c r="B14" s="59" t="s">
        <v>3</v>
      </c>
      <c r="C14" s="60"/>
      <c r="D14" s="22">
        <f>D12*30%</f>
        <v>600</v>
      </c>
    </row>
    <row r="15" spans="2:8" ht="18.75" customHeight="1"/>
    <row r="16" spans="2:8" ht="35.25" customHeight="1">
      <c r="B16" s="61" t="s">
        <v>4</v>
      </c>
      <c r="C16" s="47"/>
      <c r="D16" s="48"/>
      <c r="H16" s="3"/>
    </row>
    <row r="17" spans="1:8" ht="23.25" customHeight="1">
      <c r="B17" s="49" t="s">
        <v>5</v>
      </c>
      <c r="C17" s="50"/>
      <c r="D17" s="16">
        <v>600</v>
      </c>
    </row>
    <row r="18" spans="1:8" ht="23.25" customHeight="1">
      <c r="B18" s="51" t="s">
        <v>6</v>
      </c>
      <c r="C18" s="52"/>
      <c r="D18" s="17">
        <v>10</v>
      </c>
    </row>
    <row r="19" spans="1:8" ht="23.25" customHeight="1">
      <c r="B19" s="51" t="s">
        <v>7</v>
      </c>
      <c r="C19" s="52"/>
      <c r="D19" s="31">
        <v>1.0789999999999999E-2</v>
      </c>
    </row>
    <row r="20" spans="1:8" ht="23.25" customHeight="1">
      <c r="B20" s="53" t="s">
        <v>8</v>
      </c>
      <c r="C20" s="54"/>
      <c r="D20" s="18" cm="1">
        <f t="array" ref="D20">FV(Taxa_Mensal,Quantidade_Anos*12,Aport*-1)</f>
        <v>145970.52751810331</v>
      </c>
    </row>
    <row r="21" spans="1:8" ht="23.25" customHeight="1">
      <c r="B21" s="55" t="s">
        <v>9</v>
      </c>
      <c r="C21" s="56"/>
      <c r="D21" s="19" cm="1">
        <f t="array" ref="D21">Patrimonio*Rendimento_Cartieira</f>
        <v>1299.1376949111195</v>
      </c>
    </row>
    <row r="22" spans="1:8" ht="19.5" customHeight="1"/>
    <row r="23" spans="1:8" ht="42" customHeight="1">
      <c r="B23" s="61" t="s">
        <v>10</v>
      </c>
      <c r="C23" s="47"/>
      <c r="D23" s="47" t="s">
        <v>11</v>
      </c>
      <c r="E23" s="48"/>
      <c r="G23" s="8"/>
    </row>
    <row r="24" spans="1:8" ht="15.75">
      <c r="A24" s="1">
        <v>2</v>
      </c>
      <c r="B24" s="10" t="s">
        <v>12</v>
      </c>
      <c r="C24" s="11">
        <f>FV($D$19,$A24*12,$D$17*-1)</f>
        <v>16336.57637858713</v>
      </c>
      <c r="D24" s="44" cm="1">
        <f t="array" ref="D24">C24*Rendimento_Cartieira</f>
        <v>145.39552976942545</v>
      </c>
      <c r="E24" s="4"/>
      <c r="H24" s="7"/>
    </row>
    <row r="25" spans="1:8" ht="15.75">
      <c r="A25" s="1">
        <v>5</v>
      </c>
      <c r="B25" s="12" t="s">
        <v>13</v>
      </c>
      <c r="C25" s="13">
        <f>FV($D$19,$A25*12,$D$17*-1)</f>
        <v>50266.148399092584</v>
      </c>
      <c r="D25" s="45" cm="1">
        <f t="array" ref="D25">C25*Rendimento_Cartieira</f>
        <v>447.368720751924</v>
      </c>
      <c r="E25" s="5"/>
    </row>
    <row r="26" spans="1:8" ht="15.75">
      <c r="A26" s="1">
        <v>10</v>
      </c>
      <c r="B26" s="12" t="s">
        <v>14</v>
      </c>
      <c r="C26" s="13">
        <f>FV($D$19,$A26*12,$D$17*-1)</f>
        <v>145970.52751810331</v>
      </c>
      <c r="D26" s="45" cm="1">
        <f t="array" ref="D26">C26*Rendimento_Cartieira</f>
        <v>1299.1376949111195</v>
      </c>
      <c r="E26" s="5"/>
    </row>
    <row r="27" spans="1:8" ht="15.75">
      <c r="A27" s="1">
        <v>20</v>
      </c>
      <c r="B27" s="12" t="s">
        <v>15</v>
      </c>
      <c r="C27" s="13">
        <f>FV($D$19,$A27*12,$D$17*-1)</f>
        <v>675119.04005824833</v>
      </c>
      <c r="D27" s="45" cm="1">
        <f t="array" ref="D27">C27*Rendimento_Cartieira</f>
        <v>6008.5594565184101</v>
      </c>
      <c r="E27" s="5"/>
    </row>
    <row r="28" spans="1:8" ht="15.75">
      <c r="A28" s="1">
        <v>30</v>
      </c>
      <c r="B28" s="14" t="s">
        <v>16</v>
      </c>
      <c r="C28" s="15">
        <f>FV($D$19,$A28*12,$D$17*-1)</f>
        <v>2593301.7930028285</v>
      </c>
      <c r="D28" s="46" cm="1">
        <f t="array" ref="D28">C28*Rendimento_Cartieira</f>
        <v>23080.385957725175</v>
      </c>
      <c r="E28" s="6"/>
    </row>
    <row r="32" spans="1:8">
      <c r="B32" s="41" t="s">
        <v>17</v>
      </c>
      <c r="C32" s="42" t="s">
        <v>18</v>
      </c>
      <c r="D32" s="43"/>
    </row>
    <row r="33" spans="2:9">
      <c r="B33" s="24" t="s">
        <v>19</v>
      </c>
      <c r="C33" s="25" cm="1">
        <f t="array" ref="C33">Aport</f>
        <v>600</v>
      </c>
      <c r="D33" s="23"/>
      <c r="I33" s="2"/>
    </row>
    <row r="35" spans="2:9">
      <c r="B35" s="27" t="s">
        <v>20</v>
      </c>
      <c r="C35" s="27" t="s">
        <v>21</v>
      </c>
      <c r="D35" s="27" t="s">
        <v>22</v>
      </c>
    </row>
    <row r="36" spans="2:9">
      <c r="B36" s="7" t="s">
        <v>23</v>
      </c>
      <c r="C36" s="26">
        <f>VLOOKUP($C$32&amp;"-"&amp;B36,Planilha2!A2:$D$20,4,FALSE)</f>
        <v>0.3</v>
      </c>
      <c r="D36" s="9">
        <f>C36*$C$33</f>
        <v>180</v>
      </c>
      <c r="G36" s="8"/>
    </row>
    <row r="37" spans="2:9">
      <c r="B37" s="7" t="s">
        <v>24</v>
      </c>
      <c r="C37" s="26">
        <f>VLOOKUP($C$32&amp;"-"&amp;B37,Planilha2!A3:$D$20,4,FALSE)</f>
        <v>0.5</v>
      </c>
      <c r="D37" s="9">
        <f t="shared" ref="D37:D41" si="0">C37*$C$33</f>
        <v>300</v>
      </c>
    </row>
    <row r="38" spans="2:9">
      <c r="B38" s="7" t="s">
        <v>25</v>
      </c>
      <c r="C38" s="26">
        <f>VLOOKUP($C$32&amp;"-"&amp;B38,Planilha2!A4:$D$20,4,FALSE)</f>
        <v>0.1</v>
      </c>
      <c r="D38" s="9">
        <f t="shared" si="0"/>
        <v>60</v>
      </c>
    </row>
    <row r="39" spans="2:9">
      <c r="B39" s="7" t="s">
        <v>26</v>
      </c>
      <c r="C39" s="26">
        <f>VLOOKUP($C$32&amp;"-"&amp;B39,Planilha2!A5:$D$20,4,FALSE)</f>
        <v>0.1</v>
      </c>
      <c r="D39" s="9">
        <f t="shared" si="0"/>
        <v>60</v>
      </c>
    </row>
    <row r="40" spans="2:9">
      <c r="B40" s="7" t="s">
        <v>27</v>
      </c>
      <c r="C40" s="26">
        <f>VLOOKUP($C$32&amp;"-"&amp;B40,Planilha2!A6:$D$20,4,FALSE)</f>
        <v>0</v>
      </c>
      <c r="D40" s="9">
        <f t="shared" si="0"/>
        <v>0</v>
      </c>
    </row>
    <row r="41" spans="2:9">
      <c r="B41" s="7" t="s">
        <v>28</v>
      </c>
      <c r="C41" s="26">
        <f>VLOOKUP($C$32&amp;"-"&amp;B41,Planilha2!A7:$D$20,4,FALSE)</f>
        <v>0</v>
      </c>
      <c r="D41" s="9">
        <f t="shared" si="0"/>
        <v>0</v>
      </c>
    </row>
    <row r="42" spans="2:9">
      <c r="B42" s="28"/>
      <c r="C42" s="28"/>
      <c r="D42" s="29">
        <f>SUM(D36:D41)</f>
        <v>600</v>
      </c>
    </row>
  </sheetData>
  <mergeCells count="12">
    <mergeCell ref="B12:C12"/>
    <mergeCell ref="B13:C13"/>
    <mergeCell ref="B14:C14"/>
    <mergeCell ref="B16:D16"/>
    <mergeCell ref="B11:D11"/>
    <mergeCell ref="D23:E23"/>
    <mergeCell ref="B17:C17"/>
    <mergeCell ref="B18:C18"/>
    <mergeCell ref="B19:C19"/>
    <mergeCell ref="B20:C20"/>
    <mergeCell ref="B21:C21"/>
    <mergeCell ref="B23:C23"/>
  </mergeCells>
  <dataValidations count="1">
    <dataValidation type="list" allowBlank="1" showInputMessage="1" showErrorMessage="1" sqref="C32" xr:uid="{9C075D02-BBA0-4BA4-AE5C-0D956449126B}">
      <formula1>"Agressivo,Moderado,Conservador"</formula1>
    </dataValidation>
  </dataValidation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078157-2D53-4130-9E1A-F82236748DCA}">
  <dimension ref="A2:D20"/>
  <sheetViews>
    <sheetView workbookViewId="0">
      <selection activeCell="I12" sqref="I12"/>
    </sheetView>
  </sheetViews>
  <sheetFormatPr defaultRowHeight="15"/>
  <cols>
    <col min="1" max="1" width="31.140625" bestFit="1" customWidth="1"/>
    <col min="2" max="3" width="19" bestFit="1" customWidth="1"/>
    <col min="9" max="9" width="16.5703125" bestFit="1" customWidth="1"/>
  </cols>
  <sheetData>
    <row r="2" spans="1:4">
      <c r="A2" s="32" t="s">
        <v>29</v>
      </c>
      <c r="B2" s="33" t="s">
        <v>17</v>
      </c>
      <c r="C2" s="33" t="s">
        <v>20</v>
      </c>
      <c r="D2" s="34" t="s">
        <v>30</v>
      </c>
    </row>
    <row r="3" spans="1:4">
      <c r="A3" s="39" t="str">
        <f>B3&amp;"-"&amp;C3</f>
        <v>Conservador-PAPEL</v>
      </c>
      <c r="B3" s="37" t="s">
        <v>18</v>
      </c>
      <c r="C3" s="7" t="s">
        <v>23</v>
      </c>
      <c r="D3" s="35">
        <v>0.3</v>
      </c>
    </row>
    <row r="4" spans="1:4">
      <c r="A4" s="39" t="str">
        <f t="shared" ref="A4:A20" si="0">B4&amp;"-"&amp;C4</f>
        <v>Conservador-TIJOLO</v>
      </c>
      <c r="B4" s="37" t="s">
        <v>18</v>
      </c>
      <c r="C4" s="7" t="s">
        <v>24</v>
      </c>
      <c r="D4" s="35">
        <v>0.5</v>
      </c>
    </row>
    <row r="5" spans="1:4">
      <c r="A5" s="39" t="str">
        <f t="shared" si="0"/>
        <v>Conservador-HÍBRIDOS</v>
      </c>
      <c r="B5" s="37" t="s">
        <v>18</v>
      </c>
      <c r="C5" s="7" t="s">
        <v>25</v>
      </c>
      <c r="D5" s="35">
        <v>0.1</v>
      </c>
    </row>
    <row r="6" spans="1:4">
      <c r="A6" s="39" t="str">
        <f t="shared" si="0"/>
        <v>Conservador-FOF's</v>
      </c>
      <c r="B6" s="37" t="s">
        <v>18</v>
      </c>
      <c r="C6" s="7" t="s">
        <v>26</v>
      </c>
      <c r="D6" s="35">
        <v>0.1</v>
      </c>
    </row>
    <row r="7" spans="1:4">
      <c r="A7" s="39" t="str">
        <f t="shared" si="0"/>
        <v>Conservador-DESENVOLVIMENTO</v>
      </c>
      <c r="B7" s="37" t="s">
        <v>18</v>
      </c>
      <c r="C7" s="7" t="s">
        <v>27</v>
      </c>
      <c r="D7" s="35">
        <v>0</v>
      </c>
    </row>
    <row r="8" spans="1:4">
      <c r="A8" s="40" t="str">
        <f t="shared" si="0"/>
        <v>Conservador-HOTELARIAS</v>
      </c>
      <c r="B8" s="38" t="s">
        <v>18</v>
      </c>
      <c r="C8" s="30" t="s">
        <v>28</v>
      </c>
      <c r="D8" s="36">
        <v>0</v>
      </c>
    </row>
    <row r="9" spans="1:4">
      <c r="A9" s="39" t="str">
        <f t="shared" si="0"/>
        <v>Moderado-PAPEL</v>
      </c>
      <c r="B9" s="37" t="s">
        <v>31</v>
      </c>
      <c r="C9" s="7" t="s">
        <v>23</v>
      </c>
      <c r="D9" s="35">
        <v>0.32</v>
      </c>
    </row>
    <row r="10" spans="1:4">
      <c r="A10" s="39" t="str">
        <f t="shared" si="0"/>
        <v>Moderado-TIJOLO</v>
      </c>
      <c r="B10" s="37" t="s">
        <v>31</v>
      </c>
      <c r="C10" s="7" t="s">
        <v>24</v>
      </c>
      <c r="D10" s="35">
        <v>0.35</v>
      </c>
    </row>
    <row r="11" spans="1:4">
      <c r="A11" s="39" t="str">
        <f t="shared" si="0"/>
        <v>Moderado-HÍBRIDOS</v>
      </c>
      <c r="B11" s="37" t="s">
        <v>31</v>
      </c>
      <c r="C11" s="7" t="s">
        <v>25</v>
      </c>
      <c r="D11" s="35">
        <v>0.08</v>
      </c>
    </row>
    <row r="12" spans="1:4">
      <c r="A12" s="39" t="str">
        <f t="shared" si="0"/>
        <v>Moderado-FOF's</v>
      </c>
      <c r="B12" s="37" t="s">
        <v>31</v>
      </c>
      <c r="C12" s="7" t="s">
        <v>26</v>
      </c>
      <c r="D12" s="35">
        <v>0.05</v>
      </c>
    </row>
    <row r="13" spans="1:4">
      <c r="A13" s="39" t="str">
        <f t="shared" si="0"/>
        <v>Moderado-DESENVOLVIMENTO</v>
      </c>
      <c r="B13" s="37" t="s">
        <v>31</v>
      </c>
      <c r="C13" s="7" t="s">
        <v>27</v>
      </c>
      <c r="D13" s="35">
        <v>0.1</v>
      </c>
    </row>
    <row r="14" spans="1:4">
      <c r="A14" s="40" t="str">
        <f t="shared" si="0"/>
        <v>Moderado-HOTELARIAS</v>
      </c>
      <c r="B14" s="38" t="s">
        <v>31</v>
      </c>
      <c r="C14" s="30" t="s">
        <v>28</v>
      </c>
      <c r="D14" s="36">
        <v>0.1</v>
      </c>
    </row>
    <row r="15" spans="1:4">
      <c r="A15" s="39" t="str">
        <f t="shared" si="0"/>
        <v>Agressivo-PAPEL</v>
      </c>
      <c r="B15" s="37" t="s">
        <v>32</v>
      </c>
      <c r="C15" s="7" t="s">
        <v>23</v>
      </c>
      <c r="D15" s="35">
        <v>0.5</v>
      </c>
    </row>
    <row r="16" spans="1:4">
      <c r="A16" s="39" t="str">
        <f t="shared" si="0"/>
        <v>Agressivo-TIJOLO</v>
      </c>
      <c r="B16" s="37" t="s">
        <v>32</v>
      </c>
      <c r="C16" s="7" t="s">
        <v>24</v>
      </c>
      <c r="D16" s="35">
        <v>0.1</v>
      </c>
    </row>
    <row r="17" spans="1:4">
      <c r="A17" s="39" t="str">
        <f t="shared" si="0"/>
        <v>Agressivo-HÍBRIDOS</v>
      </c>
      <c r="B17" s="37" t="s">
        <v>32</v>
      </c>
      <c r="C17" s="7" t="s">
        <v>25</v>
      </c>
      <c r="D17" s="35">
        <v>0.05</v>
      </c>
    </row>
    <row r="18" spans="1:4">
      <c r="A18" s="39" t="str">
        <f t="shared" si="0"/>
        <v>Agressivo-FOF's</v>
      </c>
      <c r="B18" s="37" t="s">
        <v>32</v>
      </c>
      <c r="C18" s="7" t="s">
        <v>26</v>
      </c>
      <c r="D18" s="35">
        <v>0.05</v>
      </c>
    </row>
    <row r="19" spans="1:4">
      <c r="A19" s="39" t="str">
        <f t="shared" si="0"/>
        <v>Agressivo-DESENVOLVIMENTO</v>
      </c>
      <c r="B19" s="37" t="s">
        <v>32</v>
      </c>
      <c r="C19" s="7" t="s">
        <v>27</v>
      </c>
      <c r="D19" s="35">
        <v>0.2</v>
      </c>
    </row>
    <row r="20" spans="1:4">
      <c r="A20" s="40" t="str">
        <f t="shared" si="0"/>
        <v>Agressivo-HOTELARIAS</v>
      </c>
      <c r="B20" s="38" t="s">
        <v>32</v>
      </c>
      <c r="C20" s="30" t="s">
        <v>28</v>
      </c>
      <c r="D20" s="36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2025-06-16T20:33:45Z</dcterms:created>
  <dcterms:modified xsi:type="dcterms:W3CDTF">2025-06-19T21:25:09Z</dcterms:modified>
  <cp:category/>
  <cp:contentStatus/>
</cp:coreProperties>
</file>