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2U12LFKAKLyIZ+unNszld46oisjW2MC5vsknaI44UE="/>
    </ext>
  </extLst>
</workbook>
</file>

<file path=xl/sharedStrings.xml><?xml version="1.0" encoding="utf-8"?>
<sst xmlns="http://schemas.openxmlformats.org/spreadsheetml/2006/main" count="126" uniqueCount="126">
  <si>
    <t>idx</t>
  </si>
  <si>
    <t>txt</t>
  </si>
  <si>
    <t>max_len</t>
  </si>
  <si>
    <t>enlen</t>
  </si>
  <si>
    <t>entxt</t>
  </si>
  <si>
    <t>00000000</t>
  </si>
  <si>
    <t>아저씨 (평민) 1</t>
  </si>
  <si>
    <t>65000000</t>
  </si>
  <si>
    <t>아저씨 (평민) 2</t>
  </si>
  <si>
    <t>66000000</t>
  </si>
  <si>
    <t>부인 (평민) 1</t>
  </si>
  <si>
    <t>67000000</t>
  </si>
  <si>
    <t>부인 (평민) 2</t>
  </si>
  <si>
    <t>68000000</t>
  </si>
  <si>
    <t>청년 1 (평민)</t>
  </si>
  <si>
    <t>69000000</t>
  </si>
  <si>
    <t>청년 2 (평민)</t>
  </si>
  <si>
    <t>6a000000</t>
  </si>
  <si>
    <t>아가씨 (평민) 1</t>
  </si>
  <si>
    <t>6b000000</t>
  </si>
  <si>
    <t>아가씨 (평민) 2</t>
  </si>
  <si>
    <t>6c000000</t>
  </si>
  <si>
    <t>할아버지 (평민)</t>
  </si>
  <si>
    <t>6d000000</t>
  </si>
  <si>
    <t>할머지 (평민)</t>
  </si>
  <si>
    <t>6e000000</t>
  </si>
  <si>
    <t>남아 (평민) 1</t>
  </si>
  <si>
    <t>6f000000</t>
  </si>
  <si>
    <t>남아 (평민) 2</t>
  </si>
  <si>
    <t>70000000</t>
  </si>
  <si>
    <t>여아 (평민) 1</t>
  </si>
  <si>
    <t>71000000</t>
  </si>
  <si>
    <t>여아 (평민) 2</t>
  </si>
  <si>
    <t>72000000</t>
  </si>
  <si>
    <t>귀족 남자 1</t>
  </si>
  <si>
    <t>73000000</t>
  </si>
  <si>
    <t>귀족 남자 2</t>
  </si>
  <si>
    <t>74000000</t>
  </si>
  <si>
    <t>귀족 부인 1</t>
  </si>
  <si>
    <t>75000000</t>
  </si>
  <si>
    <t>귀족 부인 2</t>
  </si>
  <si>
    <t>76000000</t>
  </si>
  <si>
    <t>남아 (귀족)</t>
  </si>
  <si>
    <t>77000000</t>
  </si>
  <si>
    <t>여아 (귀족)</t>
  </si>
  <si>
    <t>78000000</t>
  </si>
  <si>
    <t>집시 (남) 1</t>
  </si>
  <si>
    <t>79000000</t>
  </si>
  <si>
    <t>집시 (남) 2</t>
  </si>
  <si>
    <t>7a000000</t>
  </si>
  <si>
    <t>집시 (여) 1</t>
  </si>
  <si>
    <t>7b000000</t>
  </si>
  <si>
    <t>집시 (여) 2</t>
  </si>
  <si>
    <t>7c000000</t>
  </si>
  <si>
    <t>집시 (남아) 1</t>
  </si>
  <si>
    <t>7d000000</t>
  </si>
  <si>
    <t>집시 (남아) 2</t>
  </si>
  <si>
    <t>7e000000</t>
  </si>
  <si>
    <t>집시 (여아) 1</t>
  </si>
  <si>
    <t>7f000000</t>
  </si>
  <si>
    <t>집시 (여아) 2</t>
  </si>
  <si>
    <t>80000000</t>
  </si>
  <si>
    <t>농부 1</t>
  </si>
  <si>
    <t>81000000</t>
  </si>
  <si>
    <t>농부 2</t>
  </si>
  <si>
    <t>82000000</t>
  </si>
  <si>
    <t>나무꾼 1</t>
  </si>
  <si>
    <t>83000000</t>
  </si>
  <si>
    <t>나무꾼 2</t>
  </si>
  <si>
    <t>84000000</t>
  </si>
  <si>
    <t>광부</t>
  </si>
  <si>
    <t>85000000</t>
  </si>
  <si>
    <t>선원</t>
  </si>
  <si>
    <t>86000000</t>
  </si>
  <si>
    <t>도끼창병</t>
  </si>
  <si>
    <t>Axe Spearman</t>
  </si>
  <si>
    <t>87000000</t>
  </si>
  <si>
    <t>성기사 (남)</t>
  </si>
  <si>
    <t>88000000</t>
  </si>
  <si>
    <t>성기사 (여)</t>
  </si>
  <si>
    <t>89000000</t>
  </si>
  <si>
    <t>주교</t>
  </si>
  <si>
    <t>8a000000</t>
  </si>
  <si>
    <t>신부</t>
  </si>
  <si>
    <t>8b000000</t>
  </si>
  <si>
    <t>수녀</t>
  </si>
  <si>
    <t>8c000000</t>
  </si>
  <si>
    <t>용병 (남)</t>
  </si>
  <si>
    <t>8d000000</t>
  </si>
  <si>
    <t>용병 (여)</t>
  </si>
  <si>
    <t>8e000000</t>
  </si>
  <si>
    <t>거지</t>
  </si>
  <si>
    <t>8f000000</t>
  </si>
  <si>
    <t>사막 무희 (여자)</t>
  </si>
  <si>
    <t>90000000</t>
  </si>
  <si>
    <t>사관학교 남교관</t>
  </si>
  <si>
    <t>91000000</t>
  </si>
  <si>
    <t>사관학교 여교관</t>
  </si>
  <si>
    <t>92000000</t>
  </si>
  <si>
    <t>사관 생도 1</t>
  </si>
  <si>
    <t>93000000</t>
  </si>
  <si>
    <t>사관 생도 2</t>
  </si>
  <si>
    <t>94000000</t>
  </si>
  <si>
    <t>마법사 (남자 노인)</t>
  </si>
  <si>
    <t>95000000</t>
  </si>
  <si>
    <t>마법사 (남자)</t>
  </si>
  <si>
    <t>96000000</t>
  </si>
  <si>
    <t>마법사 (여자)</t>
  </si>
  <si>
    <t>97000000</t>
  </si>
  <si>
    <t>무기점 주인 (남)</t>
  </si>
  <si>
    <t>98000000</t>
  </si>
  <si>
    <t>잡화점 주인 (남)</t>
  </si>
  <si>
    <t>Owner of grocery store (male)</t>
  </si>
  <si>
    <t>99000000</t>
  </si>
  <si>
    <t>잡화점 주인 (여)</t>
  </si>
  <si>
    <t>Owner of grocery store (female)</t>
  </si>
  <si>
    <t>9a000000</t>
  </si>
  <si>
    <t>노점상 주인 (남)</t>
  </si>
  <si>
    <t>9b000000</t>
  </si>
  <si>
    <t>노점상 주인 (여)</t>
  </si>
  <si>
    <t>9c000000</t>
  </si>
  <si>
    <t>노점상 주인 (남노)</t>
  </si>
  <si>
    <t>9d000000</t>
  </si>
  <si>
    <t>노점상 주인 (여노)</t>
  </si>
  <si>
    <t>9e000000</t>
  </si>
  <si>
    <t>천사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</si>
</sst>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23.43"/>
    <col customWidth="1" min="4" max="4" width="14.14"/>
    <col customWidth="1" min="5" max="5" width="35.14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2" t="s">
        <v>5</v>
      </c>
      <c r="C2" s="2" t="s">
        <v>6</v>
      </c>
      <c r="D2" s="2">
        <v>64.0</v>
      </c>
      <c r="E2" s="2">
        <f t="shared" ref="E2:E60" si="1">LEN(F2)</f>
        <v>18</v>
      </c>
      <c r="F2" s="2" t="str">
        <f>IFERROR(__xludf.DUMMYFUNCTION("GOOGLETRANSLATE(""아저씨 (평민) 1"",""auto"",""en"")"),"Uncle (commoner) 1")</f>
        <v>Uncle (commoner) 1</v>
      </c>
    </row>
    <row r="3">
      <c r="A3" s="1">
        <v>1.0</v>
      </c>
      <c r="B3" s="2" t="s">
        <v>7</v>
      </c>
      <c r="C3" s="2" t="s">
        <v>8</v>
      </c>
      <c r="D3" s="2">
        <v>64.0</v>
      </c>
      <c r="E3" s="2">
        <f t="shared" si="1"/>
        <v>18</v>
      </c>
      <c r="F3" s="2" t="str">
        <f>IFERROR(__xludf.DUMMYFUNCTION("GOOGLETRANSLATE(""아저씨 (평민) 2"",""auto"",""en"")"),"Uncle (commoner) 2")</f>
        <v>Uncle (commoner) 2</v>
      </c>
    </row>
    <row r="4">
      <c r="A4" s="1">
        <v>2.0</v>
      </c>
      <c r="B4" s="2" t="s">
        <v>9</v>
      </c>
      <c r="C4" s="2" t="s">
        <v>10</v>
      </c>
      <c r="D4" s="2">
        <v>64.0</v>
      </c>
      <c r="E4" s="2">
        <f t="shared" si="1"/>
        <v>17</v>
      </c>
      <c r="F4" s="2" t="str">
        <f>IFERROR(__xludf.DUMMYFUNCTION("GOOGLETRANSLATE(""부인 (평민) 1"",""auto"",""en"")"),"Wife (commoner) 1")</f>
        <v>Wife (commoner) 1</v>
      </c>
    </row>
    <row r="5">
      <c r="A5" s="1">
        <v>3.0</v>
      </c>
      <c r="B5" s="2" t="s">
        <v>11</v>
      </c>
      <c r="C5" s="2" t="s">
        <v>12</v>
      </c>
      <c r="D5" s="2">
        <v>64.0</v>
      </c>
      <c r="E5" s="2">
        <f t="shared" si="1"/>
        <v>17</v>
      </c>
      <c r="F5" s="2" t="str">
        <f>IFERROR(__xludf.DUMMYFUNCTION("GOOGLETRANSLATE(""부인 (평민) 2"",""auto"",""en"")"),"Wife (commoner) 2")</f>
        <v>Wife (commoner) 2</v>
      </c>
    </row>
    <row r="6">
      <c r="A6" s="1">
        <v>4.0</v>
      </c>
      <c r="B6" s="2" t="s">
        <v>13</v>
      </c>
      <c r="C6" s="2" t="s">
        <v>14</v>
      </c>
      <c r="D6" s="2">
        <v>64.0</v>
      </c>
      <c r="E6" s="2">
        <f t="shared" si="1"/>
        <v>19</v>
      </c>
      <c r="F6" s="2" t="str">
        <f>IFERROR(__xludf.DUMMYFUNCTION("GOOGLETRANSLATE(""청년 1 (평민)"",""auto"",""en"")"),"Youth 1 (commoners)")</f>
        <v>Youth 1 (commoners)</v>
      </c>
    </row>
    <row r="7">
      <c r="A7" s="1">
        <v>5.0</v>
      </c>
      <c r="B7" s="2" t="s">
        <v>15</v>
      </c>
      <c r="C7" s="2" t="s">
        <v>16</v>
      </c>
      <c r="D7" s="2">
        <v>64.0</v>
      </c>
      <c r="E7" s="2">
        <f t="shared" si="1"/>
        <v>19</v>
      </c>
      <c r="F7" s="2" t="str">
        <f>IFERROR(__xludf.DUMMYFUNCTION("GOOGLETRANSLATE(""청년 2 (평민)"",""auto"",""en"")"),"Youth 2 (commoners)")</f>
        <v>Youth 2 (commoners)</v>
      </c>
    </row>
    <row r="8">
      <c r="A8" s="1">
        <v>6.0</v>
      </c>
      <c r="B8" s="2" t="s">
        <v>17</v>
      </c>
      <c r="C8" s="2" t="s">
        <v>18</v>
      </c>
      <c r="D8" s="2">
        <v>64.0</v>
      </c>
      <c r="E8" s="2">
        <f t="shared" si="1"/>
        <v>17</v>
      </c>
      <c r="F8" s="2" t="str">
        <f>IFERROR(__xludf.DUMMYFUNCTION("GOOGLETRANSLATE(""아가씨 (평민) 1"",""auto"",""en"")"),"Lady (commoner) 1")</f>
        <v>Lady (commoner) 1</v>
      </c>
    </row>
    <row r="9">
      <c r="A9" s="1">
        <v>7.0</v>
      </c>
      <c r="B9" s="2" t="s">
        <v>19</v>
      </c>
      <c r="C9" s="2" t="s">
        <v>20</v>
      </c>
      <c r="D9" s="2">
        <v>64.0</v>
      </c>
      <c r="E9" s="2">
        <f t="shared" si="1"/>
        <v>17</v>
      </c>
      <c r="F9" s="2" t="str">
        <f>IFERROR(__xludf.DUMMYFUNCTION("GOOGLETRANSLATE(""아가씨 (평민) 2"",""auto"",""en"")"),"Lady (commoner) 2")</f>
        <v>Lady (commoner) 2</v>
      </c>
    </row>
    <row r="10">
      <c r="A10" s="1">
        <v>8.0</v>
      </c>
      <c r="B10" s="2" t="s">
        <v>21</v>
      </c>
      <c r="C10" s="2" t="s">
        <v>22</v>
      </c>
      <c r="D10" s="2">
        <v>64.0</v>
      </c>
      <c r="E10" s="2">
        <f t="shared" si="1"/>
        <v>18</v>
      </c>
      <c r="F10" s="2" t="str">
        <f>IFERROR(__xludf.DUMMYFUNCTION("GOOGLETRANSLATE(""할아버지 (평민)"",""auto"",""en"")"),"Grandpa (commoner)")</f>
        <v>Grandpa (commoner)</v>
      </c>
    </row>
    <row r="11">
      <c r="A11" s="1">
        <v>9.0</v>
      </c>
      <c r="B11" s="2" t="s">
        <v>23</v>
      </c>
      <c r="C11" s="2" t="s">
        <v>24</v>
      </c>
      <c r="D11" s="2">
        <v>64.0</v>
      </c>
      <c r="E11" s="2">
        <f t="shared" si="1"/>
        <v>22</v>
      </c>
      <c r="F11" s="2" t="str">
        <f>IFERROR(__xludf.DUMMYFUNCTION("GOOGLETRANSLATE(""할머지 (평민)"",""auto"",""en"")"),"Grandmother (commoner)")</f>
        <v>Grandmother (commoner)</v>
      </c>
    </row>
    <row r="12">
      <c r="A12" s="1">
        <v>10.0</v>
      </c>
      <c r="B12" s="2" t="s">
        <v>25</v>
      </c>
      <c r="C12" s="2" t="s">
        <v>26</v>
      </c>
      <c r="D12" s="2">
        <v>64.0</v>
      </c>
      <c r="E12" s="2">
        <f t="shared" si="1"/>
        <v>16</v>
      </c>
      <c r="F12" s="2" t="str">
        <f>IFERROR(__xludf.DUMMYFUNCTION("GOOGLETRANSLATE(""남아 (평민) 1"",""auto"",""en"")"),"Boy (commoner) 1")</f>
        <v>Boy (commoner) 1</v>
      </c>
    </row>
    <row r="13">
      <c r="A13" s="1">
        <v>11.0</v>
      </c>
      <c r="B13" s="2" t="s">
        <v>27</v>
      </c>
      <c r="C13" s="2" t="s">
        <v>28</v>
      </c>
      <c r="D13" s="2">
        <v>64.0</v>
      </c>
      <c r="E13" s="2">
        <f t="shared" si="1"/>
        <v>16</v>
      </c>
      <c r="F13" s="2" t="str">
        <f>IFERROR(__xludf.DUMMYFUNCTION("GOOGLETRANSLATE(""남아 (평민) 2"",""auto"",""en"")"),"Boy (commoner) 2")</f>
        <v>Boy (commoner) 2</v>
      </c>
    </row>
    <row r="14">
      <c r="A14" s="1">
        <v>12.0</v>
      </c>
      <c r="B14" s="2" t="s">
        <v>29</v>
      </c>
      <c r="C14" s="2" t="s">
        <v>30</v>
      </c>
      <c r="D14" s="2">
        <v>64.0</v>
      </c>
      <c r="E14" s="2">
        <f t="shared" si="1"/>
        <v>19</v>
      </c>
      <c r="F14" s="2" t="str">
        <f>IFERROR(__xludf.DUMMYFUNCTION("GOOGLETRANSLATE(""여아 (평민) 1"",""auto"",""en"")"),"Girls (commoners) 1")</f>
        <v>Girls (commoners) 1</v>
      </c>
    </row>
    <row r="15">
      <c r="A15" s="1">
        <v>13.0</v>
      </c>
      <c r="B15" s="2" t="s">
        <v>31</v>
      </c>
      <c r="C15" s="2" t="s">
        <v>32</v>
      </c>
      <c r="D15" s="2">
        <v>64.0</v>
      </c>
      <c r="E15" s="2">
        <f t="shared" si="1"/>
        <v>19</v>
      </c>
      <c r="F15" s="2" t="str">
        <f>IFERROR(__xludf.DUMMYFUNCTION("GOOGLETRANSLATE(""여아 (평민) 2"",""auto"",""en"")"),"Girls (commoners) 2")</f>
        <v>Girls (commoners) 2</v>
      </c>
    </row>
    <row r="16">
      <c r="A16" s="1">
        <v>14.0</v>
      </c>
      <c r="B16" s="2" t="s">
        <v>33</v>
      </c>
      <c r="C16" s="2" t="s">
        <v>34</v>
      </c>
      <c r="D16" s="2">
        <v>64.0</v>
      </c>
      <c r="E16" s="2">
        <f t="shared" si="1"/>
        <v>11</v>
      </c>
      <c r="F16" s="2" t="str">
        <f>IFERROR(__xludf.DUMMYFUNCTION("GOOGLETRANSLATE(""귀족 남자 1"",""auto"",""en"")"),"Noble Man 1")</f>
        <v>Noble Man 1</v>
      </c>
    </row>
    <row r="17">
      <c r="A17" s="1">
        <v>15.0</v>
      </c>
      <c r="B17" s="2" t="s">
        <v>35</v>
      </c>
      <c r="C17" s="2" t="s">
        <v>36</v>
      </c>
      <c r="D17" s="2">
        <v>64.0</v>
      </c>
      <c r="E17" s="2">
        <f t="shared" si="1"/>
        <v>11</v>
      </c>
      <c r="F17" s="2" t="str">
        <f>IFERROR(__xludf.DUMMYFUNCTION("GOOGLETRANSLATE(""귀족 남자 2"",""auto"",""en"")"),"Noble Men 2")</f>
        <v>Noble Men 2</v>
      </c>
    </row>
    <row r="18">
      <c r="A18" s="1">
        <v>16.0</v>
      </c>
      <c r="B18" s="2" t="s">
        <v>37</v>
      </c>
      <c r="C18" s="2" t="s">
        <v>38</v>
      </c>
      <c r="D18" s="2">
        <v>64.0</v>
      </c>
      <c r="E18" s="2">
        <f t="shared" si="1"/>
        <v>12</v>
      </c>
      <c r="F18" s="2" t="str">
        <f>IFERROR(__xludf.DUMMYFUNCTION("GOOGLETRANSLATE(""귀족 부인 1"",""auto"",""en"")"),"Noble wife 1")</f>
        <v>Noble wife 1</v>
      </c>
    </row>
    <row r="19">
      <c r="A19" s="1">
        <v>17.0</v>
      </c>
      <c r="B19" s="2" t="s">
        <v>39</v>
      </c>
      <c r="C19" s="2" t="s">
        <v>40</v>
      </c>
      <c r="D19" s="2">
        <v>64.0</v>
      </c>
      <c r="E19" s="2">
        <f t="shared" si="1"/>
        <v>12</v>
      </c>
      <c r="F19" s="2" t="str">
        <f>IFERROR(__xludf.DUMMYFUNCTION("GOOGLETRANSLATE(""귀족 부인 2"",""auto"",""en"")"),"Noble wife 2")</f>
        <v>Noble wife 2</v>
      </c>
    </row>
    <row r="20">
      <c r="A20" s="1">
        <v>18.0</v>
      </c>
      <c r="B20" s="2" t="s">
        <v>41</v>
      </c>
      <c r="C20" s="2" t="s">
        <v>42</v>
      </c>
      <c r="D20" s="2">
        <v>64.0</v>
      </c>
      <c r="E20" s="2">
        <f t="shared" si="1"/>
        <v>11</v>
      </c>
      <c r="F20" s="2" t="str">
        <f>IFERROR(__xludf.DUMMYFUNCTION("GOOGLETRANSLATE(""남아 (귀족)"",""auto"",""en"")"),"Boy (noble)")</f>
        <v>Boy (noble)</v>
      </c>
    </row>
    <row r="21" ht="15.75" customHeight="1">
      <c r="A21" s="1">
        <v>19.0</v>
      </c>
      <c r="B21" s="2" t="s">
        <v>43</v>
      </c>
      <c r="C21" s="2" t="s">
        <v>44</v>
      </c>
      <c r="D21" s="2">
        <v>64.0</v>
      </c>
      <c r="E21" s="2">
        <f t="shared" si="1"/>
        <v>13</v>
      </c>
      <c r="F21" s="2" t="str">
        <f>IFERROR(__xludf.DUMMYFUNCTION("GOOGLETRANSLATE(""여아 (귀족)"",""auto"",""en"")"),"Girls (noble)")</f>
        <v>Girls (noble)</v>
      </c>
    </row>
    <row r="22" ht="15.75" customHeight="1">
      <c r="A22" s="1">
        <v>20.0</v>
      </c>
      <c r="B22" s="2" t="s">
        <v>45</v>
      </c>
      <c r="C22" s="2" t="s">
        <v>46</v>
      </c>
      <c r="D22" s="2">
        <v>64.0</v>
      </c>
      <c r="E22" s="2">
        <f t="shared" si="1"/>
        <v>14</v>
      </c>
      <c r="F22" s="2" t="str">
        <f>IFERROR(__xludf.DUMMYFUNCTION("GOOGLETRANSLATE(""집시 (남) 1"",""auto"",""en"")"),"Gypsy (male) 1")</f>
        <v>Gypsy (male) 1</v>
      </c>
    </row>
    <row r="23" ht="15.75" customHeight="1">
      <c r="A23" s="1">
        <v>21.0</v>
      </c>
      <c r="B23" s="2" t="s">
        <v>47</v>
      </c>
      <c r="C23" s="2" t="s">
        <v>48</v>
      </c>
      <c r="D23" s="2">
        <v>64.0</v>
      </c>
      <c r="E23" s="2">
        <f t="shared" si="1"/>
        <v>14</v>
      </c>
      <c r="F23" s="2" t="str">
        <f>IFERROR(__xludf.DUMMYFUNCTION("GOOGLETRANSLATE(""집시 (남) 2"",""auto"",""en"")"),"Gypsy (male) 2")</f>
        <v>Gypsy (male) 2</v>
      </c>
    </row>
    <row r="24" ht="15.75" customHeight="1">
      <c r="A24" s="1">
        <v>22.0</v>
      </c>
      <c r="B24" s="2" t="s">
        <v>49</v>
      </c>
      <c r="C24" s="2" t="s">
        <v>50</v>
      </c>
      <c r="D24" s="2">
        <v>64.0</v>
      </c>
      <c r="E24" s="2">
        <f t="shared" si="1"/>
        <v>16</v>
      </c>
      <c r="F24" s="2" t="str">
        <f>IFERROR(__xludf.DUMMYFUNCTION("GOOGLETRANSLATE(""집시 (여) 1"",""auto"",""en"")"),"Gypsy (female) 1")</f>
        <v>Gypsy (female) 1</v>
      </c>
    </row>
    <row r="25" ht="15.75" customHeight="1">
      <c r="A25" s="1">
        <v>23.0</v>
      </c>
      <c r="B25" s="2" t="s">
        <v>51</v>
      </c>
      <c r="C25" s="2" t="s">
        <v>52</v>
      </c>
      <c r="D25" s="2">
        <v>64.0</v>
      </c>
      <c r="E25" s="2">
        <f t="shared" si="1"/>
        <v>16</v>
      </c>
      <c r="F25" s="2" t="str">
        <f>IFERROR(__xludf.DUMMYFUNCTION("GOOGLETRANSLATE(""집시 (여) 2"",""auto"",""en"")"),"Gypsy (female) 2")</f>
        <v>Gypsy (female) 2</v>
      </c>
    </row>
    <row r="26" ht="15.75" customHeight="1">
      <c r="A26" s="1">
        <v>24.0</v>
      </c>
      <c r="B26" s="2" t="s">
        <v>53</v>
      </c>
      <c r="C26" s="2" t="s">
        <v>54</v>
      </c>
      <c r="D26" s="2">
        <v>64.0</v>
      </c>
      <c r="E26" s="2">
        <f t="shared" si="1"/>
        <v>13</v>
      </c>
      <c r="F26" s="2" t="str">
        <f>IFERROR(__xludf.DUMMYFUNCTION("GOOGLETRANSLATE(""집시 (남아) 1"",""auto"",""en"")"),"Gypsy (boy) 1")</f>
        <v>Gypsy (boy) 1</v>
      </c>
    </row>
    <row r="27" ht="15.75" customHeight="1">
      <c r="A27" s="1">
        <v>25.0</v>
      </c>
      <c r="B27" s="2" t="s">
        <v>55</v>
      </c>
      <c r="C27" s="2" t="s">
        <v>56</v>
      </c>
      <c r="D27" s="2">
        <v>64.0</v>
      </c>
      <c r="E27" s="2">
        <f t="shared" si="1"/>
        <v>13</v>
      </c>
      <c r="F27" s="2" t="str">
        <f>IFERROR(__xludf.DUMMYFUNCTION("GOOGLETRANSLATE(""집시 (남아) 2"",""auto"",""en"")"),"Gypsy (boy) 2")</f>
        <v>Gypsy (boy) 2</v>
      </c>
    </row>
    <row r="28" ht="15.75" customHeight="1">
      <c r="A28" s="1">
        <v>26.0</v>
      </c>
      <c r="B28" s="2" t="s">
        <v>57</v>
      </c>
      <c r="C28" s="2" t="s">
        <v>58</v>
      </c>
      <c r="D28" s="2">
        <v>64.0</v>
      </c>
      <c r="E28" s="2">
        <f t="shared" si="1"/>
        <v>14</v>
      </c>
      <c r="F28" s="2" t="str">
        <f>IFERROR(__xludf.DUMMYFUNCTION("GOOGLETRANSLATE(""집시 (여아) 1"",""auto"",""en"")"),"Gypsy (Girl) 1")</f>
        <v>Gypsy (Girl) 1</v>
      </c>
    </row>
    <row r="29" ht="15.75" customHeight="1">
      <c r="A29" s="1">
        <v>27.0</v>
      </c>
      <c r="B29" s="2" t="s">
        <v>59</v>
      </c>
      <c r="C29" s="2" t="s">
        <v>60</v>
      </c>
      <c r="D29" s="2">
        <v>64.0</v>
      </c>
      <c r="E29" s="2">
        <f t="shared" si="1"/>
        <v>14</v>
      </c>
      <c r="F29" s="2" t="str">
        <f>IFERROR(__xludf.DUMMYFUNCTION("GOOGLETRANSLATE(""집시 (여아) 2"",""auto"",""en"")"),"Gypsy (Girl) 2")</f>
        <v>Gypsy (Girl) 2</v>
      </c>
    </row>
    <row r="30" ht="15.75" customHeight="1">
      <c r="A30" s="1">
        <v>28.0</v>
      </c>
      <c r="B30" s="2" t="s">
        <v>61</v>
      </c>
      <c r="C30" s="2" t="s">
        <v>62</v>
      </c>
      <c r="D30" s="2">
        <v>64.0</v>
      </c>
      <c r="E30" s="2">
        <f t="shared" si="1"/>
        <v>9</v>
      </c>
      <c r="F30" s="2" t="str">
        <f>IFERROR(__xludf.DUMMYFUNCTION("GOOGLETRANSLATE(""농부 1"",""auto"",""en"")"),"Farmers 1")</f>
        <v>Farmers 1</v>
      </c>
    </row>
    <row r="31" ht="15.75" customHeight="1">
      <c r="A31" s="1">
        <v>29.0</v>
      </c>
      <c r="B31" s="2" t="s">
        <v>63</v>
      </c>
      <c r="C31" s="2" t="s">
        <v>64</v>
      </c>
      <c r="D31" s="2">
        <v>64.0</v>
      </c>
      <c r="E31" s="2">
        <f t="shared" si="1"/>
        <v>9</v>
      </c>
      <c r="F31" s="2" t="str">
        <f>IFERROR(__xludf.DUMMYFUNCTION("GOOGLETRANSLATE(""농부 2"",""auto"",""en"")"),"Farmers 2")</f>
        <v>Farmers 2</v>
      </c>
    </row>
    <row r="32" ht="15.75" customHeight="1">
      <c r="A32" s="1">
        <v>30.0</v>
      </c>
      <c r="B32" s="2" t="s">
        <v>65</v>
      </c>
      <c r="C32" s="2" t="s">
        <v>66</v>
      </c>
      <c r="D32" s="2">
        <v>64.0</v>
      </c>
      <c r="E32" s="2">
        <f t="shared" si="1"/>
        <v>12</v>
      </c>
      <c r="F32" s="2" t="str">
        <f>IFERROR(__xludf.DUMMYFUNCTION("GOOGLETRANSLATE(""나무꾼 1"",""auto"",""en"")"),"Woodcutter 1")</f>
        <v>Woodcutter 1</v>
      </c>
    </row>
    <row r="33" ht="15.75" customHeight="1">
      <c r="A33" s="1">
        <v>31.0</v>
      </c>
      <c r="B33" s="2" t="s">
        <v>67</v>
      </c>
      <c r="C33" s="2" t="s">
        <v>68</v>
      </c>
      <c r="D33" s="2">
        <v>64.0</v>
      </c>
      <c r="E33" s="2">
        <f t="shared" si="1"/>
        <v>12</v>
      </c>
      <c r="F33" s="2" t="str">
        <f>IFERROR(__xludf.DUMMYFUNCTION("GOOGLETRANSLATE(""나무꾼 2"",""auto"",""en"")"),"Woodcutter 2")</f>
        <v>Woodcutter 2</v>
      </c>
    </row>
    <row r="34" ht="15.75" customHeight="1">
      <c r="A34" s="1">
        <v>32.0</v>
      </c>
      <c r="B34" s="2" t="s">
        <v>69</v>
      </c>
      <c r="C34" s="2" t="s">
        <v>70</v>
      </c>
      <c r="D34" s="2">
        <v>64.0</v>
      </c>
      <c r="E34" s="2">
        <f t="shared" si="1"/>
        <v>11</v>
      </c>
      <c r="F34" s="2" t="str">
        <f>IFERROR(__xludf.DUMMYFUNCTION("GOOGLETRANSLATE(""광부"",""auto"",""en"")"),"mine worker")</f>
        <v>mine worker</v>
      </c>
    </row>
    <row r="35" ht="15.75" customHeight="1">
      <c r="A35" s="1">
        <v>33.0</v>
      </c>
      <c r="B35" s="2" t="s">
        <v>71</v>
      </c>
      <c r="C35" s="2" t="s">
        <v>72</v>
      </c>
      <c r="D35" s="2">
        <v>64.0</v>
      </c>
      <c r="E35" s="2">
        <f t="shared" si="1"/>
        <v>6</v>
      </c>
      <c r="F35" s="2" t="str">
        <f>IFERROR(__xludf.DUMMYFUNCTION("GOOGLETRANSLATE(""선원"",""auto"",""en"")"),"sailor")</f>
        <v>sailor</v>
      </c>
    </row>
    <row r="36" ht="15.75" customHeight="1">
      <c r="A36" s="1">
        <v>34.0</v>
      </c>
      <c r="B36" s="2" t="s">
        <v>73</v>
      </c>
      <c r="C36" s="2" t="s">
        <v>74</v>
      </c>
      <c r="D36" s="2">
        <v>64.0</v>
      </c>
      <c r="E36" s="2">
        <f t="shared" si="1"/>
        <v>12</v>
      </c>
      <c r="F36" s="3" t="s">
        <v>75</v>
      </c>
    </row>
    <row r="37" ht="15.75" customHeight="1">
      <c r="A37" s="1">
        <v>35.0</v>
      </c>
      <c r="B37" s="2" t="s">
        <v>76</v>
      </c>
      <c r="C37" s="2" t="s">
        <v>77</v>
      </c>
      <c r="D37" s="2">
        <v>64.0</v>
      </c>
      <c r="E37" s="2">
        <f t="shared" si="1"/>
        <v>14</v>
      </c>
      <c r="F37" s="2" t="str">
        <f>IFERROR(__xludf.DUMMYFUNCTION("GOOGLETRANSLATE(""성기사 (남)"",""auto"",""en"")"),"Paladin (male)")</f>
        <v>Paladin (male)</v>
      </c>
    </row>
    <row r="38" ht="15.75" customHeight="1">
      <c r="A38" s="1">
        <v>36.0</v>
      </c>
      <c r="B38" s="2" t="s">
        <v>78</v>
      </c>
      <c r="C38" s="2" t="s">
        <v>79</v>
      </c>
      <c r="D38" s="2">
        <v>64.0</v>
      </c>
      <c r="E38" s="2">
        <f t="shared" si="1"/>
        <v>16</v>
      </c>
      <c r="F38" s="2" t="str">
        <f>IFERROR(__xludf.DUMMYFUNCTION("GOOGLETRANSLATE(""성기사 (여)"",""auto"",""en"")"),"Paladin (female)")</f>
        <v>Paladin (female)</v>
      </c>
    </row>
    <row r="39" ht="15.75" customHeight="1">
      <c r="A39" s="1">
        <v>37.0</v>
      </c>
      <c r="B39" s="2" t="s">
        <v>80</v>
      </c>
      <c r="C39" s="2" t="s">
        <v>81</v>
      </c>
      <c r="D39" s="2">
        <v>64.0</v>
      </c>
      <c r="E39" s="2">
        <f t="shared" si="1"/>
        <v>6</v>
      </c>
      <c r="F39" s="2" t="str">
        <f>IFERROR(__xludf.DUMMYFUNCTION("GOOGLETRANSLATE(""주교"",""auto"",""en"")"),"bishop")</f>
        <v>bishop</v>
      </c>
    </row>
    <row r="40" ht="15.75" customHeight="1">
      <c r="A40" s="1">
        <v>38.0</v>
      </c>
      <c r="B40" s="2" t="s">
        <v>82</v>
      </c>
      <c r="C40" s="2" t="s">
        <v>83</v>
      </c>
      <c r="D40" s="2">
        <v>64.0</v>
      </c>
      <c r="E40" s="2">
        <f t="shared" si="1"/>
        <v>6</v>
      </c>
      <c r="F40" s="2" t="str">
        <f>IFERROR(__xludf.DUMMYFUNCTION("GOOGLETRANSLATE(""신부"",""auto"",""en"")"),"priest")</f>
        <v>priest</v>
      </c>
    </row>
    <row r="41" ht="15.75" customHeight="1">
      <c r="A41" s="1">
        <v>39.0</v>
      </c>
      <c r="B41" s="2" t="s">
        <v>84</v>
      </c>
      <c r="C41" s="2" t="s">
        <v>85</v>
      </c>
      <c r="D41" s="2">
        <v>64.0</v>
      </c>
      <c r="E41" s="2">
        <f t="shared" si="1"/>
        <v>3</v>
      </c>
      <c r="F41" s="2" t="str">
        <f>IFERROR(__xludf.DUMMYFUNCTION("GOOGLETRANSLATE(""수녀"",""auto"",""en"")"),"Nun")</f>
        <v>Nun</v>
      </c>
    </row>
    <row r="42" ht="15.75" customHeight="1">
      <c r="A42" s="1">
        <v>40.0</v>
      </c>
      <c r="B42" s="2" t="s">
        <v>86</v>
      </c>
      <c r="C42" s="2" t="s">
        <v>87</v>
      </c>
      <c r="D42" s="2">
        <v>64.0</v>
      </c>
      <c r="E42" s="2">
        <f t="shared" si="1"/>
        <v>16</v>
      </c>
      <c r="F42" s="2" t="str">
        <f>IFERROR(__xludf.DUMMYFUNCTION("GOOGLETRANSLATE(""용병 (남)"",""auto"",""en"")"),"Mercenary (male)")</f>
        <v>Mercenary (male)</v>
      </c>
    </row>
    <row r="43" ht="15.75" customHeight="1">
      <c r="A43" s="1">
        <v>41.0</v>
      </c>
      <c r="B43" s="2" t="s">
        <v>88</v>
      </c>
      <c r="C43" s="2" t="s">
        <v>89</v>
      </c>
      <c r="D43" s="2">
        <v>64.0</v>
      </c>
      <c r="E43" s="2">
        <f t="shared" si="1"/>
        <v>18</v>
      </c>
      <c r="F43" s="2" t="str">
        <f>IFERROR(__xludf.DUMMYFUNCTION("GOOGLETRANSLATE(""용병 (여)"",""auto"",""en"")"),"Mercenary (female)")</f>
        <v>Mercenary (female)</v>
      </c>
    </row>
    <row r="44" ht="15.75" customHeight="1">
      <c r="A44" s="1">
        <v>42.0</v>
      </c>
      <c r="B44" s="2" t="s">
        <v>90</v>
      </c>
      <c r="C44" s="2" t="s">
        <v>91</v>
      </c>
      <c r="D44" s="2">
        <v>64.0</v>
      </c>
      <c r="E44" s="2">
        <f t="shared" si="1"/>
        <v>8</v>
      </c>
      <c r="F44" s="2" t="str">
        <f>IFERROR(__xludf.DUMMYFUNCTION("GOOGLETRANSLATE(""거지"",""auto"",""en"")"),"the poor")</f>
        <v>the poor</v>
      </c>
    </row>
    <row r="45" ht="15.75" customHeight="1">
      <c r="A45" s="1">
        <v>43.0</v>
      </c>
      <c r="B45" s="2" t="s">
        <v>92</v>
      </c>
      <c r="C45" s="2" t="s">
        <v>93</v>
      </c>
      <c r="D45" s="2">
        <v>64.0</v>
      </c>
      <c r="E45" s="2">
        <f t="shared" si="1"/>
        <v>21</v>
      </c>
      <c r="F45" s="2" t="str">
        <f>IFERROR(__xludf.DUMMYFUNCTION("GOOGLETRANSLATE(""사막 무희 (여자)"",""auto"",""en"")"),"Desert Dancer (Woman)")</f>
        <v>Desert Dancer (Woman)</v>
      </c>
    </row>
    <row r="46" ht="15.75" customHeight="1">
      <c r="A46" s="1">
        <v>44.0</v>
      </c>
      <c r="B46" s="2" t="s">
        <v>94</v>
      </c>
      <c r="C46" s="2" t="s">
        <v>95</v>
      </c>
      <c r="D46" s="2">
        <v>64.0</v>
      </c>
      <c r="E46" s="2">
        <f t="shared" si="1"/>
        <v>7</v>
      </c>
      <c r="F46" s="2" t="str">
        <f>IFERROR(__xludf.DUMMYFUNCTION("GOOGLETRANSLATE(""사관학교 남교관"",""auto"",""en"")"),"Academy")</f>
        <v>Academy</v>
      </c>
    </row>
    <row r="47" ht="15.75" customHeight="1">
      <c r="A47" s="1">
        <v>45.0</v>
      </c>
      <c r="B47" s="2" t="s">
        <v>96</v>
      </c>
      <c r="C47" s="2" t="s">
        <v>97</v>
      </c>
      <c r="D47" s="2">
        <v>64.0</v>
      </c>
      <c r="E47" s="2">
        <f t="shared" si="1"/>
        <v>7</v>
      </c>
      <c r="F47" s="2" t="str">
        <f>IFERROR(__xludf.DUMMYFUNCTION("GOOGLETRANSLATE(""사관학교 여교관"",""auto"",""en"")"),"Academy")</f>
        <v>Academy</v>
      </c>
    </row>
    <row r="48" ht="15.75" customHeight="1">
      <c r="A48" s="1">
        <v>46.0</v>
      </c>
      <c r="B48" s="2" t="s">
        <v>98</v>
      </c>
      <c r="C48" s="2" t="s">
        <v>99</v>
      </c>
      <c r="D48" s="2">
        <v>64.0</v>
      </c>
      <c r="E48" s="2">
        <f t="shared" si="1"/>
        <v>7</v>
      </c>
      <c r="F48" s="2" t="str">
        <f>IFERROR(__xludf.DUMMYFUNCTION("GOOGLETRANSLATE(""사관 생도 1"",""auto"",""en"")"),"Cadet 1")</f>
        <v>Cadet 1</v>
      </c>
    </row>
    <row r="49" ht="15.75" customHeight="1">
      <c r="A49" s="1">
        <v>47.0</v>
      </c>
      <c r="B49" s="2" t="s">
        <v>100</v>
      </c>
      <c r="C49" s="2" t="s">
        <v>101</v>
      </c>
      <c r="D49" s="2">
        <v>64.0</v>
      </c>
      <c r="E49" s="2">
        <f t="shared" si="1"/>
        <v>7</v>
      </c>
      <c r="F49" s="2" t="str">
        <f>IFERROR(__xludf.DUMMYFUNCTION("GOOGLETRANSLATE(""사관 생도 2"",""auto"",""en"")"),"Cadet 2")</f>
        <v>Cadet 2</v>
      </c>
    </row>
    <row r="50" ht="15.75" customHeight="1">
      <c r="A50" s="1">
        <v>48.0</v>
      </c>
      <c r="B50" s="2" t="s">
        <v>102</v>
      </c>
      <c r="C50" s="2" t="s">
        <v>103</v>
      </c>
      <c r="D50" s="2">
        <v>64.0</v>
      </c>
      <c r="E50" s="2">
        <f t="shared" si="1"/>
        <v>21</v>
      </c>
      <c r="F50" s="2" t="str">
        <f>IFERROR(__xludf.DUMMYFUNCTION("GOOGLETRANSLATE(""마법사 (남자 노인)"",""auto"",""en"")"),"Wizard (Male Old Man)")</f>
        <v>Wizard (Male Old Man)</v>
      </c>
    </row>
    <row r="51" ht="15.75" customHeight="1">
      <c r="A51" s="1">
        <v>49.0</v>
      </c>
      <c r="B51" s="2" t="s">
        <v>104</v>
      </c>
      <c r="C51" s="2" t="s">
        <v>105</v>
      </c>
      <c r="D51" s="2">
        <v>64.0</v>
      </c>
      <c r="E51" s="2">
        <f t="shared" si="1"/>
        <v>12</v>
      </c>
      <c r="F51" s="2" t="str">
        <f>IFERROR(__xludf.DUMMYFUNCTION("GOOGLETRANSLATE(""마법사 (남자)"",""auto"",""en"")"),"Wizard (man)")</f>
        <v>Wizard (man)</v>
      </c>
    </row>
    <row r="52" ht="15.75" customHeight="1">
      <c r="A52" s="1">
        <v>50.0</v>
      </c>
      <c r="B52" s="2" t="s">
        <v>106</v>
      </c>
      <c r="C52" s="2" t="s">
        <v>107</v>
      </c>
      <c r="D52" s="2">
        <v>64.0</v>
      </c>
      <c r="E52" s="2">
        <f t="shared" si="1"/>
        <v>14</v>
      </c>
      <c r="F52" s="2" t="str">
        <f>IFERROR(__xludf.DUMMYFUNCTION("GOOGLETRANSLATE(""마법사 (여자)"",""auto"",""en"")"),"Wizard (woman)")</f>
        <v>Wizard (woman)</v>
      </c>
    </row>
    <row r="53" ht="15.75" customHeight="1">
      <c r="A53" s="1">
        <v>51.0</v>
      </c>
      <c r="B53" s="2" t="s">
        <v>108</v>
      </c>
      <c r="C53" s="2" t="s">
        <v>109</v>
      </c>
      <c r="D53" s="2">
        <v>64.0</v>
      </c>
      <c r="E53" s="2">
        <f t="shared" si="1"/>
        <v>19</v>
      </c>
      <c r="F53" s="2" t="str">
        <f>IFERROR(__xludf.DUMMYFUNCTION("GOOGLETRANSLATE(""무기점 주인 (남)"",""auto"",""en"")"),"Weapon owner (male)")</f>
        <v>Weapon owner (male)</v>
      </c>
    </row>
    <row r="54" ht="15.75" customHeight="1">
      <c r="A54" s="1">
        <v>52.0</v>
      </c>
      <c r="B54" s="2" t="s">
        <v>110</v>
      </c>
      <c r="C54" s="2" t="s">
        <v>111</v>
      </c>
      <c r="D54" s="2">
        <v>64.0</v>
      </c>
      <c r="E54" s="2">
        <f t="shared" si="1"/>
        <v>29</v>
      </c>
      <c r="F54" s="3" t="s">
        <v>112</v>
      </c>
    </row>
    <row r="55" ht="15.75" customHeight="1">
      <c r="A55" s="1">
        <v>53.0</v>
      </c>
      <c r="B55" s="2" t="s">
        <v>113</v>
      </c>
      <c r="C55" s="2" t="s">
        <v>114</v>
      </c>
      <c r="D55" s="2">
        <v>64.0</v>
      </c>
      <c r="E55" s="2">
        <f t="shared" si="1"/>
        <v>31</v>
      </c>
      <c r="F55" s="3" t="s">
        <v>115</v>
      </c>
    </row>
    <row r="56" ht="15.75" customHeight="1">
      <c r="A56" s="1">
        <v>54.0</v>
      </c>
      <c r="B56" s="2" t="s">
        <v>116</v>
      </c>
      <c r="C56" s="2" t="s">
        <v>117</v>
      </c>
      <c r="D56" s="2">
        <v>64.0</v>
      </c>
      <c r="E56" s="2">
        <f t="shared" si="1"/>
        <v>20</v>
      </c>
      <c r="F56" s="2" t="str">
        <f>IFERROR(__xludf.DUMMYFUNCTION("GOOGLETRANSLATE(""노점상 주인 (남)"",""auto"",""en"")"),"Staller owner (male)")</f>
        <v>Staller owner (male)</v>
      </c>
    </row>
    <row r="57" ht="15.75" customHeight="1">
      <c r="A57" s="1">
        <v>55.0</v>
      </c>
      <c r="B57" s="2" t="s">
        <v>118</v>
      </c>
      <c r="C57" s="2" t="s">
        <v>119</v>
      </c>
      <c r="D57" s="2">
        <v>64.0</v>
      </c>
      <c r="E57" s="2">
        <f t="shared" si="1"/>
        <v>22</v>
      </c>
      <c r="F57" s="2" t="str">
        <f>IFERROR(__xludf.DUMMYFUNCTION("GOOGLETRANSLATE(""노점상 주인 (여)"",""auto"",""en"")"),"Staller owner (female)")</f>
        <v>Staller owner (female)</v>
      </c>
    </row>
    <row r="58" ht="15.75" customHeight="1">
      <c r="A58" s="1">
        <v>56.0</v>
      </c>
      <c r="B58" s="2" t="s">
        <v>120</v>
      </c>
      <c r="C58" s="2" t="s">
        <v>121</v>
      </c>
      <c r="D58" s="2">
        <v>64.0</v>
      </c>
      <c r="E58" s="2">
        <f t="shared" si="1"/>
        <v>21</v>
      </c>
      <c r="F58" s="2" t="str">
        <f>IFERROR(__xludf.DUMMYFUNCTION("GOOGLETRANSLATE(""노점상 주인 (남노)"",""auto"",""en"")"),"Staller owner (Namno)")</f>
        <v>Staller owner (Namno)</v>
      </c>
    </row>
    <row r="59" ht="15.75" customHeight="1">
      <c r="A59" s="1">
        <v>57.0</v>
      </c>
      <c r="B59" s="2" t="s">
        <v>122</v>
      </c>
      <c r="C59" s="2" t="s">
        <v>123</v>
      </c>
      <c r="D59" s="2">
        <v>64.0</v>
      </c>
      <c r="E59" s="2">
        <f t="shared" si="1"/>
        <v>19</v>
      </c>
      <c r="F59" s="2" t="str">
        <f>IFERROR(__xludf.DUMMYFUNCTION("GOOGLETRANSLATE(""노점상 주인 (여노)"",""auto"",""en"")"),"Staller owner (Yeo)")</f>
        <v>Staller owner (Yeo)</v>
      </c>
    </row>
    <row r="60" ht="15.75" customHeight="1">
      <c r="A60" s="1">
        <v>58.0</v>
      </c>
      <c r="B60" s="2" t="s">
        <v>124</v>
      </c>
      <c r="C60" s="2" t="s">
        <v>125</v>
      </c>
      <c r="D60" s="2">
        <v>64.0</v>
      </c>
      <c r="E60" s="2">
        <f t="shared" si="1"/>
        <v>5</v>
      </c>
      <c r="F60" s="2" t="str">
        <f>IFERROR(__xludf.DUMMYFUNCTION("GOOGLETRANSLATE(""천사"",""auto"",""en"")"),"angel")</f>
        <v>angel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2023-07-22T14:17:41Z</dcterms:created>
  <dc:creator>openpyxl</dc:creator>
</cp:coreProperties>
</file>