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Dmq4q3ONdfKIHFi4SvM7DzkLOMpESC7wiFcSTpVUrs="/>
    </ext>
  </extLst>
</workbook>
</file>

<file path=xl/sharedStrings.xml><?xml version="1.0" encoding="utf-8"?>
<sst xmlns="http://schemas.openxmlformats.org/spreadsheetml/2006/main" count="175" uniqueCount="175">
  <si>
    <t>idx</t>
  </si>
  <si>
    <t>txt</t>
  </si>
  <si>
    <t>max_len</t>
  </si>
  <si>
    <t>enlen</t>
  </si>
  <si>
    <t>entxt</t>
  </si>
  <si>
    <t>00000000</t>
  </si>
  <si>
    <t>해골전사(도끼)</t>
  </si>
  <si>
    <t>c9000000</t>
  </si>
  <si>
    <t>해골전사(쌍칼)</t>
  </si>
  <si>
    <t>ca000000</t>
  </si>
  <si>
    <t>해골기사</t>
  </si>
  <si>
    <t>cb000000</t>
  </si>
  <si>
    <t>좀비</t>
  </si>
  <si>
    <t>cc000000</t>
  </si>
  <si>
    <t>산송장</t>
  </si>
  <si>
    <t>cd000000</t>
  </si>
  <si>
    <t>유령</t>
  </si>
  <si>
    <t>ce000000</t>
  </si>
  <si>
    <t>미이라</t>
  </si>
  <si>
    <t>cf000000</t>
  </si>
  <si>
    <t>고스트 아머</t>
  </si>
  <si>
    <t>d0000000</t>
  </si>
  <si>
    <t>뱀파이어</t>
  </si>
  <si>
    <t>d1000000</t>
  </si>
  <si>
    <t>리치</t>
  </si>
  <si>
    <t>d2000000</t>
  </si>
  <si>
    <t>블랙 엘프</t>
  </si>
  <si>
    <t>d3000000</t>
  </si>
  <si>
    <t>어새신</t>
  </si>
  <si>
    <t>d4000000</t>
  </si>
  <si>
    <t>원주민</t>
  </si>
  <si>
    <t>d5000000</t>
  </si>
  <si>
    <t>타락한 마법사</t>
  </si>
  <si>
    <t>d6000000</t>
  </si>
  <si>
    <t>궁정 기사단</t>
  </si>
  <si>
    <t>d7000000</t>
  </si>
  <si>
    <t>다크 프리스트</t>
  </si>
  <si>
    <t>d8000000</t>
  </si>
  <si>
    <t>어둠의 소환사</t>
  </si>
  <si>
    <t>d9000000</t>
  </si>
  <si>
    <t>자이언트</t>
  </si>
  <si>
    <t>da000000</t>
  </si>
  <si>
    <t>엘프 킹</t>
  </si>
  <si>
    <t>db000000</t>
  </si>
  <si>
    <t>대마술사</t>
  </si>
  <si>
    <t>dc000000</t>
  </si>
  <si>
    <t>데미 비홀더</t>
  </si>
  <si>
    <t>dd000000</t>
  </si>
  <si>
    <t>렙타일</t>
  </si>
  <si>
    <t>de000000</t>
  </si>
  <si>
    <t>닭 전사</t>
  </si>
  <si>
    <t>df000000</t>
  </si>
  <si>
    <t>리자드 워리어</t>
  </si>
  <si>
    <t>e0000000</t>
  </si>
  <si>
    <t>리자드 라이더</t>
  </si>
  <si>
    <t>e1000000</t>
  </si>
  <si>
    <t>랫 파이터</t>
  </si>
  <si>
    <t>e2000000</t>
  </si>
  <si>
    <t>데몬</t>
  </si>
  <si>
    <t>e3000000</t>
  </si>
  <si>
    <t>오우거</t>
  </si>
  <si>
    <t>e4000000</t>
  </si>
  <si>
    <t>바호매트</t>
  </si>
  <si>
    <t>e5000000</t>
  </si>
  <si>
    <t>붉은 악마</t>
  </si>
  <si>
    <t>e6000000</t>
  </si>
  <si>
    <t>터틀 드래곤</t>
  </si>
  <si>
    <t>e7000000</t>
  </si>
  <si>
    <t>거미</t>
  </si>
  <si>
    <t>e8000000</t>
  </si>
  <si>
    <t>전갈</t>
  </si>
  <si>
    <t>e9000000</t>
  </si>
  <si>
    <t>해파리</t>
  </si>
  <si>
    <t>ea000000</t>
  </si>
  <si>
    <t>웜</t>
  </si>
  <si>
    <t>eb000000</t>
  </si>
  <si>
    <t>킹 크랩</t>
  </si>
  <si>
    <t>ec000000</t>
  </si>
  <si>
    <t>곤충 떼</t>
  </si>
  <si>
    <t>ed000000</t>
  </si>
  <si>
    <t>늑대</t>
  </si>
  <si>
    <t>ee000000</t>
  </si>
  <si>
    <t>큰 두더지</t>
  </si>
  <si>
    <t>ef000000</t>
  </si>
  <si>
    <t>미친 곰</t>
  </si>
  <si>
    <t>f0000000</t>
  </si>
  <si>
    <t>불도깨비</t>
  </si>
  <si>
    <t>f1000000</t>
  </si>
  <si>
    <t>혓바닥눈</t>
  </si>
  <si>
    <t>f2000000</t>
  </si>
  <si>
    <t>가고일</t>
  </si>
  <si>
    <t>f3000000</t>
  </si>
  <si>
    <t>메탈 골렘</t>
  </si>
  <si>
    <t>f4000000</t>
  </si>
  <si>
    <t>켄타우로스</t>
  </si>
  <si>
    <t>f5000000</t>
  </si>
  <si>
    <t>머맨 나이트</t>
  </si>
  <si>
    <t>f6000000</t>
  </si>
  <si>
    <t>팀버맨</t>
  </si>
  <si>
    <t>f7000000</t>
  </si>
  <si>
    <t>사라만다</t>
  </si>
  <si>
    <t>f8000000</t>
  </si>
  <si>
    <t>다크 파이어</t>
  </si>
  <si>
    <t>f9000000</t>
  </si>
  <si>
    <t>화이트 섀도우</t>
  </si>
  <si>
    <t>fa000000</t>
  </si>
  <si>
    <t>해골 산타</t>
  </si>
  <si>
    <t>fb000000</t>
  </si>
  <si>
    <t>세이지</t>
  </si>
  <si>
    <t>fc000000</t>
  </si>
  <si>
    <t>세이지 마스터</t>
  </si>
  <si>
    <t>fd000000</t>
  </si>
  <si>
    <t>티아메스(왼쪽위 촉수)</t>
  </si>
  <si>
    <t>fe000000</t>
  </si>
  <si>
    <t>티아메스(본체)</t>
  </si>
  <si>
    <t>ff000000</t>
  </si>
  <si>
    <t>티아메스(오른쪽 촉수)</t>
  </si>
  <si>
    <t>00010000</t>
  </si>
  <si>
    <t>워터 드래곤</t>
  </si>
  <si>
    <t>01010000</t>
  </si>
  <si>
    <t>아크 데빌</t>
  </si>
  <si>
    <t>02010000</t>
  </si>
  <si>
    <t>드라코 리치</t>
  </si>
  <si>
    <t>03010000</t>
  </si>
  <si>
    <t>드라코 리치 오브</t>
  </si>
  <si>
    <t>04010000</t>
  </si>
  <si>
    <t>자이언트해골</t>
  </si>
  <si>
    <t>05010000</t>
  </si>
  <si>
    <t>해골 마법사</t>
  </si>
  <si>
    <t>06010000</t>
  </si>
  <si>
    <t>본 키메라</t>
  </si>
  <si>
    <t>07010000</t>
  </si>
  <si>
    <t>하이 엘프</t>
  </si>
  <si>
    <t>08010000</t>
  </si>
  <si>
    <t>깡패</t>
  </si>
  <si>
    <t>09010000</t>
  </si>
  <si>
    <t>시크 교도</t>
  </si>
  <si>
    <t>0a010000</t>
  </si>
  <si>
    <t>탈주자</t>
  </si>
  <si>
    <t>0b010000</t>
  </si>
  <si>
    <t>광마</t>
  </si>
  <si>
    <t>0c010000</t>
  </si>
  <si>
    <t>사신</t>
  </si>
  <si>
    <t>0d010000</t>
  </si>
  <si>
    <t>서큐버스</t>
  </si>
  <si>
    <t>0e010000</t>
  </si>
  <si>
    <t>맨티스 전사</t>
  </si>
  <si>
    <t>0f010000</t>
  </si>
  <si>
    <t>펌프킨헤드</t>
  </si>
  <si>
    <t>10010000</t>
  </si>
  <si>
    <t>대왕 원숭이</t>
  </si>
  <si>
    <t>11010000</t>
  </si>
  <si>
    <t>거대 개구리</t>
  </si>
  <si>
    <t>12010000</t>
  </si>
  <si>
    <t>혀괴수</t>
  </si>
  <si>
    <t>13010000</t>
  </si>
  <si>
    <t>다크 버팔로</t>
  </si>
  <si>
    <t>14010000</t>
  </si>
  <si>
    <t>유니콘</t>
  </si>
  <si>
    <t>15010000</t>
  </si>
  <si>
    <t>사도</t>
  </si>
  <si>
    <t>16010000</t>
  </si>
  <si>
    <t>케루빔</t>
  </si>
  <si>
    <t>17010000</t>
  </si>
  <si>
    <t>길드 문장</t>
  </si>
  <si>
    <t>18010000</t>
  </si>
  <si>
    <t>실드 크래프트</t>
  </si>
  <si>
    <t>19010000</t>
  </si>
  <si>
    <t>엘레멘탈 포스트</t>
  </si>
  <si>
    <t>1a010000</t>
  </si>
  <si>
    <t>에테르 쉘</t>
  </si>
  <si>
    <t>1b010000</t>
  </si>
  <si>
    <t>할로우 나이트</t>
  </si>
  <si>
    <t>1c010000</t>
  </si>
  <si>
    <t>전략 깃발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</si>
</sst>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38.57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>
        <v>64.0</v>
      </c>
      <c r="E2" s="2">
        <f t="shared" ref="E2:E86" si="1">LEN(F2)</f>
        <v>21</v>
      </c>
      <c r="F2" s="2" t="str">
        <f>IFERROR(__xludf.DUMMYFUNCTION("GOOGLETRANSLATE(""해골전사(도끼)"",""auto"",""en"")"),"Skeleton Warrior (Ax)")</f>
        <v>Skeleton Warrior (Ax)</v>
      </c>
    </row>
    <row r="3">
      <c r="A3" s="1">
        <v>1.0</v>
      </c>
      <c r="B3" s="2" t="s">
        <v>7</v>
      </c>
      <c r="C3" s="2" t="s">
        <v>8</v>
      </c>
      <c r="D3" s="2">
        <v>64.0</v>
      </c>
      <c r="E3" s="2">
        <f t="shared" si="1"/>
        <v>31</v>
      </c>
      <c r="F3" s="2" t="str">
        <f>IFERROR(__xludf.DUMMYFUNCTION("GOOGLETRANSLATE(""해골전사(쌍칼)"",""auto"",""en"")"),"Skeleton Warrior (double knife)")</f>
        <v>Skeleton Warrior (double knife)</v>
      </c>
    </row>
    <row r="4">
      <c r="A4" s="1">
        <v>2.0</v>
      </c>
      <c r="B4" s="2" t="s">
        <v>9</v>
      </c>
      <c r="C4" s="2" t="s">
        <v>10</v>
      </c>
      <c r="D4" s="2">
        <v>64.0</v>
      </c>
      <c r="E4" s="2">
        <f t="shared" si="1"/>
        <v>12</v>
      </c>
      <c r="F4" s="2" t="str">
        <f>IFERROR(__xludf.DUMMYFUNCTION("GOOGLETRANSLATE(""해골기사"",""auto"",""en"")"),"Skull knight")</f>
        <v>Skull knight</v>
      </c>
    </row>
    <row r="5">
      <c r="A5" s="1">
        <v>3.0</v>
      </c>
      <c r="B5" s="2" t="s">
        <v>11</v>
      </c>
      <c r="C5" s="2" t="s">
        <v>12</v>
      </c>
      <c r="D5" s="2">
        <v>64.0</v>
      </c>
      <c r="E5" s="2">
        <f t="shared" si="1"/>
        <v>6</v>
      </c>
      <c r="F5" s="2" t="str">
        <f>IFERROR(__xludf.DUMMYFUNCTION("GOOGLETRANSLATE(""좀비"",""auto"",""en"")"),"zombie")</f>
        <v>zombie</v>
      </c>
    </row>
    <row r="6">
      <c r="A6" s="1">
        <v>4.0</v>
      </c>
      <c r="B6" s="2" t="s">
        <v>13</v>
      </c>
      <c r="C6" s="2" t="s">
        <v>14</v>
      </c>
      <c r="D6" s="2">
        <v>64.0</v>
      </c>
      <c r="E6" s="2">
        <f t="shared" si="1"/>
        <v>11</v>
      </c>
      <c r="F6" s="2" t="str">
        <f>IFERROR(__xludf.DUMMYFUNCTION("GOOGLETRANSLATE(""산송장"",""auto"",""en"")"),"Sansongjang")</f>
        <v>Sansongjang</v>
      </c>
    </row>
    <row r="7">
      <c r="A7" s="1">
        <v>5.0</v>
      </c>
      <c r="B7" s="2" t="s">
        <v>15</v>
      </c>
      <c r="C7" s="2" t="s">
        <v>16</v>
      </c>
      <c r="D7" s="2">
        <v>64.0</v>
      </c>
      <c r="E7" s="2">
        <f t="shared" si="1"/>
        <v>5</v>
      </c>
      <c r="F7" s="2" t="str">
        <f>IFERROR(__xludf.DUMMYFUNCTION("GOOGLETRANSLATE(""유령"",""auto"",""en"")"),"Ghost")</f>
        <v>Ghost</v>
      </c>
    </row>
    <row r="8">
      <c r="A8" s="1">
        <v>6.0</v>
      </c>
      <c r="B8" s="2" t="s">
        <v>17</v>
      </c>
      <c r="C8" s="2" t="s">
        <v>18</v>
      </c>
      <c r="D8" s="2">
        <v>64.0</v>
      </c>
      <c r="E8" s="2">
        <f t="shared" si="1"/>
        <v>5</v>
      </c>
      <c r="F8" s="2" t="str">
        <f>IFERROR(__xludf.DUMMYFUNCTION("GOOGLETRANSLATE(""미이라"",""auto"",""en"")"),"Mummy")</f>
        <v>Mummy</v>
      </c>
    </row>
    <row r="9">
      <c r="A9" s="1">
        <v>7.0</v>
      </c>
      <c r="B9" s="2" t="s">
        <v>19</v>
      </c>
      <c r="C9" s="2" t="s">
        <v>20</v>
      </c>
      <c r="D9" s="2">
        <v>64.0</v>
      </c>
      <c r="E9" s="2">
        <f t="shared" si="1"/>
        <v>11</v>
      </c>
      <c r="F9" s="2" t="str">
        <f>IFERROR(__xludf.DUMMYFUNCTION("GOOGLETRANSLATE(""고스트 아머"",""auto"",""en"")"),"Ghost armor")</f>
        <v>Ghost armor</v>
      </c>
    </row>
    <row r="10">
      <c r="A10" s="1">
        <v>8.0</v>
      </c>
      <c r="B10" s="2" t="s">
        <v>21</v>
      </c>
      <c r="C10" s="2" t="s">
        <v>22</v>
      </c>
      <c r="D10" s="2">
        <v>64.0</v>
      </c>
      <c r="E10" s="2">
        <f t="shared" si="1"/>
        <v>7</v>
      </c>
      <c r="F10" s="2" t="str">
        <f>IFERROR(__xludf.DUMMYFUNCTION("GOOGLETRANSLATE(""뱀파이어"",""auto"",""en"")"),"vampire")</f>
        <v>vampire</v>
      </c>
    </row>
    <row r="11">
      <c r="A11" s="1">
        <v>9.0</v>
      </c>
      <c r="B11" s="2" t="s">
        <v>23</v>
      </c>
      <c r="C11" s="2" t="s">
        <v>24</v>
      </c>
      <c r="D11" s="2">
        <v>64.0</v>
      </c>
      <c r="E11" s="2">
        <f t="shared" si="1"/>
        <v>4</v>
      </c>
      <c r="F11" s="2" t="str">
        <f>IFERROR(__xludf.DUMMYFUNCTION("GOOGLETRANSLATE(""리치"",""auto"",""en"")"),"rich")</f>
        <v>rich</v>
      </c>
    </row>
    <row r="12">
      <c r="A12" s="1">
        <v>10.0</v>
      </c>
      <c r="B12" s="2" t="s">
        <v>25</v>
      </c>
      <c r="C12" s="2" t="s">
        <v>26</v>
      </c>
      <c r="D12" s="2">
        <v>64.0</v>
      </c>
      <c r="E12" s="2">
        <f t="shared" si="1"/>
        <v>9</v>
      </c>
      <c r="F12" s="2" t="str">
        <f>IFERROR(__xludf.DUMMYFUNCTION("GOOGLETRANSLATE(""블랙 엘프"",""auto"",""en"")"),"Black Elf")</f>
        <v>Black Elf</v>
      </c>
    </row>
    <row r="13">
      <c r="A13" s="1">
        <v>11.0</v>
      </c>
      <c r="B13" s="2" t="s">
        <v>27</v>
      </c>
      <c r="C13" s="2" t="s">
        <v>28</v>
      </c>
      <c r="D13" s="2">
        <v>64.0</v>
      </c>
      <c r="E13" s="2">
        <f t="shared" si="1"/>
        <v>8</v>
      </c>
      <c r="F13" s="2" t="str">
        <f>IFERROR(__xludf.DUMMYFUNCTION("GOOGLETRANSLATE(""어새신"",""auto"",""en"")"),"Assassin")</f>
        <v>Assassin</v>
      </c>
    </row>
    <row r="14">
      <c r="A14" s="1">
        <v>12.0</v>
      </c>
      <c r="B14" s="2" t="s">
        <v>29</v>
      </c>
      <c r="C14" s="2" t="s">
        <v>30</v>
      </c>
      <c r="D14" s="2">
        <v>64.0</v>
      </c>
      <c r="E14" s="2">
        <f t="shared" si="1"/>
        <v>6</v>
      </c>
      <c r="F14" s="2" t="str">
        <f>IFERROR(__xludf.DUMMYFUNCTION("GOOGLETRANSLATE(""원주민"",""auto"",""en"")"),"Native")</f>
        <v>Native</v>
      </c>
    </row>
    <row r="15">
      <c r="A15" s="1">
        <v>13.0</v>
      </c>
      <c r="B15" s="2" t="s">
        <v>31</v>
      </c>
      <c r="C15" s="2" t="s">
        <v>32</v>
      </c>
      <c r="D15" s="2">
        <v>64.0</v>
      </c>
      <c r="E15" s="2">
        <f t="shared" si="1"/>
        <v>13</v>
      </c>
      <c r="F15" s="2" t="str">
        <f>IFERROR(__xludf.DUMMYFUNCTION("GOOGLETRANSLATE(""타락한 마법사"",""auto"",""en"")"),"Fallen wizard")</f>
        <v>Fallen wizard</v>
      </c>
    </row>
    <row r="16">
      <c r="A16" s="1">
        <v>14.0</v>
      </c>
      <c r="B16" s="2" t="s">
        <v>33</v>
      </c>
      <c r="C16" s="2" t="s">
        <v>34</v>
      </c>
      <c r="D16" s="2">
        <v>64.0</v>
      </c>
      <c r="E16" s="2">
        <f t="shared" si="1"/>
        <v>5</v>
      </c>
      <c r="F16" s="2" t="str">
        <f>IFERROR(__xludf.DUMMYFUNCTION("GOOGLETRANSLATE(""궁정 기사단"",""auto"",""en"")"),"Court")</f>
        <v>Court</v>
      </c>
    </row>
    <row r="17">
      <c r="A17" s="1">
        <v>15.0</v>
      </c>
      <c r="B17" s="2" t="s">
        <v>35</v>
      </c>
      <c r="C17" s="2" t="s">
        <v>36</v>
      </c>
      <c r="D17" s="2">
        <v>64.0</v>
      </c>
      <c r="E17" s="2">
        <f t="shared" si="1"/>
        <v>11</v>
      </c>
      <c r="F17" s="2" t="str">
        <f>IFERROR(__xludf.DUMMYFUNCTION("GOOGLETRANSLATE(""다크 프리스트"",""auto"",""en"")"),"Dark Priest")</f>
        <v>Dark Priest</v>
      </c>
    </row>
    <row r="18">
      <c r="A18" s="1">
        <v>16.0</v>
      </c>
      <c r="B18" s="2" t="s">
        <v>37</v>
      </c>
      <c r="C18" s="2" t="s">
        <v>38</v>
      </c>
      <c r="D18" s="2">
        <v>64.0</v>
      </c>
      <c r="E18" s="2">
        <f t="shared" si="1"/>
        <v>13</v>
      </c>
      <c r="F18" s="2" t="str">
        <f>IFERROR(__xludf.DUMMYFUNCTION("GOOGLETRANSLATE(""어둠의 소환사"",""auto"",""en"")"),"Dark Summoner")</f>
        <v>Dark Summoner</v>
      </c>
    </row>
    <row r="19">
      <c r="A19" s="1">
        <v>17.0</v>
      </c>
      <c r="B19" s="2" t="s">
        <v>39</v>
      </c>
      <c r="C19" s="2" t="s">
        <v>40</v>
      </c>
      <c r="D19" s="2">
        <v>64.0</v>
      </c>
      <c r="E19" s="2">
        <f t="shared" si="1"/>
        <v>5</v>
      </c>
      <c r="F19" s="2" t="str">
        <f>IFERROR(__xludf.DUMMYFUNCTION("GOOGLETRANSLATE(""자이언트"",""auto"",""en"")"),"Giant")</f>
        <v>Giant</v>
      </c>
    </row>
    <row r="20">
      <c r="A20" s="1">
        <v>18.0</v>
      </c>
      <c r="B20" s="2" t="s">
        <v>41</v>
      </c>
      <c r="C20" s="2" t="s">
        <v>42</v>
      </c>
      <c r="D20" s="2">
        <v>64.0</v>
      </c>
      <c r="E20" s="2">
        <f t="shared" si="1"/>
        <v>8</v>
      </c>
      <c r="F20" s="2" t="str">
        <f>IFERROR(__xludf.DUMMYFUNCTION("GOOGLETRANSLATE(""엘프 킹"",""auto"",""en"")"),"Elf King")</f>
        <v>Elf King</v>
      </c>
    </row>
    <row r="21" ht="15.75" customHeight="1">
      <c r="A21" s="1">
        <v>19.0</v>
      </c>
      <c r="B21" s="2" t="s">
        <v>43</v>
      </c>
      <c r="C21" s="2" t="s">
        <v>44</v>
      </c>
      <c r="D21" s="2">
        <v>64.0</v>
      </c>
      <c r="E21" s="2">
        <f t="shared" si="1"/>
        <v>3</v>
      </c>
      <c r="F21" s="2" t="str">
        <f>IFERROR(__xludf.DUMMYFUNCTION("GOOGLETRANSLATE(""대마술사"",""auto"",""en"")"),"Hue")</f>
        <v>Hue</v>
      </c>
    </row>
    <row r="22" ht="15.75" customHeight="1">
      <c r="A22" s="1">
        <v>20.0</v>
      </c>
      <c r="B22" s="2" t="s">
        <v>45</v>
      </c>
      <c r="C22" s="2" t="s">
        <v>46</v>
      </c>
      <c r="D22" s="2">
        <v>64.0</v>
      </c>
      <c r="E22" s="2">
        <f t="shared" si="1"/>
        <v>16</v>
      </c>
      <c r="F22" s="2" t="str">
        <f>IFERROR(__xludf.DUMMYFUNCTION("GOOGLETRANSLATE(""데미 비홀더"",""auto"",""en"")"),"Demi non -holder")</f>
        <v>Demi non -holder</v>
      </c>
    </row>
    <row r="23" ht="15.75" customHeight="1">
      <c r="A23" s="1">
        <v>21.0</v>
      </c>
      <c r="B23" s="2" t="s">
        <v>47</v>
      </c>
      <c r="C23" s="2" t="s">
        <v>48</v>
      </c>
      <c r="D23" s="2">
        <v>64.0</v>
      </c>
      <c r="E23" s="2">
        <f t="shared" si="1"/>
        <v>7</v>
      </c>
      <c r="F23" s="2" t="str">
        <f>IFERROR(__xludf.DUMMYFUNCTION("GOOGLETRANSLATE(""렙타일"",""auto"",""en"")"),"Leptile")</f>
        <v>Leptile</v>
      </c>
    </row>
    <row r="24" ht="15.75" customHeight="1">
      <c r="A24" s="1">
        <v>22.0</v>
      </c>
      <c r="B24" s="2" t="s">
        <v>49</v>
      </c>
      <c r="C24" s="2" t="s">
        <v>50</v>
      </c>
      <c r="D24" s="2">
        <v>64.0</v>
      </c>
      <c r="E24" s="2">
        <f t="shared" si="1"/>
        <v>15</v>
      </c>
      <c r="F24" s="2" t="str">
        <f>IFERROR(__xludf.DUMMYFUNCTION("GOOGLETRANSLATE(""닭 전사"",""auto"",""en"")"),"Chicken warrior")</f>
        <v>Chicken warrior</v>
      </c>
    </row>
    <row r="25" ht="15.75" customHeight="1">
      <c r="A25" s="1">
        <v>23.0</v>
      </c>
      <c r="B25" s="2" t="s">
        <v>51</v>
      </c>
      <c r="C25" s="2" t="s">
        <v>52</v>
      </c>
      <c r="D25" s="2">
        <v>64.0</v>
      </c>
      <c r="E25" s="2">
        <f t="shared" si="1"/>
        <v>14</v>
      </c>
      <c r="F25" s="2" t="str">
        <f>IFERROR(__xludf.DUMMYFUNCTION("GOOGLETRANSLATE(""리자드 워리어"",""auto"",""en"")"),"Lizard Warrior")</f>
        <v>Lizard Warrior</v>
      </c>
    </row>
    <row r="26" ht="15.75" customHeight="1">
      <c r="A26" s="1">
        <v>24.0</v>
      </c>
      <c r="B26" s="2" t="s">
        <v>53</v>
      </c>
      <c r="C26" s="2" t="s">
        <v>54</v>
      </c>
      <c r="D26" s="2">
        <v>64.0</v>
      </c>
      <c r="E26" s="2">
        <f t="shared" si="1"/>
        <v>12</v>
      </c>
      <c r="F26" s="2" t="str">
        <f>IFERROR(__xludf.DUMMYFUNCTION("GOOGLETRANSLATE(""리자드 라이더"",""auto"",""en"")"),"Lizard Rider")</f>
        <v>Lizard Rider</v>
      </c>
    </row>
    <row r="27" ht="15.75" customHeight="1">
      <c r="A27" s="1">
        <v>25.0</v>
      </c>
      <c r="B27" s="2" t="s">
        <v>55</v>
      </c>
      <c r="C27" s="2" t="s">
        <v>56</v>
      </c>
      <c r="D27" s="2">
        <v>64.0</v>
      </c>
      <c r="E27" s="2">
        <f t="shared" si="1"/>
        <v>11</v>
      </c>
      <c r="F27" s="2" t="str">
        <f>IFERROR(__xludf.DUMMYFUNCTION("GOOGLETRANSLATE(""랫 파이터"",""auto"",""en"")"),"Rat fighter")</f>
        <v>Rat fighter</v>
      </c>
    </row>
    <row r="28" ht="15.75" customHeight="1">
      <c r="A28" s="1">
        <v>26.0</v>
      </c>
      <c r="B28" s="2" t="s">
        <v>57</v>
      </c>
      <c r="C28" s="2" t="s">
        <v>58</v>
      </c>
      <c r="D28" s="2">
        <v>64.0</v>
      </c>
      <c r="E28" s="2">
        <f t="shared" si="1"/>
        <v>6</v>
      </c>
      <c r="F28" s="2" t="str">
        <f>IFERROR(__xludf.DUMMYFUNCTION("GOOGLETRANSLATE(""데몬"",""auto"",""en"")"),"Daemon")</f>
        <v>Daemon</v>
      </c>
    </row>
    <row r="29" ht="15.75" customHeight="1">
      <c r="A29" s="1">
        <v>27.0</v>
      </c>
      <c r="B29" s="2" t="s">
        <v>59</v>
      </c>
      <c r="C29" s="2" t="s">
        <v>60</v>
      </c>
      <c r="D29" s="2">
        <v>64.0</v>
      </c>
      <c r="E29" s="2">
        <f t="shared" si="1"/>
        <v>5</v>
      </c>
      <c r="F29" s="2" t="str">
        <f>IFERROR(__xludf.DUMMYFUNCTION("GOOGLETRANSLATE(""오우거"",""auto"",""en"")"),"Ogger")</f>
        <v>Ogger</v>
      </c>
    </row>
    <row r="30" ht="15.75" customHeight="1">
      <c r="A30" s="1">
        <v>28.0</v>
      </c>
      <c r="B30" s="2" t="s">
        <v>61</v>
      </c>
      <c r="C30" s="2" t="s">
        <v>62</v>
      </c>
      <c r="D30" s="2">
        <v>64.0</v>
      </c>
      <c r="E30" s="2">
        <f t="shared" si="1"/>
        <v>8</v>
      </c>
      <c r="F30" s="2" t="str">
        <f>IFERROR(__xludf.DUMMYFUNCTION("GOOGLETRANSLATE(""바호매트"",""auto"",""en"")"),"Baho mat")</f>
        <v>Baho mat</v>
      </c>
    </row>
    <row r="31" ht="15.75" customHeight="1">
      <c r="A31" s="1">
        <v>29.0</v>
      </c>
      <c r="B31" s="2" t="s">
        <v>63</v>
      </c>
      <c r="C31" s="2" t="s">
        <v>64</v>
      </c>
      <c r="D31" s="2">
        <v>64.0</v>
      </c>
      <c r="E31" s="2">
        <f t="shared" si="1"/>
        <v>9</v>
      </c>
      <c r="F31" s="2" t="str">
        <f>IFERROR(__xludf.DUMMYFUNCTION("GOOGLETRANSLATE(""붉은 악마"",""auto"",""en"")"),"Red devil")</f>
        <v>Red devil</v>
      </c>
    </row>
    <row r="32" ht="15.75" customHeight="1">
      <c r="A32" s="1">
        <v>30.0</v>
      </c>
      <c r="B32" s="2" t="s">
        <v>65</v>
      </c>
      <c r="C32" s="2" t="s">
        <v>66</v>
      </c>
      <c r="D32" s="2">
        <v>64.0</v>
      </c>
      <c r="E32" s="2">
        <f t="shared" si="1"/>
        <v>13</v>
      </c>
      <c r="F32" s="2" t="str">
        <f>IFERROR(__xludf.DUMMYFUNCTION("GOOGLETRANSLATE(""터틀 드래곤"",""auto"",""en"")"),"Turtle dragon")</f>
        <v>Turtle dragon</v>
      </c>
    </row>
    <row r="33" ht="15.75" customHeight="1">
      <c r="A33" s="1">
        <v>31.0</v>
      </c>
      <c r="B33" s="2" t="s">
        <v>67</v>
      </c>
      <c r="C33" s="2" t="s">
        <v>68</v>
      </c>
      <c r="D33" s="2">
        <v>64.0</v>
      </c>
      <c r="E33" s="2">
        <f t="shared" si="1"/>
        <v>6</v>
      </c>
      <c r="F33" s="2" t="str">
        <f>IFERROR(__xludf.DUMMYFUNCTION("GOOGLETRANSLATE(""거미"",""auto"",""en"")"),"spider")</f>
        <v>spider</v>
      </c>
    </row>
    <row r="34" ht="15.75" customHeight="1">
      <c r="A34" s="1">
        <v>32.0</v>
      </c>
      <c r="B34" s="2" t="s">
        <v>69</v>
      </c>
      <c r="C34" s="2" t="s">
        <v>70</v>
      </c>
      <c r="D34" s="2">
        <v>64.0</v>
      </c>
      <c r="E34" s="2">
        <f t="shared" si="1"/>
        <v>7</v>
      </c>
      <c r="F34" s="2" t="str">
        <f>IFERROR(__xludf.DUMMYFUNCTION("GOOGLETRANSLATE(""전갈"",""auto"",""en"")"),"Message")</f>
        <v>Message</v>
      </c>
    </row>
    <row r="35" ht="15.75" customHeight="1">
      <c r="A35" s="1">
        <v>33.0</v>
      </c>
      <c r="B35" s="2" t="s">
        <v>71</v>
      </c>
      <c r="C35" s="2" t="s">
        <v>72</v>
      </c>
      <c r="D35" s="2">
        <v>64.0</v>
      </c>
      <c r="E35" s="2">
        <f t="shared" si="1"/>
        <v>9</v>
      </c>
      <c r="F35" s="2" t="str">
        <f>IFERROR(__xludf.DUMMYFUNCTION("GOOGLETRANSLATE(""해파리"",""auto"",""en"")"),"jellyfish")</f>
        <v>jellyfish</v>
      </c>
    </row>
    <row r="36" ht="15.75" customHeight="1">
      <c r="A36" s="1">
        <v>34.0</v>
      </c>
      <c r="B36" s="2" t="s">
        <v>73</v>
      </c>
      <c r="C36" s="2" t="s">
        <v>74</v>
      </c>
      <c r="D36" s="2">
        <v>64.0</v>
      </c>
      <c r="E36" s="2">
        <f t="shared" si="1"/>
        <v>4</v>
      </c>
      <c r="F36" s="2" t="str">
        <f>IFERROR(__xludf.DUMMYFUNCTION("GOOGLETRANSLATE(""웜"",""auto"",""en"")"),"Worm")</f>
        <v>Worm</v>
      </c>
    </row>
    <row r="37" ht="15.75" customHeight="1">
      <c r="A37" s="1">
        <v>35.0</v>
      </c>
      <c r="B37" s="2" t="s">
        <v>75</v>
      </c>
      <c r="C37" s="2" t="s">
        <v>76</v>
      </c>
      <c r="D37" s="2">
        <v>64.0</v>
      </c>
      <c r="E37" s="2">
        <f t="shared" si="1"/>
        <v>9</v>
      </c>
      <c r="F37" s="2" t="str">
        <f>IFERROR(__xludf.DUMMYFUNCTION("GOOGLETRANSLATE(""킹 크랩"",""auto"",""en"")"),"King Crab")</f>
        <v>King Crab</v>
      </c>
    </row>
    <row r="38" ht="15.75" customHeight="1">
      <c r="A38" s="1">
        <v>36.0</v>
      </c>
      <c r="B38" s="2" t="s">
        <v>77</v>
      </c>
      <c r="C38" s="2" t="s">
        <v>78</v>
      </c>
      <c r="D38" s="2">
        <v>64.0</v>
      </c>
      <c r="E38" s="2">
        <f t="shared" si="1"/>
        <v>6</v>
      </c>
      <c r="F38" s="2" t="str">
        <f>IFERROR(__xludf.DUMMYFUNCTION("GOOGLETRANSLATE(""곤충 떼"",""auto"",""en"")"),"Insect")</f>
        <v>Insect</v>
      </c>
    </row>
    <row r="39" ht="15.75" customHeight="1">
      <c r="A39" s="1">
        <v>37.0</v>
      </c>
      <c r="B39" s="2" t="s">
        <v>79</v>
      </c>
      <c r="C39" s="2" t="s">
        <v>80</v>
      </c>
      <c r="D39" s="2">
        <v>64.0</v>
      </c>
      <c r="E39" s="2">
        <f t="shared" si="1"/>
        <v>6</v>
      </c>
      <c r="F39" s="2" t="str">
        <f>IFERROR(__xludf.DUMMYFUNCTION("GOOGLETRANSLATE(""늑대"",""auto"",""en"")"),"A wolf")</f>
        <v>A wolf</v>
      </c>
    </row>
    <row r="40" ht="15.75" customHeight="1">
      <c r="A40" s="1">
        <v>38.0</v>
      </c>
      <c r="B40" s="2" t="s">
        <v>81</v>
      </c>
      <c r="C40" s="2" t="s">
        <v>82</v>
      </c>
      <c r="D40" s="2">
        <v>64.0</v>
      </c>
      <c r="E40" s="2">
        <f t="shared" si="1"/>
        <v>4</v>
      </c>
      <c r="F40" s="2" t="str">
        <f>IFERROR(__xludf.DUMMYFUNCTION("GOOGLETRANSLATE(""큰 두더지"",""auto"",""en"")"),"Mole")</f>
        <v>Mole</v>
      </c>
    </row>
    <row r="41" ht="15.75" customHeight="1">
      <c r="A41" s="1">
        <v>39.0</v>
      </c>
      <c r="B41" s="2" t="s">
        <v>83</v>
      </c>
      <c r="C41" s="2" t="s">
        <v>84</v>
      </c>
      <c r="D41" s="2">
        <v>64.0</v>
      </c>
      <c r="E41" s="2">
        <f t="shared" si="1"/>
        <v>10</v>
      </c>
      <c r="F41" s="2" t="str">
        <f>IFERROR(__xludf.DUMMYFUNCTION("GOOGLETRANSLATE(""미친 곰"",""auto"",""en"")"),"Crazy bear")</f>
        <v>Crazy bear</v>
      </c>
    </row>
    <row r="42" ht="15.75" customHeight="1">
      <c r="A42" s="1">
        <v>40.0</v>
      </c>
      <c r="B42" s="2" t="s">
        <v>85</v>
      </c>
      <c r="C42" s="2" t="s">
        <v>86</v>
      </c>
      <c r="D42" s="2">
        <v>64.0</v>
      </c>
      <c r="E42" s="2">
        <f t="shared" si="1"/>
        <v>10</v>
      </c>
      <c r="F42" s="2" t="str">
        <f>IFERROR(__xludf.DUMMYFUNCTION("GOOGLETRANSLATE(""불도깨비"",""auto"",""en"")"),"Fire ghost")</f>
        <v>Fire ghost</v>
      </c>
    </row>
    <row r="43" ht="15.75" customHeight="1">
      <c r="A43" s="1">
        <v>41.0</v>
      </c>
      <c r="B43" s="2" t="s">
        <v>87</v>
      </c>
      <c r="C43" s="2" t="s">
        <v>88</v>
      </c>
      <c r="D43" s="2">
        <v>64.0</v>
      </c>
      <c r="E43" s="2">
        <f t="shared" si="1"/>
        <v>6</v>
      </c>
      <c r="F43" s="2" t="str">
        <f>IFERROR(__xludf.DUMMYFUNCTION("GOOGLETRANSLATE(""혓바닥눈"",""auto"",""en"")"),"Tongue")</f>
        <v>Tongue</v>
      </c>
    </row>
    <row r="44" ht="15.75" customHeight="1">
      <c r="A44" s="1">
        <v>42.0</v>
      </c>
      <c r="B44" s="2" t="s">
        <v>89</v>
      </c>
      <c r="C44" s="2" t="s">
        <v>90</v>
      </c>
      <c r="D44" s="2">
        <v>64.0</v>
      </c>
      <c r="E44" s="2">
        <f t="shared" si="1"/>
        <v>7</v>
      </c>
      <c r="F44" s="2" t="str">
        <f>IFERROR(__xludf.DUMMYFUNCTION("GOOGLETRANSLATE(""가고일"",""auto"",""en"")"),"Kagoyle")</f>
        <v>Kagoyle</v>
      </c>
    </row>
    <row r="45" ht="15.75" customHeight="1">
      <c r="A45" s="1">
        <v>43.0</v>
      </c>
      <c r="B45" s="2" t="s">
        <v>91</v>
      </c>
      <c r="C45" s="2" t="s">
        <v>92</v>
      </c>
      <c r="D45" s="2">
        <v>64.0</v>
      </c>
      <c r="E45" s="2">
        <f t="shared" si="1"/>
        <v>11</v>
      </c>
      <c r="F45" s="2" t="str">
        <f>IFERROR(__xludf.DUMMYFUNCTION("GOOGLETRANSLATE(""메탈 골렘"",""auto"",""en"")"),"Metal golem")</f>
        <v>Metal golem</v>
      </c>
    </row>
    <row r="46" ht="15.75" customHeight="1">
      <c r="A46" s="1">
        <v>44.0</v>
      </c>
      <c r="B46" s="2" t="s">
        <v>93</v>
      </c>
      <c r="C46" s="2" t="s">
        <v>94</v>
      </c>
      <c r="D46" s="2">
        <v>64.0</v>
      </c>
      <c r="E46" s="2">
        <f t="shared" si="1"/>
        <v>9</v>
      </c>
      <c r="F46" s="2" t="str">
        <f>IFERROR(__xludf.DUMMYFUNCTION("GOOGLETRANSLATE(""켄타우로스"",""auto"",""en"")"),"Kentaurus")</f>
        <v>Kentaurus</v>
      </c>
    </row>
    <row r="47" ht="15.75" customHeight="1">
      <c r="A47" s="1">
        <v>45.0</v>
      </c>
      <c r="B47" s="2" t="s">
        <v>95</v>
      </c>
      <c r="C47" s="2" t="s">
        <v>96</v>
      </c>
      <c r="D47" s="2">
        <v>64.0</v>
      </c>
      <c r="E47" s="2">
        <f t="shared" si="1"/>
        <v>12</v>
      </c>
      <c r="F47" s="2" t="str">
        <f>IFERROR(__xludf.DUMMYFUNCTION("GOOGLETRANSLATE(""머맨 나이트"",""auto"",""en"")"),"Murman Night")</f>
        <v>Murman Night</v>
      </c>
    </row>
    <row r="48" ht="15.75" customHeight="1">
      <c r="A48" s="1">
        <v>46.0</v>
      </c>
      <c r="B48" s="2" t="s">
        <v>97</v>
      </c>
      <c r="C48" s="2" t="s">
        <v>98</v>
      </c>
      <c r="D48" s="2">
        <v>64.0</v>
      </c>
      <c r="E48" s="2">
        <f t="shared" si="1"/>
        <v>9</v>
      </c>
      <c r="F48" s="2" t="str">
        <f>IFERROR(__xludf.DUMMYFUNCTION("GOOGLETRANSLATE(""팀버맨"",""auto"",""en"")"),"Timberman")</f>
        <v>Timberman</v>
      </c>
    </row>
    <row r="49" ht="15.75" customHeight="1">
      <c r="A49" s="1">
        <v>47.0</v>
      </c>
      <c r="B49" s="2" t="s">
        <v>99</v>
      </c>
      <c r="C49" s="2" t="s">
        <v>100</v>
      </c>
      <c r="D49" s="2">
        <v>64.0</v>
      </c>
      <c r="E49" s="2">
        <f t="shared" si="1"/>
        <v>9</v>
      </c>
      <c r="F49" s="2" t="str">
        <f>IFERROR(__xludf.DUMMYFUNCTION("GOOGLETRANSLATE(""사라만다"",""auto"",""en"")"),"Saramanda")</f>
        <v>Saramanda</v>
      </c>
    </row>
    <row r="50" ht="15.75" customHeight="1">
      <c r="A50" s="1">
        <v>48.0</v>
      </c>
      <c r="B50" s="2" t="s">
        <v>101</v>
      </c>
      <c r="C50" s="2" t="s">
        <v>102</v>
      </c>
      <c r="D50" s="2">
        <v>64.0</v>
      </c>
      <c r="E50" s="2">
        <f t="shared" si="1"/>
        <v>9</v>
      </c>
      <c r="F50" s="2" t="str">
        <f>IFERROR(__xludf.DUMMYFUNCTION("GOOGLETRANSLATE(""다크 파이어"",""auto"",""en"")"),"Dark Fire")</f>
        <v>Dark Fire</v>
      </c>
    </row>
    <row r="51" ht="15.75" customHeight="1">
      <c r="A51" s="1">
        <v>49.0</v>
      </c>
      <c r="B51" s="2" t="s">
        <v>103</v>
      </c>
      <c r="C51" s="2" t="s">
        <v>104</v>
      </c>
      <c r="D51" s="2">
        <v>64.0</v>
      </c>
      <c r="E51" s="2">
        <f t="shared" si="1"/>
        <v>12</v>
      </c>
      <c r="F51" s="2" t="str">
        <f>IFERROR(__xludf.DUMMYFUNCTION("GOOGLETRANSLATE(""화이트 섀도우"",""auto"",""en"")"),"White shadow")</f>
        <v>White shadow</v>
      </c>
    </row>
    <row r="52" ht="15.75" customHeight="1">
      <c r="A52" s="1">
        <v>50.0</v>
      </c>
      <c r="B52" s="2" t="s">
        <v>105</v>
      </c>
      <c r="C52" s="2" t="s">
        <v>106</v>
      </c>
      <c r="D52" s="2">
        <v>64.0</v>
      </c>
      <c r="E52" s="2">
        <f t="shared" si="1"/>
        <v>14</v>
      </c>
      <c r="F52" s="2" t="str">
        <f>IFERROR(__xludf.DUMMYFUNCTION("GOOGLETRANSLATE(""해골 산타"",""auto"",""en"")"),"Skeleton Santa")</f>
        <v>Skeleton Santa</v>
      </c>
    </row>
    <row r="53" ht="15.75" customHeight="1">
      <c r="A53" s="1">
        <v>51.0</v>
      </c>
      <c r="B53" s="2" t="s">
        <v>107</v>
      </c>
      <c r="C53" s="2" t="s">
        <v>108</v>
      </c>
      <c r="D53" s="2">
        <v>64.0</v>
      </c>
      <c r="E53" s="2">
        <f t="shared" si="1"/>
        <v>4</v>
      </c>
      <c r="F53" s="2" t="str">
        <f>IFERROR(__xludf.DUMMYFUNCTION("GOOGLETRANSLATE(""세이지"",""auto"",""en"")"),"sage")</f>
        <v>sage</v>
      </c>
    </row>
    <row r="54" ht="15.75" customHeight="1">
      <c r="A54" s="1">
        <v>52.0</v>
      </c>
      <c r="B54" s="2" t="s">
        <v>109</v>
      </c>
      <c r="C54" s="2" t="s">
        <v>110</v>
      </c>
      <c r="D54" s="2">
        <v>64.0</v>
      </c>
      <c r="E54" s="2">
        <f t="shared" si="1"/>
        <v>11</v>
      </c>
      <c r="F54" s="2" t="str">
        <f>IFERROR(__xludf.DUMMYFUNCTION("GOOGLETRANSLATE(""세이지 마스터"",""auto"",""en"")"),"Sage Master")</f>
        <v>Sage Master</v>
      </c>
    </row>
    <row r="55" ht="15.75" customHeight="1">
      <c r="A55" s="1">
        <v>53.0</v>
      </c>
      <c r="B55" s="2" t="s">
        <v>111</v>
      </c>
      <c r="C55" s="2" t="s">
        <v>112</v>
      </c>
      <c r="D55" s="2">
        <v>64.0</v>
      </c>
      <c r="E55" s="2">
        <f t="shared" si="1"/>
        <v>24</v>
      </c>
      <c r="F55" s="2" t="str">
        <f>IFERROR(__xludf.DUMMYFUNCTION("GOOGLETRANSLATE(""티아메스(왼쪽위 촉수)"",""auto"",""en"")"),"Thiames (left tentacles)")</f>
        <v>Thiames (left tentacles)</v>
      </c>
    </row>
    <row r="56" ht="15.75" customHeight="1">
      <c r="A56" s="1">
        <v>54.0</v>
      </c>
      <c r="B56" s="2" t="s">
        <v>113</v>
      </c>
      <c r="C56" s="2" t="s">
        <v>114</v>
      </c>
      <c r="D56" s="2">
        <v>64.0</v>
      </c>
      <c r="E56" s="2">
        <f t="shared" si="1"/>
        <v>14</v>
      </c>
      <c r="F56" s="2" t="str">
        <f>IFERROR(__xludf.DUMMYFUNCTION("GOOGLETRANSLATE(""티아메스(본체)"",""auto"",""en"")"),"Thiames (body)")</f>
        <v>Thiames (body)</v>
      </c>
    </row>
    <row r="57" ht="15.75" customHeight="1">
      <c r="A57" s="1">
        <v>55.0</v>
      </c>
      <c r="B57" s="2" t="s">
        <v>115</v>
      </c>
      <c r="C57" s="2" t="s">
        <v>116</v>
      </c>
      <c r="D57" s="2">
        <v>64.0</v>
      </c>
      <c r="E57" s="2">
        <f t="shared" si="1"/>
        <v>25</v>
      </c>
      <c r="F57" s="2" t="str">
        <f>IFERROR(__xludf.DUMMYFUNCTION("GOOGLETRANSLATE(""티아메스(오른쪽 촉수)"",""auto"",""en"")"),"Thiames (right tentacles)")</f>
        <v>Thiames (right tentacles)</v>
      </c>
    </row>
    <row r="58" ht="15.75" customHeight="1">
      <c r="A58" s="1">
        <v>56.0</v>
      </c>
      <c r="B58" s="2" t="s">
        <v>117</v>
      </c>
      <c r="C58" s="2" t="s">
        <v>118</v>
      </c>
      <c r="D58" s="2">
        <v>64.0</v>
      </c>
      <c r="E58" s="2">
        <f t="shared" si="1"/>
        <v>12</v>
      </c>
      <c r="F58" s="2" t="str">
        <f>IFERROR(__xludf.DUMMYFUNCTION("GOOGLETRANSLATE(""워터 드래곤"",""auto"",""en"")"),"Water Dragon")</f>
        <v>Water Dragon</v>
      </c>
    </row>
    <row r="59" ht="15.75" customHeight="1">
      <c r="A59" s="1">
        <v>57.0</v>
      </c>
      <c r="B59" s="2" t="s">
        <v>119</v>
      </c>
      <c r="C59" s="2" t="s">
        <v>120</v>
      </c>
      <c r="D59" s="2">
        <v>64.0</v>
      </c>
      <c r="E59" s="2">
        <f t="shared" si="1"/>
        <v>9</v>
      </c>
      <c r="F59" s="2" t="str">
        <f>IFERROR(__xludf.DUMMYFUNCTION("GOOGLETRANSLATE(""아크 데빌"",""auto"",""en"")"),"Arc Devil")</f>
        <v>Arc Devil</v>
      </c>
    </row>
    <row r="60" ht="15.75" customHeight="1">
      <c r="A60" s="1">
        <v>58.0</v>
      </c>
      <c r="B60" s="2" t="s">
        <v>121</v>
      </c>
      <c r="C60" s="2" t="s">
        <v>122</v>
      </c>
      <c r="D60" s="2">
        <v>64.0</v>
      </c>
      <c r="E60" s="2">
        <f t="shared" si="1"/>
        <v>10</v>
      </c>
      <c r="F60" s="2" t="str">
        <f>IFERROR(__xludf.DUMMYFUNCTION("GOOGLETRANSLATE(""드라코 리치"",""auto"",""en"")"),"Draco Rich")</f>
        <v>Draco Rich</v>
      </c>
    </row>
    <row r="61" ht="15.75" customHeight="1">
      <c r="A61" s="1">
        <v>59.0</v>
      </c>
      <c r="B61" s="2" t="s">
        <v>123</v>
      </c>
      <c r="C61" s="2" t="s">
        <v>124</v>
      </c>
      <c r="D61" s="2">
        <v>64.0</v>
      </c>
      <c r="E61" s="2">
        <f t="shared" si="1"/>
        <v>13</v>
      </c>
      <c r="F61" s="2" t="str">
        <f>IFERROR(__xludf.DUMMYFUNCTION("GOOGLETRANSLATE(""드라코 리치 오브"",""auto"",""en"")"),"Draco Rich of")</f>
        <v>Draco Rich of</v>
      </c>
    </row>
    <row r="62" ht="15.75" customHeight="1">
      <c r="A62" s="1">
        <v>60.0</v>
      </c>
      <c r="B62" s="2" t="s">
        <v>125</v>
      </c>
      <c r="C62" s="2" t="s">
        <v>126</v>
      </c>
      <c r="D62" s="2">
        <v>64.0</v>
      </c>
      <c r="E62" s="2">
        <f t="shared" si="1"/>
        <v>5</v>
      </c>
      <c r="F62" s="2" t="str">
        <f>IFERROR(__xludf.DUMMYFUNCTION("GOOGLETRANSLATE(""자이언트해골"",""auto"",""en"")"),"Giant")</f>
        <v>Giant</v>
      </c>
    </row>
    <row r="63" ht="15.75" customHeight="1">
      <c r="A63" s="1">
        <v>61.0</v>
      </c>
      <c r="B63" s="2" t="s">
        <v>127</v>
      </c>
      <c r="C63" s="2" t="s">
        <v>128</v>
      </c>
      <c r="D63" s="2">
        <v>64.0</v>
      </c>
      <c r="E63" s="2">
        <f t="shared" si="1"/>
        <v>12</v>
      </c>
      <c r="F63" s="2" t="str">
        <f>IFERROR(__xludf.DUMMYFUNCTION("GOOGLETRANSLATE(""해골 마법사"",""auto"",""en"")"),"Skull wizard")</f>
        <v>Skull wizard</v>
      </c>
    </row>
    <row r="64" ht="15.75" customHeight="1">
      <c r="A64" s="1">
        <v>62.0</v>
      </c>
      <c r="B64" s="2" t="s">
        <v>129</v>
      </c>
      <c r="C64" s="2" t="s">
        <v>130</v>
      </c>
      <c r="D64" s="2">
        <v>64.0</v>
      </c>
      <c r="E64" s="2">
        <f t="shared" si="1"/>
        <v>11</v>
      </c>
      <c r="F64" s="2" t="str">
        <f>IFERROR(__xludf.DUMMYFUNCTION("GOOGLETRANSLATE(""본 키메라"",""auto"",""en"")"),"Bon chimera")</f>
        <v>Bon chimera</v>
      </c>
    </row>
    <row r="65" ht="15.75" customHeight="1">
      <c r="A65" s="1">
        <v>63.0</v>
      </c>
      <c r="B65" s="2" t="s">
        <v>131</v>
      </c>
      <c r="C65" s="2" t="s">
        <v>132</v>
      </c>
      <c r="D65" s="2">
        <v>64.0</v>
      </c>
      <c r="E65" s="2">
        <f t="shared" si="1"/>
        <v>8</v>
      </c>
      <c r="F65" s="2" t="str">
        <f>IFERROR(__xludf.DUMMYFUNCTION("GOOGLETRANSLATE(""하이 엘프"",""auto"",""en"")"),"High elf")</f>
        <v>High elf</v>
      </c>
    </row>
    <row r="66" ht="15.75" customHeight="1">
      <c r="A66" s="1">
        <v>64.0</v>
      </c>
      <c r="B66" s="2" t="s">
        <v>133</v>
      </c>
      <c r="C66" s="2" t="s">
        <v>134</v>
      </c>
      <c r="D66" s="2">
        <v>64.0</v>
      </c>
      <c r="E66" s="2">
        <f t="shared" si="1"/>
        <v>5</v>
      </c>
      <c r="F66" s="2" t="str">
        <f>IFERROR(__xludf.DUMMYFUNCTION("GOOGLETRANSLATE(""깡패"",""auto"",""en"")"),"bully")</f>
        <v>bully</v>
      </c>
    </row>
    <row r="67" ht="15.75" customHeight="1">
      <c r="A67" s="1">
        <v>65.0</v>
      </c>
      <c r="B67" s="2" t="s">
        <v>135</v>
      </c>
      <c r="C67" s="2" t="s">
        <v>136</v>
      </c>
      <c r="D67" s="2">
        <v>64.0</v>
      </c>
      <c r="E67" s="2">
        <f t="shared" si="1"/>
        <v>4</v>
      </c>
      <c r="F67" s="2" t="str">
        <f>IFERROR(__xludf.DUMMYFUNCTION("GOOGLETRANSLATE(""시크 교도"",""auto"",""en"")"),"Chic")</f>
        <v>Chic</v>
      </c>
    </row>
    <row r="68" ht="15.75" customHeight="1">
      <c r="A68" s="1">
        <v>66.0</v>
      </c>
      <c r="B68" s="2" t="s">
        <v>137</v>
      </c>
      <c r="C68" s="2" t="s">
        <v>138</v>
      </c>
      <c r="D68" s="2">
        <v>64.0</v>
      </c>
      <c r="E68" s="2">
        <f t="shared" si="1"/>
        <v>7</v>
      </c>
      <c r="F68" s="2" t="str">
        <f>IFERROR(__xludf.DUMMYFUNCTION("GOOGLETRANSLATE(""탈주자"",""auto"",""en"")"),"Breaker")</f>
        <v>Breaker</v>
      </c>
    </row>
    <row r="69" ht="15.75" customHeight="1">
      <c r="A69" s="1">
        <v>67.0</v>
      </c>
      <c r="B69" s="2" t="s">
        <v>139</v>
      </c>
      <c r="C69" s="2" t="s">
        <v>140</v>
      </c>
      <c r="D69" s="2">
        <v>64.0</v>
      </c>
      <c r="E69" s="2">
        <f t="shared" si="1"/>
        <v>6</v>
      </c>
      <c r="F69" s="2" t="str">
        <f>IFERROR(__xludf.DUMMYFUNCTION("GOOGLETRANSLATE(""광마"",""auto"",""en"")"),"Horses")</f>
        <v>Horses</v>
      </c>
    </row>
    <row r="70" ht="15.75" customHeight="1">
      <c r="A70" s="1">
        <v>68.0</v>
      </c>
      <c r="B70" s="2" t="s">
        <v>141</v>
      </c>
      <c r="C70" s="2" t="s">
        <v>142</v>
      </c>
      <c r="D70" s="2">
        <v>64.0</v>
      </c>
      <c r="E70" s="2">
        <f t="shared" si="1"/>
        <v>6</v>
      </c>
      <c r="F70" s="2" t="str">
        <f>IFERROR(__xludf.DUMMYFUNCTION("GOOGLETRANSLATE(""사신"",""auto"",""en"")"),"Reaper")</f>
        <v>Reaper</v>
      </c>
    </row>
    <row r="71" ht="15.75" customHeight="1">
      <c r="A71" s="1">
        <v>69.0</v>
      </c>
      <c r="B71" s="2" t="s">
        <v>143</v>
      </c>
      <c r="C71" s="2" t="s">
        <v>144</v>
      </c>
      <c r="D71" s="2">
        <v>64.0</v>
      </c>
      <c r="E71" s="2">
        <f t="shared" si="1"/>
        <v>8</v>
      </c>
      <c r="F71" s="2" t="str">
        <f>IFERROR(__xludf.DUMMYFUNCTION("GOOGLETRANSLATE(""서큐버스"",""auto"",""en"")"),"Succubus")</f>
        <v>Succubus</v>
      </c>
    </row>
    <row r="72" ht="15.75" customHeight="1">
      <c r="A72" s="1">
        <v>70.0</v>
      </c>
      <c r="B72" s="2" t="s">
        <v>145</v>
      </c>
      <c r="C72" s="2" t="s">
        <v>146</v>
      </c>
      <c r="D72" s="2">
        <v>64.0</v>
      </c>
      <c r="E72" s="2">
        <f t="shared" si="1"/>
        <v>14</v>
      </c>
      <c r="F72" s="2" t="str">
        <f>IFERROR(__xludf.DUMMYFUNCTION("GOOGLETRANSLATE(""맨티스 전사"",""auto"",""en"")"),"Mantis Warrior")</f>
        <v>Mantis Warrior</v>
      </c>
    </row>
    <row r="73" ht="15.75" customHeight="1">
      <c r="A73" s="1">
        <v>71.0</v>
      </c>
      <c r="B73" s="2" t="s">
        <v>147</v>
      </c>
      <c r="C73" s="2" t="s">
        <v>148</v>
      </c>
      <c r="D73" s="2">
        <v>64.0</v>
      </c>
      <c r="E73" s="2">
        <f t="shared" si="1"/>
        <v>7</v>
      </c>
      <c r="F73" s="2" t="str">
        <f>IFERROR(__xludf.DUMMYFUNCTION("GOOGLETRANSLATE(""펌프킨헤드"",""auto"",""en"")"),"Pumping")</f>
        <v>Pumping</v>
      </c>
    </row>
    <row r="74" ht="15.75" customHeight="1">
      <c r="A74" s="1">
        <v>72.0</v>
      </c>
      <c r="B74" s="2" t="s">
        <v>149</v>
      </c>
      <c r="C74" s="2" t="s">
        <v>150</v>
      </c>
      <c r="D74" s="2">
        <v>64.0</v>
      </c>
      <c r="E74" s="2">
        <f t="shared" si="1"/>
        <v>6</v>
      </c>
      <c r="F74" s="2" t="str">
        <f>IFERROR(__xludf.DUMMYFUNCTION("GOOGLETRANSLATE(""대왕 원숭이"",""auto"",""en"")"),"Monkey")</f>
        <v>Monkey</v>
      </c>
    </row>
    <row r="75" ht="15.75" customHeight="1">
      <c r="A75" s="1">
        <v>73.0</v>
      </c>
      <c r="B75" s="2" t="s">
        <v>151</v>
      </c>
      <c r="C75" s="2" t="s">
        <v>152</v>
      </c>
      <c r="D75" s="2">
        <v>64.0</v>
      </c>
      <c r="E75" s="2">
        <f t="shared" si="1"/>
        <v>10</v>
      </c>
      <c r="F75" s="2" t="str">
        <f>IFERROR(__xludf.DUMMYFUNCTION("GOOGLETRANSLATE(""거대 개구리"",""auto"",""en"")"),"Giant frog")</f>
        <v>Giant frog</v>
      </c>
    </row>
    <row r="76" ht="15.75" customHeight="1">
      <c r="A76" s="1">
        <v>74.0</v>
      </c>
      <c r="B76" s="2" t="s">
        <v>153</v>
      </c>
      <c r="C76" s="2" t="s">
        <v>154</v>
      </c>
      <c r="D76" s="2">
        <v>64.0</v>
      </c>
      <c r="E76" s="2">
        <f t="shared" si="1"/>
        <v>6</v>
      </c>
      <c r="F76" s="2" t="str">
        <f>IFERROR(__xludf.DUMMYFUNCTION("GOOGLETRANSLATE(""혀괴수"",""auto"",""en"")"),"Tongue")</f>
        <v>Tongue</v>
      </c>
    </row>
    <row r="77" ht="15.75" customHeight="1">
      <c r="A77" s="1">
        <v>75.0</v>
      </c>
      <c r="B77" s="2" t="s">
        <v>155</v>
      </c>
      <c r="C77" s="2" t="s">
        <v>156</v>
      </c>
      <c r="D77" s="2">
        <v>64.0</v>
      </c>
      <c r="E77" s="2">
        <f t="shared" si="1"/>
        <v>12</v>
      </c>
      <c r="F77" s="2" t="str">
        <f>IFERROR(__xludf.DUMMYFUNCTION("GOOGLETRANSLATE(""다크 버팔로"",""auto"",""en"")"),"Dark buffalo")</f>
        <v>Dark buffalo</v>
      </c>
    </row>
    <row r="78" ht="15.75" customHeight="1">
      <c r="A78" s="1">
        <v>76.0</v>
      </c>
      <c r="B78" s="2" t="s">
        <v>157</v>
      </c>
      <c r="C78" s="2" t="s">
        <v>158</v>
      </c>
      <c r="D78" s="2">
        <v>64.0</v>
      </c>
      <c r="E78" s="2">
        <f t="shared" si="1"/>
        <v>7</v>
      </c>
      <c r="F78" s="2" t="str">
        <f>IFERROR(__xludf.DUMMYFUNCTION("GOOGLETRANSLATE(""유니콘"",""auto"",""en"")"),"Unicorn")</f>
        <v>Unicorn</v>
      </c>
    </row>
    <row r="79" ht="15.75" customHeight="1">
      <c r="A79" s="1">
        <v>77.0</v>
      </c>
      <c r="B79" s="2" t="s">
        <v>159</v>
      </c>
      <c r="C79" s="2" t="s">
        <v>160</v>
      </c>
      <c r="D79" s="2">
        <v>64.0</v>
      </c>
      <c r="E79" s="2">
        <f t="shared" si="1"/>
        <v>7</v>
      </c>
      <c r="F79" s="2" t="str">
        <f>IFERROR(__xludf.DUMMYFUNCTION("GOOGLETRANSLATE(""사도"",""auto"",""en"")"),"Apostle")</f>
        <v>Apostle</v>
      </c>
    </row>
    <row r="80" ht="15.75" customHeight="1">
      <c r="A80" s="1">
        <v>78.0</v>
      </c>
      <c r="B80" s="2" t="s">
        <v>161</v>
      </c>
      <c r="C80" s="2" t="s">
        <v>162</v>
      </c>
      <c r="D80" s="2">
        <v>64.0</v>
      </c>
      <c r="E80" s="2">
        <f t="shared" si="1"/>
        <v>6</v>
      </c>
      <c r="F80" s="2" t="str">
        <f>IFERROR(__xludf.DUMMYFUNCTION("GOOGLETRANSLATE(""케루빔"",""auto"",""en"")"),"cherub")</f>
        <v>cherub</v>
      </c>
    </row>
    <row r="81" ht="15.75" customHeight="1">
      <c r="A81" s="1">
        <v>79.0</v>
      </c>
      <c r="B81" s="2" t="s">
        <v>163</v>
      </c>
      <c r="C81" s="2" t="s">
        <v>164</v>
      </c>
      <c r="D81" s="2">
        <v>64.0</v>
      </c>
      <c r="E81" s="2">
        <f t="shared" si="1"/>
        <v>14</v>
      </c>
      <c r="F81" s="2" t="str">
        <f>IFERROR(__xludf.DUMMYFUNCTION("GOOGLETRANSLATE(""길드 문장"",""auto"",""en"")"),"Guild sentence")</f>
        <v>Guild sentence</v>
      </c>
    </row>
    <row r="82" ht="15.75" customHeight="1">
      <c r="A82" s="1">
        <v>80.0</v>
      </c>
      <c r="B82" s="2" t="s">
        <v>165</v>
      </c>
      <c r="C82" s="2" t="s">
        <v>166</v>
      </c>
      <c r="D82" s="2">
        <v>64.0</v>
      </c>
      <c r="E82" s="2">
        <f t="shared" si="1"/>
        <v>12</v>
      </c>
      <c r="F82" s="2" t="str">
        <f>IFERROR(__xludf.DUMMYFUNCTION("GOOGLETRANSLATE(""실드 크래프트"",""auto"",""en"")"),"Shield Craft")</f>
        <v>Shield Craft</v>
      </c>
    </row>
    <row r="83" ht="15.75" customHeight="1">
      <c r="A83" s="1">
        <v>81.0</v>
      </c>
      <c r="B83" s="2" t="s">
        <v>167</v>
      </c>
      <c r="C83" s="2" t="s">
        <v>168</v>
      </c>
      <c r="D83" s="2">
        <v>64.0</v>
      </c>
      <c r="E83" s="2">
        <f t="shared" si="1"/>
        <v>14</v>
      </c>
      <c r="F83" s="2" t="str">
        <f>IFERROR(__xludf.DUMMYFUNCTION("GOOGLETRANSLATE(""엘레멘탈 포스트"",""auto"",""en"")"),"Elemental Post")</f>
        <v>Elemental Post</v>
      </c>
    </row>
    <row r="84" ht="15.75" customHeight="1">
      <c r="A84" s="1">
        <v>82.0</v>
      </c>
      <c r="B84" s="2" t="s">
        <v>169</v>
      </c>
      <c r="C84" s="2" t="s">
        <v>170</v>
      </c>
      <c r="D84" s="2">
        <v>64.0</v>
      </c>
      <c r="E84" s="2">
        <f t="shared" si="1"/>
        <v>11</v>
      </c>
      <c r="F84" s="2" t="str">
        <f>IFERROR(__xludf.DUMMYFUNCTION("GOOGLETRANSLATE(""에테르 쉘"",""auto"",""en"")"),"Ether shell")</f>
        <v>Ether shell</v>
      </c>
    </row>
    <row r="85" ht="15.75" customHeight="1">
      <c r="A85" s="1">
        <v>83.0</v>
      </c>
      <c r="B85" s="2" t="s">
        <v>171</v>
      </c>
      <c r="C85" s="2" t="s">
        <v>172</v>
      </c>
      <c r="D85" s="2">
        <v>64.0</v>
      </c>
      <c r="E85" s="2">
        <f t="shared" si="1"/>
        <v>12</v>
      </c>
      <c r="F85" s="2" t="str">
        <f>IFERROR(__xludf.DUMMYFUNCTION("GOOGLETRANSLATE(""할로우 나이트"",""auto"",""en"")"),"Hollo Knight")</f>
        <v>Hollo Knight</v>
      </c>
    </row>
    <row r="86" ht="15.75" customHeight="1">
      <c r="A86" s="1">
        <v>84.0</v>
      </c>
      <c r="B86" s="2" t="s">
        <v>173</v>
      </c>
      <c r="C86" s="2" t="s">
        <v>174</v>
      </c>
      <c r="D86" s="2">
        <v>64.0</v>
      </c>
      <c r="E86" s="2">
        <f t="shared" si="1"/>
        <v>13</v>
      </c>
      <c r="F86" s="2" t="str">
        <f>IFERROR(__xludf.DUMMYFUNCTION("GOOGLETRANSLATE(""전략 깃발"",""auto"",""en"")"),"Strategy flag")</f>
        <v>Strategy flag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2023-07-22T15:19:26Z</dcterms:created>
  <dc:creator>openpyxl</dc:creator>
</cp:coreProperties>
</file>