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Oral\"/>
    </mc:Choice>
  </mc:AlternateContent>
  <xr:revisionPtr revIDLastSave="0" documentId="8_{67F5D7B0-EECD-4D74-9B36-102F0D336526}" xr6:coauthVersionLast="47" xr6:coauthVersionMax="47" xr10:uidLastSave="{00000000-0000-0000-0000-000000000000}"/>
  <bookViews>
    <workbookView xWindow="-120" yWindow="-120" windowWidth="29040" windowHeight="15720" xr2:uid="{FC610181-768A-4D18-92CB-36D72315E5DF}"/>
  </bookViews>
  <sheets>
    <sheet name="PRECIPIT CABA 2023 - ABR 2024" sheetId="1" r:id="rId1"/>
    <sheet name="APROXIMACIÓN LINEAL" sheetId="5" r:id="rId2"/>
    <sheet name="APROXIMACIÓN POTENCIAL" sheetId="6" r:id="rId3"/>
    <sheet name="APROXIMACIÓN EXPONENCIAL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20" i="7"/>
  <c r="B19" i="7"/>
  <c r="F16" i="7"/>
  <c r="E16" i="7"/>
  <c r="D16" i="7"/>
  <c r="C16" i="7"/>
  <c r="B16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D8" i="7"/>
  <c r="E8" i="7" s="1"/>
  <c r="F8" i="7"/>
  <c r="D9" i="7"/>
  <c r="E9" i="7" s="1"/>
  <c r="F9" i="7"/>
  <c r="D10" i="7"/>
  <c r="E10" i="7" s="1"/>
  <c r="F10" i="7"/>
  <c r="D11" i="7"/>
  <c r="E11" i="7" s="1"/>
  <c r="F11" i="7"/>
  <c r="D12" i="7"/>
  <c r="E12" i="7" s="1"/>
  <c r="F12" i="7"/>
  <c r="D13" i="7"/>
  <c r="E13" i="7"/>
  <c r="F13" i="7"/>
  <c r="D14" i="7"/>
  <c r="E14" i="7"/>
  <c r="F14" i="7"/>
  <c r="D15" i="7"/>
  <c r="E15" i="7" s="1"/>
  <c r="F15" i="7"/>
  <c r="F7" i="7"/>
  <c r="D7" i="7"/>
  <c r="E7" i="7" s="1"/>
  <c r="F6" i="7"/>
  <c r="D6" i="7"/>
  <c r="E6" i="7" s="1"/>
  <c r="F5" i="7"/>
  <c r="D5" i="7"/>
  <c r="E5" i="7" s="1"/>
  <c r="F4" i="7"/>
  <c r="D4" i="7"/>
  <c r="E4" i="7" s="1"/>
  <c r="F3" i="7"/>
  <c r="D3" i="7"/>
  <c r="E3" i="7" s="1"/>
  <c r="F2" i="7"/>
  <c r="E2" i="7"/>
  <c r="D2" i="7"/>
  <c r="B19" i="6"/>
  <c r="B18" i="6"/>
  <c r="G16" i="6"/>
  <c r="F16" i="6"/>
  <c r="E16" i="6"/>
  <c r="D16" i="6"/>
  <c r="C16" i="6"/>
  <c r="B16" i="6"/>
  <c r="E8" i="6"/>
  <c r="E5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D8" i="6"/>
  <c r="D9" i="6"/>
  <c r="E9" i="6"/>
  <c r="F9" i="6" s="1"/>
  <c r="G9" i="6"/>
  <c r="D10" i="6"/>
  <c r="E10" i="6"/>
  <c r="G10" i="6"/>
  <c r="D11" i="6"/>
  <c r="E11" i="6"/>
  <c r="F11" i="6" s="1"/>
  <c r="G11" i="6"/>
  <c r="D12" i="6"/>
  <c r="E12" i="6"/>
  <c r="G12" i="6"/>
  <c r="D13" i="6"/>
  <c r="E13" i="6"/>
  <c r="F13" i="6" s="1"/>
  <c r="G13" i="6"/>
  <c r="D14" i="6"/>
  <c r="E14" i="6"/>
  <c r="G14" i="6"/>
  <c r="D15" i="6"/>
  <c r="E15" i="6"/>
  <c r="F15" i="6" s="1"/>
  <c r="G15" i="6"/>
  <c r="E7" i="6"/>
  <c r="D7" i="6"/>
  <c r="G7" i="6" s="1"/>
  <c r="E6" i="6"/>
  <c r="D6" i="6"/>
  <c r="G6" i="6" s="1"/>
  <c r="D5" i="6"/>
  <c r="G5" i="6" s="1"/>
  <c r="D4" i="6"/>
  <c r="E3" i="6"/>
  <c r="D3" i="6"/>
  <c r="G3" i="6" s="1"/>
  <c r="E2" i="6"/>
  <c r="D2" i="6"/>
  <c r="G2" i="6" s="1"/>
  <c r="B20" i="5"/>
  <c r="B19" i="5"/>
  <c r="E16" i="5"/>
  <c r="D16" i="5"/>
  <c r="C16" i="5"/>
  <c r="B16" i="5"/>
  <c r="D13" i="5"/>
  <c r="E13" i="5"/>
  <c r="D14" i="5"/>
  <c r="E14" i="5"/>
  <c r="D15" i="5"/>
  <c r="E15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4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F10" i="6" l="1"/>
  <c r="F12" i="6"/>
  <c r="F8" i="6"/>
  <c r="E4" i="6"/>
  <c r="F4" i="6" s="1"/>
  <c r="F14" i="6"/>
  <c r="G8" i="6"/>
  <c r="F2" i="6"/>
  <c r="G4" i="6"/>
  <c r="F6" i="6"/>
  <c r="F3" i="6"/>
  <c r="F5" i="6"/>
  <c r="F7" i="6"/>
  <c r="G13" i="7" l="1"/>
  <c r="H13" i="7" s="1"/>
  <c r="G11" i="7"/>
  <c r="H11" i="7" s="1"/>
  <c r="G14" i="7"/>
  <c r="H14" i="7" s="1"/>
  <c r="G8" i="7"/>
  <c r="H8" i="7" s="1"/>
  <c r="G10" i="7"/>
  <c r="H10" i="7" s="1"/>
  <c r="G12" i="7"/>
  <c r="H12" i="7" s="1"/>
  <c r="G15" i="7"/>
  <c r="H15" i="7" s="1"/>
  <c r="G9" i="7"/>
  <c r="H9" i="7" s="1"/>
  <c r="G4" i="7"/>
  <c r="H4" i="7" s="1"/>
  <c r="G6" i="7"/>
  <c r="H6" i="7" s="1"/>
  <c r="G3" i="7"/>
  <c r="H3" i="7" s="1"/>
  <c r="G2" i="7"/>
  <c r="H2" i="7" s="1"/>
  <c r="G5" i="7"/>
  <c r="H5" i="7" s="1"/>
  <c r="G7" i="7"/>
  <c r="H7" i="7" s="1"/>
  <c r="F5" i="5"/>
  <c r="G5" i="5" s="1"/>
  <c r="H16" i="7" l="1"/>
  <c r="H9" i="6"/>
  <c r="I9" i="6" s="1"/>
  <c r="H3" i="6"/>
  <c r="I3" i="6" s="1"/>
  <c r="H6" i="6"/>
  <c r="I6" i="6" s="1"/>
  <c r="F2" i="5"/>
  <c r="G2" i="5" s="1"/>
  <c r="F6" i="5"/>
  <c r="G6" i="5" s="1"/>
  <c r="F12" i="5"/>
  <c r="G12" i="5" s="1"/>
  <c r="F7" i="5"/>
  <c r="G7" i="5" s="1"/>
  <c r="F11" i="5"/>
  <c r="G11" i="5" s="1"/>
  <c r="F15" i="5"/>
  <c r="G15" i="5" s="1"/>
  <c r="F13" i="5"/>
  <c r="G13" i="5" s="1"/>
  <c r="F14" i="5"/>
  <c r="G14" i="5" s="1"/>
  <c r="F3" i="5"/>
  <c r="G3" i="5" s="1"/>
  <c r="F9" i="5"/>
  <c r="G9" i="5" s="1"/>
  <c r="F4" i="5"/>
  <c r="G4" i="5" s="1"/>
  <c r="F10" i="5"/>
  <c r="G10" i="5" s="1"/>
  <c r="F8" i="5"/>
  <c r="G8" i="5" s="1"/>
  <c r="H7" i="6" l="1"/>
  <c r="I7" i="6" s="1"/>
  <c r="H5" i="6"/>
  <c r="I5" i="6" s="1"/>
  <c r="H2" i="6"/>
  <c r="I2" i="6" s="1"/>
  <c r="H4" i="6"/>
  <c r="I4" i="6" s="1"/>
  <c r="H15" i="6"/>
  <c r="I15" i="6" s="1"/>
  <c r="H8" i="6"/>
  <c r="I8" i="6" s="1"/>
  <c r="H14" i="6"/>
  <c r="I14" i="6" s="1"/>
  <c r="H12" i="6"/>
  <c r="I12" i="6" s="1"/>
  <c r="H10" i="6"/>
  <c r="I10" i="6" s="1"/>
  <c r="H11" i="6"/>
  <c r="I11" i="6" s="1"/>
  <c r="H13" i="6"/>
  <c r="I13" i="6" s="1"/>
  <c r="G16" i="5"/>
  <c r="I16" i="6" l="1"/>
</calcChain>
</file>

<file path=xl/sharedStrings.xml><?xml version="1.0" encoding="utf-8"?>
<sst xmlns="http://schemas.openxmlformats.org/spreadsheetml/2006/main" count="57" uniqueCount="26">
  <si>
    <t>Mes</t>
  </si>
  <si>
    <t>mm</t>
  </si>
  <si>
    <t>Días</t>
  </si>
  <si>
    <t>i</t>
  </si>
  <si>
    <t xml:space="preserve"> x i</t>
  </si>
  <si>
    <t>y i</t>
  </si>
  <si>
    <t>xi * yi</t>
  </si>
  <si>
    <t>xi^2</t>
  </si>
  <si>
    <t>P(xi)</t>
  </si>
  <si>
    <t>EC=(yi-p(xi))^2</t>
  </si>
  <si>
    <t>Sumas</t>
  </si>
  <si>
    <t>EC=</t>
  </si>
  <si>
    <t>b=</t>
  </si>
  <si>
    <t>a=</t>
  </si>
  <si>
    <t>xi</t>
  </si>
  <si>
    <t>yi</t>
  </si>
  <si>
    <t>ln xi</t>
  </si>
  <si>
    <t>ln yi</t>
  </si>
  <si>
    <t>(ln xi) *(ln yi)</t>
  </si>
  <si>
    <t>(ln xi)^2</t>
  </si>
  <si>
    <t>[yi-P(xi)]^2</t>
  </si>
  <si>
    <t>2023 - abr  2024</t>
  </si>
  <si>
    <t>PM TRIM</t>
  </si>
  <si>
    <t>xi*ln yi</t>
  </si>
  <si>
    <t>(yi-P(xi))^2</t>
  </si>
  <si>
    <t>Y= a* e^(b*x)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</si>
</sst>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0" fontId="0" fillId="0" borderId="1" xfId="0" applyBorder="1"/>
    <xf numFmtId="0" fontId="1" fillId="0" borderId="1" xfId="0" applyFont="1" applyBorder="1"/>
    <xf numFmtId="1" fontId="2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1" fillId="2" borderId="1" xfId="0" applyFont="1" applyFill="1" applyBorder="1"/>
    <xf numFmtId="0" fontId="0" fillId="0" borderId="4" xfId="0" applyBorder="1"/>
    <xf numFmtId="1" fontId="2" fillId="0" borderId="1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APROXIMACIÓN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616360454943133E-2"/>
                  <c:y val="-0.35959318497279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'APROXIMACIÓN LINEAL'!$B$2:$B$15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'APROXIMACIÓN LINEAL'!$C$2:$C$15</c:f>
              <c:numCache>
                <c:formatCode>0.0</c:formatCode>
                <c:ptCount val="14"/>
                <c:pt idx="0" formatCode="General">
                  <c:v>51.933333333333337</c:v>
                </c:pt>
                <c:pt idx="1">
                  <c:v>49.766666666666673</c:v>
                </c:pt>
                <c:pt idx="2">
                  <c:v>92.7</c:v>
                </c:pt>
                <c:pt idx="3">
                  <c:v>80.13333333333334</c:v>
                </c:pt>
                <c:pt idx="4">
                  <c:v>80.000000000000014</c:v>
                </c:pt>
                <c:pt idx="5">
                  <c:v>54.20000000000001</c:v>
                </c:pt>
                <c:pt idx="6">
                  <c:v>69.166666666666671</c:v>
                </c:pt>
                <c:pt idx="7">
                  <c:v>63.70000000000001</c:v>
                </c:pt>
                <c:pt idx="8">
                  <c:v>81.2</c:v>
                </c:pt>
                <c:pt idx="9">
                  <c:v>116.76666666666667</c:v>
                </c:pt>
                <c:pt idx="10">
                  <c:v>130.63333333333333</c:v>
                </c:pt>
                <c:pt idx="11">
                  <c:v>112.39999999999999</c:v>
                </c:pt>
                <c:pt idx="12">
                  <c:v>173.23333333333335</c:v>
                </c:pt>
                <c:pt idx="13">
                  <c:v>206.93333333333331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5-4DE9-BA7A-A2B86CC48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09808"/>
        <c:axId val="2120920368"/>
      </c:scatterChart>
      <c:valAx>
        <c:axId val="212090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0920368"/>
        <c:crosses val="autoZero"/>
        <c:crossBetween val="midCat"/>
      </c:valAx>
      <c:valAx>
        <c:axId val="21209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090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APROXIMACIÓN</a:t>
            </a:r>
            <a:r>
              <a:rPr lang="es-AR" baseline="0"/>
              <a:t> POTENCIAL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5728830582296435E-2"/>
                  <c:y val="-0.43113944205727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'APROXIMACIÓN POTENCIAL'!$B$2:$B$15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'APROXIMACIÓN POTENCIAL'!$C$2:$C$15</c:f>
              <c:numCache>
                <c:formatCode>General</c:formatCode>
                <c:ptCount val="14"/>
                <c:pt idx="0">
                  <c:v>51.933333333333337</c:v>
                </c:pt>
                <c:pt idx="1">
                  <c:v>49.766666666666673</c:v>
                </c:pt>
                <c:pt idx="2">
                  <c:v>92.7</c:v>
                </c:pt>
                <c:pt idx="3">
                  <c:v>80.13333333333334</c:v>
                </c:pt>
                <c:pt idx="4">
                  <c:v>80.000000000000014</c:v>
                </c:pt>
                <c:pt idx="5">
                  <c:v>54.20000000000001</c:v>
                </c:pt>
                <c:pt idx="6">
                  <c:v>69.166666666666671</c:v>
                </c:pt>
                <c:pt idx="7">
                  <c:v>63.70000000000001</c:v>
                </c:pt>
                <c:pt idx="8">
                  <c:v>81.2</c:v>
                </c:pt>
                <c:pt idx="9">
                  <c:v>116.76666666666667</c:v>
                </c:pt>
                <c:pt idx="10">
                  <c:v>130.63333333333333</c:v>
                </c:pt>
                <c:pt idx="11">
                  <c:v>112.39999999999999</c:v>
                </c:pt>
                <c:pt idx="12">
                  <c:v>173.23333333333335</c:v>
                </c:pt>
                <c:pt idx="13">
                  <c:v>206.93333333333331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8-4CC7-83B9-BA3F88E43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08368"/>
        <c:axId val="2120908848"/>
      </c:scatterChart>
      <c:valAx>
        <c:axId val="21209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0908848"/>
        <c:crosses val="autoZero"/>
        <c:crossBetween val="midCat"/>
      </c:valAx>
      <c:valAx>
        <c:axId val="21209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090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APROXIMACIÓN</a:t>
            </a:r>
            <a:r>
              <a:rPr lang="es-AR" baseline="0"/>
              <a:t> EXPONENCIAL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626666404090068E-2"/>
                  <c:y val="-0.34653303378628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'APROXIMACIÓN EXPONENCIAL'!$B$2:$B$15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'APROXIMACIÓN EXPONENCIAL'!$C$2:$C$15</c:f>
              <c:numCache>
                <c:formatCode>General</c:formatCode>
                <c:ptCount val="14"/>
                <c:pt idx="0">
                  <c:v>51.933333333333337</c:v>
                </c:pt>
                <c:pt idx="1">
                  <c:v>49.766666666666673</c:v>
                </c:pt>
                <c:pt idx="2">
                  <c:v>92.7</c:v>
                </c:pt>
                <c:pt idx="3">
                  <c:v>80.13333333333334</c:v>
                </c:pt>
                <c:pt idx="4">
                  <c:v>80.000000000000014</c:v>
                </c:pt>
                <c:pt idx="5">
                  <c:v>54.20000000000001</c:v>
                </c:pt>
                <c:pt idx="6">
                  <c:v>69.166666666666671</c:v>
                </c:pt>
                <c:pt idx="7">
                  <c:v>63.70000000000001</c:v>
                </c:pt>
                <c:pt idx="8">
                  <c:v>81.2</c:v>
                </c:pt>
                <c:pt idx="9">
                  <c:v>116.76666666666667</c:v>
                </c:pt>
                <c:pt idx="10">
                  <c:v>130.63333333333333</c:v>
                </c:pt>
                <c:pt idx="11">
                  <c:v>112.39999999999999</c:v>
                </c:pt>
                <c:pt idx="12">
                  <c:v>173.23333333333335</c:v>
                </c:pt>
                <c:pt idx="13">
                  <c:v>206.93333333333331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0-4706-A89E-1B323EBF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18928"/>
        <c:axId val="2120919408"/>
      </c:scatterChart>
      <c:valAx>
        <c:axId val="212091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0919408"/>
        <c:crosses val="autoZero"/>
        <c:crossBetween val="midCat"/>
      </c:valAx>
      <c:valAx>
        <c:axId val="21209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091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20</xdr:row>
      <xdr:rowOff>82867</xdr:rowOff>
    </xdr:from>
    <xdr:to>
      <xdr:col>12</xdr:col>
      <xdr:colOff>300990</xdr:colOff>
      <xdr:row>35</xdr:row>
      <xdr:rowOff>111442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9248AB-AC9F-193F-C80A-1B83C0CBB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19</xdr:row>
      <xdr:rowOff>63817</xdr:rowOff>
    </xdr:from>
    <xdr:to>
      <xdr:col>14</xdr:col>
      <xdr:colOff>720090</xdr:colOff>
      <xdr:row>34</xdr:row>
      <xdr:rowOff>92392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F641DF-9E48-B8CD-4187-17A01C38A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18</xdr:row>
      <xdr:rowOff>63817</xdr:rowOff>
    </xdr:from>
    <xdr:to>
      <xdr:col>12</xdr:col>
      <xdr:colOff>701040</xdr:colOff>
      <xdr:row>33</xdr:row>
      <xdr:rowOff>92392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D693F6-6F3F-4138-026C-188FBED84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D429-55A1-454A-BB32-A47266EA63A7}">
  <dimension ref="A1:D18"/>
  <sheetViews>
    <sheetView tabSelected="1" workbookViewId="0">
      <selection activeCell="H6" sqref="H6"/>
    </sheetView>
  </sheetViews>
  <sheetFormatPr baseColWidth="10" defaultRowHeight="15" x14ac:dyDescent="0.25"/>
  <sheetData>
    <row r="1" spans="1:4" x14ac:dyDescent="0.25">
      <c r="A1" s="12" t="s">
        <v>0</v>
      </c>
      <c r="B1" s="12" t="s">
        <v>21</v>
      </c>
      <c r="C1" s="13"/>
      <c r="D1" s="11"/>
    </row>
    <row r="2" spans="1:4" x14ac:dyDescent="0.25">
      <c r="A2" s="12"/>
      <c r="B2" s="1" t="s">
        <v>1</v>
      </c>
      <c r="C2" s="8" t="s">
        <v>2</v>
      </c>
      <c r="D2" s="9" t="s">
        <v>22</v>
      </c>
    </row>
    <row r="3" spans="1:4" x14ac:dyDescent="0.25">
      <c r="A3" s="6">
        <v>1</v>
      </c>
      <c r="B3" s="2">
        <v>75.3</v>
      </c>
      <c r="C3" s="3">
        <v>5</v>
      </c>
      <c r="D3" s="6"/>
    </row>
    <row r="4" spans="1:4" x14ac:dyDescent="0.25">
      <c r="A4" s="6">
        <v>2</v>
      </c>
      <c r="B4" s="4">
        <v>42.5</v>
      </c>
      <c r="C4" s="5">
        <v>5</v>
      </c>
      <c r="D4" s="6">
        <f>AVERAGE(B3:B5)</f>
        <v>51.933333333333337</v>
      </c>
    </row>
    <row r="5" spans="1:4" x14ac:dyDescent="0.25">
      <c r="A5" s="6">
        <v>3</v>
      </c>
      <c r="B5" s="4">
        <v>38</v>
      </c>
      <c r="C5" s="5">
        <v>4</v>
      </c>
      <c r="D5" s="6">
        <f t="shared" ref="D5:D17" si="0">AVERAGE(B4:B6)</f>
        <v>49.766666666666673</v>
      </c>
    </row>
    <row r="6" spans="1:4" x14ac:dyDescent="0.25">
      <c r="A6" s="6">
        <v>4</v>
      </c>
      <c r="B6" s="4">
        <v>68.8</v>
      </c>
      <c r="C6" s="5">
        <v>8</v>
      </c>
      <c r="D6" s="6">
        <f t="shared" si="0"/>
        <v>92.7</v>
      </c>
    </row>
    <row r="7" spans="1:4" x14ac:dyDescent="0.25">
      <c r="A7" s="6">
        <v>5</v>
      </c>
      <c r="B7" s="4">
        <v>171.3</v>
      </c>
      <c r="C7" s="5">
        <v>9</v>
      </c>
      <c r="D7" s="6">
        <f t="shared" si="0"/>
        <v>80.13333333333334</v>
      </c>
    </row>
    <row r="8" spans="1:4" x14ac:dyDescent="0.25">
      <c r="A8" s="6">
        <v>6</v>
      </c>
      <c r="B8" s="4">
        <v>0.3</v>
      </c>
      <c r="C8" s="5">
        <v>1</v>
      </c>
      <c r="D8" s="6">
        <f t="shared" si="0"/>
        <v>80.000000000000014</v>
      </c>
    </row>
    <row r="9" spans="1:4" x14ac:dyDescent="0.25">
      <c r="A9" s="6">
        <v>7</v>
      </c>
      <c r="B9" s="4">
        <v>68.400000000000006</v>
      </c>
      <c r="C9" s="5">
        <v>10</v>
      </c>
      <c r="D9" s="6">
        <f t="shared" si="0"/>
        <v>54.20000000000001</v>
      </c>
    </row>
    <row r="10" spans="1:4" x14ac:dyDescent="0.25">
      <c r="A10" s="6">
        <v>8</v>
      </c>
      <c r="B10" s="4">
        <v>93.9</v>
      </c>
      <c r="C10" s="5">
        <v>4</v>
      </c>
      <c r="D10" s="6">
        <f t="shared" si="0"/>
        <v>69.166666666666671</v>
      </c>
    </row>
    <row r="11" spans="1:4" x14ac:dyDescent="0.25">
      <c r="A11" s="6">
        <v>9</v>
      </c>
      <c r="B11" s="4">
        <v>45.2</v>
      </c>
      <c r="C11" s="5">
        <v>8</v>
      </c>
      <c r="D11" s="6">
        <f t="shared" si="0"/>
        <v>63.70000000000001</v>
      </c>
    </row>
    <row r="12" spans="1:4" x14ac:dyDescent="0.25">
      <c r="A12" s="6">
        <v>10</v>
      </c>
      <c r="B12" s="4">
        <v>52</v>
      </c>
      <c r="C12" s="5">
        <v>7</v>
      </c>
      <c r="D12" s="6">
        <f t="shared" si="0"/>
        <v>81.2</v>
      </c>
    </row>
    <row r="13" spans="1:4" x14ac:dyDescent="0.25">
      <c r="A13" s="6">
        <v>11</v>
      </c>
      <c r="B13" s="4">
        <v>146.4</v>
      </c>
      <c r="C13" s="5">
        <v>9</v>
      </c>
      <c r="D13" s="6">
        <f t="shared" si="0"/>
        <v>116.76666666666667</v>
      </c>
    </row>
    <row r="14" spans="1:4" x14ac:dyDescent="0.25">
      <c r="A14" s="6">
        <v>12</v>
      </c>
      <c r="B14" s="4">
        <v>151.9</v>
      </c>
      <c r="C14" s="5">
        <v>11</v>
      </c>
      <c r="D14" s="6">
        <f t="shared" si="0"/>
        <v>130.63333333333333</v>
      </c>
    </row>
    <row r="15" spans="1:4" x14ac:dyDescent="0.25">
      <c r="A15" s="6">
        <v>13</v>
      </c>
      <c r="B15" s="2">
        <v>93.6</v>
      </c>
      <c r="C15" s="3">
        <v>5</v>
      </c>
      <c r="D15" s="6">
        <f t="shared" si="0"/>
        <v>112.39999999999999</v>
      </c>
    </row>
    <row r="16" spans="1:4" x14ac:dyDescent="0.25">
      <c r="A16" s="6">
        <v>14</v>
      </c>
      <c r="B16" s="4">
        <v>91.7</v>
      </c>
      <c r="C16" s="5">
        <v>7</v>
      </c>
      <c r="D16" s="6">
        <f t="shared" si="0"/>
        <v>173.23333333333335</v>
      </c>
    </row>
    <row r="17" spans="1:4" x14ac:dyDescent="0.25">
      <c r="A17" s="6">
        <v>15</v>
      </c>
      <c r="B17" s="4">
        <v>334.4</v>
      </c>
      <c r="C17" s="5">
        <v>10</v>
      </c>
      <c r="D17" s="6">
        <f t="shared" si="0"/>
        <v>206.93333333333331</v>
      </c>
    </row>
    <row r="18" spans="1:4" x14ac:dyDescent="0.25">
      <c r="A18" s="6">
        <v>16</v>
      </c>
      <c r="B18" s="4">
        <v>194.7</v>
      </c>
      <c r="C18" s="5">
        <v>13</v>
      </c>
      <c r="D18" s="6"/>
    </row>
  </sheetData>
  <mergeCells count="2">
    <mergeCell ref="A1:A2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B66EB-1DE5-4A68-8AA6-485277BBDB66}">
  <dimension ref="A1:P20"/>
  <sheetViews>
    <sheetView workbookViewId="0">
      <selection activeCell="B32" sqref="B32"/>
    </sheetView>
  </sheetViews>
  <sheetFormatPr baseColWidth="10" defaultRowHeight="15" x14ac:dyDescent="0.25"/>
  <sheetData>
    <row r="1" spans="1:16" x14ac:dyDescent="0.25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M1" s="12" t="s">
        <v>0</v>
      </c>
      <c r="N1" s="12" t="s">
        <v>21</v>
      </c>
      <c r="O1" s="13"/>
      <c r="P1" s="11"/>
    </row>
    <row r="2" spans="1:16" x14ac:dyDescent="0.25">
      <c r="A2" s="6">
        <v>1</v>
      </c>
      <c r="B2" s="6">
        <v>2</v>
      </c>
      <c r="C2" s="2">
        <v>51.933333333333337</v>
      </c>
      <c r="D2" s="6">
        <f>B2*C2</f>
        <v>103.86666666666667</v>
      </c>
      <c r="E2" s="6">
        <f>B2^2</f>
        <v>4</v>
      </c>
      <c r="F2" s="6">
        <f t="shared" ref="F2:F12" si="0">$B$20+$B$19*B2</f>
        <v>37.86476190476197</v>
      </c>
      <c r="G2" s="6">
        <f>(C2-F2)^2</f>
        <v>197.92470204081459</v>
      </c>
      <c r="M2" s="12"/>
      <c r="N2" s="1" t="s">
        <v>1</v>
      </c>
      <c r="O2" s="8" t="s">
        <v>2</v>
      </c>
      <c r="P2" s="9" t="s">
        <v>22</v>
      </c>
    </row>
    <row r="3" spans="1:16" x14ac:dyDescent="0.25">
      <c r="A3" s="6">
        <v>2</v>
      </c>
      <c r="B3" s="6">
        <v>3</v>
      </c>
      <c r="C3" s="4">
        <v>49.766666666666673</v>
      </c>
      <c r="D3" s="6">
        <f t="shared" ref="D3:D12" si="1">B3*C3</f>
        <v>149.30000000000001</v>
      </c>
      <c r="E3" s="6">
        <f t="shared" ref="E3:E12" si="2">B3^2</f>
        <v>9</v>
      </c>
      <c r="F3" s="6">
        <f t="shared" si="0"/>
        <v>47.014871794871851</v>
      </c>
      <c r="G3" s="6">
        <f t="shared" ref="G3:G12" si="3">(C3-F3)^2</f>
        <v>7.5723750164362782</v>
      </c>
      <c r="M3" s="6">
        <v>1</v>
      </c>
      <c r="N3" s="2">
        <v>75.3</v>
      </c>
      <c r="O3" s="3">
        <v>5</v>
      </c>
      <c r="P3" s="6"/>
    </row>
    <row r="4" spans="1:16" x14ac:dyDescent="0.25">
      <c r="A4" s="6">
        <v>3</v>
      </c>
      <c r="B4" s="6">
        <v>4</v>
      </c>
      <c r="C4" s="4">
        <v>92.7</v>
      </c>
      <c r="D4" s="6">
        <f t="shared" si="1"/>
        <v>370.8</v>
      </c>
      <c r="E4" s="6">
        <f t="shared" si="2"/>
        <v>16</v>
      </c>
      <c r="F4" s="6">
        <f t="shared" si="0"/>
        <v>56.16498168498174</v>
      </c>
      <c r="G4" s="6">
        <f t="shared" si="3"/>
        <v>1334.80756327872</v>
      </c>
      <c r="M4" s="6">
        <v>2</v>
      </c>
      <c r="N4" s="4">
        <v>42.5</v>
      </c>
      <c r="O4" s="5">
        <v>5</v>
      </c>
      <c r="P4" s="6">
        <f>AVERAGE(N3:N5)</f>
        <v>51.933333333333337</v>
      </c>
    </row>
    <row r="5" spans="1:16" x14ac:dyDescent="0.25">
      <c r="A5" s="6">
        <v>4</v>
      </c>
      <c r="B5" s="6">
        <v>5</v>
      </c>
      <c r="C5" s="4">
        <v>80.13333333333334</v>
      </c>
      <c r="D5" s="6">
        <f t="shared" si="1"/>
        <v>400.66666666666669</v>
      </c>
      <c r="E5" s="6">
        <f t="shared" si="2"/>
        <v>25</v>
      </c>
      <c r="F5" s="6">
        <f t="shared" si="0"/>
        <v>65.315091575091614</v>
      </c>
      <c r="G5" s="6">
        <f t="shared" si="3"/>
        <v>219.58028880569884</v>
      </c>
      <c r="M5" s="6">
        <v>3</v>
      </c>
      <c r="N5" s="4">
        <v>38</v>
      </c>
      <c r="O5" s="5">
        <v>4</v>
      </c>
      <c r="P5" s="6">
        <f t="shared" ref="P5:P17" si="4">AVERAGE(N4:N6)</f>
        <v>49.766666666666673</v>
      </c>
    </row>
    <row r="6" spans="1:16" x14ac:dyDescent="0.25">
      <c r="A6" s="6">
        <v>5</v>
      </c>
      <c r="B6" s="6">
        <v>6</v>
      </c>
      <c r="C6" s="4">
        <v>80.000000000000014</v>
      </c>
      <c r="D6" s="6">
        <f t="shared" si="1"/>
        <v>480.00000000000011</v>
      </c>
      <c r="E6" s="6">
        <f t="shared" si="2"/>
        <v>36</v>
      </c>
      <c r="F6" s="6">
        <f t="shared" si="0"/>
        <v>74.465201465201503</v>
      </c>
      <c r="G6" s="6">
        <f t="shared" si="3"/>
        <v>30.63399482080775</v>
      </c>
      <c r="M6" s="6">
        <v>4</v>
      </c>
      <c r="N6" s="4">
        <v>68.8</v>
      </c>
      <c r="O6" s="5">
        <v>8</v>
      </c>
      <c r="P6" s="6">
        <f t="shared" si="4"/>
        <v>92.7</v>
      </c>
    </row>
    <row r="7" spans="1:16" x14ac:dyDescent="0.25">
      <c r="A7" s="6">
        <v>6</v>
      </c>
      <c r="B7" s="6">
        <v>7</v>
      </c>
      <c r="C7" s="4">
        <v>54.20000000000001</v>
      </c>
      <c r="D7" s="6">
        <f t="shared" si="1"/>
        <v>379.40000000000009</v>
      </c>
      <c r="E7" s="6">
        <f t="shared" si="2"/>
        <v>49</v>
      </c>
      <c r="F7" s="6">
        <f t="shared" si="0"/>
        <v>83.615311355311377</v>
      </c>
      <c r="G7" s="6">
        <f t="shared" si="3"/>
        <v>865.26054212990982</v>
      </c>
      <c r="M7" s="6">
        <v>5</v>
      </c>
      <c r="N7" s="4">
        <v>171.3</v>
      </c>
      <c r="O7" s="5">
        <v>9</v>
      </c>
      <c r="P7" s="6">
        <f t="shared" si="4"/>
        <v>80.13333333333334</v>
      </c>
    </row>
    <row r="8" spans="1:16" x14ac:dyDescent="0.25">
      <c r="A8" s="6">
        <v>7</v>
      </c>
      <c r="B8" s="6">
        <v>8</v>
      </c>
      <c r="C8" s="4">
        <v>69.166666666666671</v>
      </c>
      <c r="D8" s="6">
        <f t="shared" si="1"/>
        <v>553.33333333333337</v>
      </c>
      <c r="E8" s="6">
        <f t="shared" si="2"/>
        <v>64</v>
      </c>
      <c r="F8" s="6">
        <f t="shared" si="0"/>
        <v>92.765421245421265</v>
      </c>
      <c r="G8" s="6">
        <f t="shared" si="3"/>
        <v>556.90121766829088</v>
      </c>
      <c r="M8" s="6">
        <v>6</v>
      </c>
      <c r="N8" s="4">
        <v>0.3</v>
      </c>
      <c r="O8" s="5">
        <v>1</v>
      </c>
      <c r="P8" s="6">
        <f t="shared" si="4"/>
        <v>80.000000000000014</v>
      </c>
    </row>
    <row r="9" spans="1:16" x14ac:dyDescent="0.25">
      <c r="A9" s="6">
        <v>8</v>
      </c>
      <c r="B9" s="6">
        <v>9</v>
      </c>
      <c r="C9" s="4">
        <v>63.70000000000001</v>
      </c>
      <c r="D9" s="6">
        <f t="shared" si="1"/>
        <v>573.30000000000007</v>
      </c>
      <c r="E9" s="6">
        <f t="shared" si="2"/>
        <v>81</v>
      </c>
      <c r="F9" s="6">
        <f t="shared" si="0"/>
        <v>101.91553113553115</v>
      </c>
      <c r="G9" s="6">
        <f t="shared" si="3"/>
        <v>1460.4268199707503</v>
      </c>
      <c r="M9" s="6">
        <v>7</v>
      </c>
      <c r="N9" s="4">
        <v>68.400000000000006</v>
      </c>
      <c r="O9" s="5">
        <v>10</v>
      </c>
      <c r="P9" s="6">
        <f t="shared" si="4"/>
        <v>54.20000000000001</v>
      </c>
    </row>
    <row r="10" spans="1:16" x14ac:dyDescent="0.25">
      <c r="A10" s="6">
        <v>9</v>
      </c>
      <c r="B10" s="6">
        <v>10</v>
      </c>
      <c r="C10" s="4">
        <v>81.2</v>
      </c>
      <c r="D10" s="6">
        <f t="shared" si="1"/>
        <v>812</v>
      </c>
      <c r="E10" s="6">
        <f t="shared" si="2"/>
        <v>100</v>
      </c>
      <c r="F10" s="6">
        <f t="shared" si="0"/>
        <v>111.06564102564103</v>
      </c>
      <c r="G10" s="6">
        <f t="shared" si="3"/>
        <v>891.95651387245232</v>
      </c>
      <c r="M10" s="6">
        <v>8</v>
      </c>
      <c r="N10" s="4">
        <v>93.9</v>
      </c>
      <c r="O10" s="5">
        <v>4</v>
      </c>
      <c r="P10" s="6">
        <f t="shared" si="4"/>
        <v>69.166666666666671</v>
      </c>
    </row>
    <row r="11" spans="1:16" x14ac:dyDescent="0.25">
      <c r="A11" s="6">
        <v>10</v>
      </c>
      <c r="B11" s="6">
        <v>11</v>
      </c>
      <c r="C11" s="4">
        <v>116.76666666666667</v>
      </c>
      <c r="D11" s="6">
        <f t="shared" si="1"/>
        <v>1284.4333333333334</v>
      </c>
      <c r="E11" s="6">
        <f t="shared" si="2"/>
        <v>121</v>
      </c>
      <c r="F11" s="6">
        <f t="shared" si="0"/>
        <v>120.21575091575092</v>
      </c>
      <c r="G11" s="6">
        <f t="shared" si="3"/>
        <v>11.896182157281071</v>
      </c>
      <c r="M11" s="6">
        <v>9</v>
      </c>
      <c r="N11" s="4">
        <v>45.2</v>
      </c>
      <c r="O11" s="5">
        <v>8</v>
      </c>
      <c r="P11" s="6">
        <f t="shared" si="4"/>
        <v>63.70000000000001</v>
      </c>
    </row>
    <row r="12" spans="1:16" x14ac:dyDescent="0.25">
      <c r="A12" s="6">
        <v>11</v>
      </c>
      <c r="B12" s="6">
        <v>12</v>
      </c>
      <c r="C12" s="4">
        <v>130.63333333333333</v>
      </c>
      <c r="D12" s="6">
        <f t="shared" si="1"/>
        <v>1567.6</v>
      </c>
      <c r="E12" s="6">
        <f t="shared" si="2"/>
        <v>144</v>
      </c>
      <c r="F12" s="6">
        <f t="shared" si="0"/>
        <v>129.36586080586082</v>
      </c>
      <c r="G12" s="6">
        <f t="shared" si="3"/>
        <v>1.6064866078975433</v>
      </c>
      <c r="M12" s="6">
        <v>10</v>
      </c>
      <c r="N12" s="4">
        <v>52</v>
      </c>
      <c r="O12" s="5">
        <v>7</v>
      </c>
      <c r="P12" s="6">
        <f t="shared" si="4"/>
        <v>81.2</v>
      </c>
    </row>
    <row r="13" spans="1:16" x14ac:dyDescent="0.25">
      <c r="A13" s="6">
        <v>12</v>
      </c>
      <c r="B13" s="6">
        <v>13</v>
      </c>
      <c r="C13" s="4">
        <v>112.39999999999999</v>
      </c>
      <c r="D13" s="6">
        <f t="shared" ref="D13:D15" si="5">B13*C13</f>
        <v>1461.1999999999998</v>
      </c>
      <c r="E13" s="6">
        <f t="shared" ref="E13:E15" si="6">B13^2</f>
        <v>169</v>
      </c>
      <c r="F13" s="6">
        <f t="shared" ref="F13:F15" si="7">$B$20+$B$19*B13</f>
        <v>138.51597069597068</v>
      </c>
      <c r="G13" s="6">
        <f t="shared" ref="G13:G15" si="8">(C13-F13)^2</f>
        <v>682.04392539279968</v>
      </c>
      <c r="M13" s="6">
        <v>11</v>
      </c>
      <c r="N13" s="4">
        <v>146.4</v>
      </c>
      <c r="O13" s="5">
        <v>9</v>
      </c>
      <c r="P13" s="6">
        <f t="shared" si="4"/>
        <v>116.76666666666667</v>
      </c>
    </row>
    <row r="14" spans="1:16" x14ac:dyDescent="0.25">
      <c r="A14" s="6">
        <v>13</v>
      </c>
      <c r="B14" s="6">
        <v>14</v>
      </c>
      <c r="C14" s="4">
        <v>173.23333333333335</v>
      </c>
      <c r="D14" s="6">
        <f t="shared" si="5"/>
        <v>2425.2666666666669</v>
      </c>
      <c r="E14" s="6">
        <f t="shared" si="6"/>
        <v>196</v>
      </c>
      <c r="F14" s="6">
        <f t="shared" si="7"/>
        <v>147.66608058608057</v>
      </c>
      <c r="G14" s="6">
        <f t="shared" si="8"/>
        <v>653.6844130419048</v>
      </c>
      <c r="M14" s="6">
        <v>12</v>
      </c>
      <c r="N14" s="4">
        <v>151.9</v>
      </c>
      <c r="O14" s="5">
        <v>11</v>
      </c>
      <c r="P14" s="6">
        <f t="shared" si="4"/>
        <v>130.63333333333333</v>
      </c>
    </row>
    <row r="15" spans="1:16" x14ac:dyDescent="0.25">
      <c r="A15" s="6">
        <v>14</v>
      </c>
      <c r="B15" s="6">
        <v>15</v>
      </c>
      <c r="C15" s="4">
        <v>206.93333333333331</v>
      </c>
      <c r="D15" s="6">
        <f t="shared" si="5"/>
        <v>3103.9999999999995</v>
      </c>
      <c r="E15" s="6">
        <f t="shared" si="6"/>
        <v>225</v>
      </c>
      <c r="F15" s="6">
        <f t="shared" si="7"/>
        <v>156.81619047619046</v>
      </c>
      <c r="G15" s="6">
        <f t="shared" si="8"/>
        <v>2511.7280081632648</v>
      </c>
      <c r="M15" s="6">
        <v>13</v>
      </c>
      <c r="N15" s="2">
        <v>93.6</v>
      </c>
      <c r="O15" s="3">
        <v>5</v>
      </c>
      <c r="P15" s="6">
        <f t="shared" si="4"/>
        <v>112.39999999999999</v>
      </c>
    </row>
    <row r="16" spans="1:16" x14ac:dyDescent="0.25">
      <c r="A16" s="6" t="s">
        <v>10</v>
      </c>
      <c r="B16" s="7">
        <f>SUM(B2:B15)</f>
        <v>119</v>
      </c>
      <c r="C16" s="7">
        <f>SUM(C2:C15)</f>
        <v>1362.7666666666669</v>
      </c>
      <c r="D16" s="7">
        <f>SUM(D2:D15)</f>
        <v>13665.166666666668</v>
      </c>
      <c r="E16" s="7">
        <f>SUM(E2:E15)</f>
        <v>1239</v>
      </c>
      <c r="F16" s="6" t="s">
        <v>11</v>
      </c>
      <c r="G16" s="7">
        <f>SUM(G2:G15)</f>
        <v>9426.0230329670285</v>
      </c>
      <c r="M16" s="6">
        <v>14</v>
      </c>
      <c r="N16" s="4">
        <v>91.7</v>
      </c>
      <c r="O16" s="5">
        <v>7</v>
      </c>
      <c r="P16" s="6">
        <f t="shared" si="4"/>
        <v>173.23333333333335</v>
      </c>
    </row>
    <row r="17" spans="1:16" x14ac:dyDescent="0.25">
      <c r="M17" s="6">
        <v>15</v>
      </c>
      <c r="N17" s="4">
        <v>334.4</v>
      </c>
      <c r="O17" s="5">
        <v>10</v>
      </c>
      <c r="P17" s="6">
        <f t="shared" si="4"/>
        <v>206.93333333333331</v>
      </c>
    </row>
    <row r="18" spans="1:16" x14ac:dyDescent="0.25">
      <c r="M18" s="6">
        <v>16</v>
      </c>
      <c r="N18" s="4">
        <v>194.7</v>
      </c>
      <c r="O18" s="5">
        <v>13</v>
      </c>
      <c r="P18" s="6"/>
    </row>
    <row r="19" spans="1:16" x14ac:dyDescent="0.25">
      <c r="A19" t="s">
        <v>12</v>
      </c>
      <c r="B19">
        <f>($A$15*$D$16-$B$16*$C$16)/($A$15*$E$16-$B$16^2)</f>
        <v>9.1501098901098832</v>
      </c>
    </row>
    <row r="20" spans="1:16" x14ac:dyDescent="0.25">
      <c r="A20" t="s">
        <v>13</v>
      </c>
      <c r="B20">
        <f>($C$16-$B$19*$B$16)/$A$15</f>
        <v>19.564542124542204</v>
      </c>
    </row>
  </sheetData>
  <mergeCells count="2">
    <mergeCell ref="M1:M2"/>
    <mergeCell ref="N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4B97-B8EB-427C-961E-5E929360C2A9}">
  <dimension ref="A1:Q19"/>
  <sheetViews>
    <sheetView workbookViewId="0">
      <selection activeCell="H36" sqref="H36"/>
    </sheetView>
  </sheetViews>
  <sheetFormatPr baseColWidth="10" defaultRowHeight="15" x14ac:dyDescent="0.25"/>
  <sheetData>
    <row r="1" spans="1:17" x14ac:dyDescent="0.25">
      <c r="A1" s="6" t="s">
        <v>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8</v>
      </c>
      <c r="I1" s="6" t="s">
        <v>20</v>
      </c>
      <c r="N1" s="12" t="s">
        <v>0</v>
      </c>
      <c r="O1" s="12" t="s">
        <v>21</v>
      </c>
      <c r="P1" s="13"/>
      <c r="Q1" s="11"/>
    </row>
    <row r="2" spans="1:17" x14ac:dyDescent="0.25">
      <c r="A2" s="6">
        <v>1</v>
      </c>
      <c r="B2" s="6">
        <v>2</v>
      </c>
      <c r="C2" s="6">
        <v>51.933333333333337</v>
      </c>
      <c r="D2" s="6">
        <f>LN(B2)</f>
        <v>0.69314718055994529</v>
      </c>
      <c r="E2" s="6">
        <f>LN(C2)</f>
        <v>3.9499608447685381</v>
      </c>
      <c r="F2" s="6">
        <f>D2*E2</f>
        <v>2.737904222873492</v>
      </c>
      <c r="G2" s="6">
        <f>D2^2</f>
        <v>0.48045301391820139</v>
      </c>
      <c r="H2" s="6">
        <f t="shared" ref="H2:H7" si="0">$B$19*B2^$B$18</f>
        <v>43.830427979664108</v>
      </c>
      <c r="I2" s="6">
        <f>(C2-H2)^2</f>
        <v>65.657075170521452</v>
      </c>
      <c r="N2" s="12"/>
      <c r="O2" s="1" t="s">
        <v>1</v>
      </c>
      <c r="P2" s="8" t="s">
        <v>2</v>
      </c>
      <c r="Q2" s="9" t="s">
        <v>22</v>
      </c>
    </row>
    <row r="3" spans="1:17" x14ac:dyDescent="0.25">
      <c r="A3" s="6">
        <v>2</v>
      </c>
      <c r="B3" s="6">
        <v>3</v>
      </c>
      <c r="C3" s="6">
        <v>49.766666666666673</v>
      </c>
      <c r="D3" s="6">
        <f t="shared" ref="D3:E7" si="1">LN(B3)</f>
        <v>1.0986122886681098</v>
      </c>
      <c r="E3" s="6">
        <f t="shared" si="1"/>
        <v>3.9073454158770353</v>
      </c>
      <c r="F3" s="6">
        <f t="shared" ref="F3:F7" si="2">D3*E3</f>
        <v>4.2926576899535167</v>
      </c>
      <c r="G3" s="6">
        <f t="shared" ref="G3:G7" si="3">D3^2</f>
        <v>1.2069489608125821</v>
      </c>
      <c r="H3" s="6">
        <f t="shared" si="0"/>
        <v>54.588442085773174</v>
      </c>
      <c r="I3" s="6">
        <f t="shared" ref="I3:I7" si="4">(C3-H3)^2</f>
        <v>23.249518192299675</v>
      </c>
      <c r="N3" s="6">
        <v>1</v>
      </c>
      <c r="O3" s="2">
        <v>75.3</v>
      </c>
      <c r="P3" s="3">
        <v>5</v>
      </c>
      <c r="Q3" s="6"/>
    </row>
    <row r="4" spans="1:17" x14ac:dyDescent="0.25">
      <c r="A4" s="6">
        <v>3</v>
      </c>
      <c r="B4" s="6">
        <v>4</v>
      </c>
      <c r="C4" s="6">
        <v>92.7</v>
      </c>
      <c r="D4" s="6">
        <f t="shared" si="1"/>
        <v>1.3862943611198906</v>
      </c>
      <c r="E4" s="6">
        <f t="shared" si="1"/>
        <v>4.5293684725718091</v>
      </c>
      <c r="F4" s="6">
        <f t="shared" si="2"/>
        <v>6.279037972960511</v>
      </c>
      <c r="G4" s="6">
        <f t="shared" si="3"/>
        <v>1.9218120556728056</v>
      </c>
      <c r="H4" s="6">
        <f t="shared" si="0"/>
        <v>63.78739344715548</v>
      </c>
      <c r="I4" s="6">
        <f t="shared" si="4"/>
        <v>835.93881767958806</v>
      </c>
      <c r="N4" s="6">
        <v>2</v>
      </c>
      <c r="O4" s="4">
        <v>42.5</v>
      </c>
      <c r="P4" s="5">
        <v>5</v>
      </c>
      <c r="Q4" s="6">
        <f>AVERAGE(O3:O5)</f>
        <v>51.933333333333337</v>
      </c>
    </row>
    <row r="5" spans="1:17" x14ac:dyDescent="0.25">
      <c r="A5" s="6">
        <v>4</v>
      </c>
      <c r="B5" s="6">
        <v>5</v>
      </c>
      <c r="C5" s="6">
        <v>80.13333333333334</v>
      </c>
      <c r="D5" s="6">
        <f t="shared" si="1"/>
        <v>1.6094379124341003</v>
      </c>
      <c r="E5" s="6">
        <f t="shared" si="1"/>
        <v>4.3836919139929433</v>
      </c>
      <c r="F5" s="6">
        <f t="shared" si="2"/>
        <v>7.0552799628110483</v>
      </c>
      <c r="G5" s="6">
        <f t="shared" si="3"/>
        <v>2.5902903939802346</v>
      </c>
      <c r="H5" s="6">
        <f t="shared" si="0"/>
        <v>71.977371495822382</v>
      </c>
      <c r="I5" s="6">
        <f t="shared" si="4"/>
        <v>66.519713494935118</v>
      </c>
      <c r="N5" s="6">
        <v>3</v>
      </c>
      <c r="O5" s="4">
        <v>38</v>
      </c>
      <c r="P5" s="5">
        <v>4</v>
      </c>
      <c r="Q5" s="6">
        <f t="shared" ref="Q5:Q17" si="5">AVERAGE(O4:O6)</f>
        <v>49.766666666666673</v>
      </c>
    </row>
    <row r="6" spans="1:17" x14ac:dyDescent="0.25">
      <c r="A6" s="6">
        <v>5</v>
      </c>
      <c r="B6" s="6">
        <v>6</v>
      </c>
      <c r="C6" s="6">
        <v>80.000000000000014</v>
      </c>
      <c r="D6" s="6">
        <f t="shared" si="1"/>
        <v>1.791759469228055</v>
      </c>
      <c r="E6" s="6">
        <f t="shared" si="1"/>
        <v>4.3820266346738821</v>
      </c>
      <c r="F6" s="6">
        <f t="shared" si="2"/>
        <v>7.8515377170864751</v>
      </c>
      <c r="G6" s="6">
        <f t="shared" si="3"/>
        <v>3.2104019955684011</v>
      </c>
      <c r="H6" s="6">
        <f t="shared" si="0"/>
        <v>79.44376985340034</v>
      </c>
      <c r="I6" s="6">
        <f t="shared" si="4"/>
        <v>0.30939197598629481</v>
      </c>
      <c r="N6" s="6">
        <v>4</v>
      </c>
      <c r="O6" s="4">
        <v>68.8</v>
      </c>
      <c r="P6" s="5">
        <v>8</v>
      </c>
      <c r="Q6" s="6">
        <f t="shared" si="5"/>
        <v>92.7</v>
      </c>
    </row>
    <row r="7" spans="1:17" x14ac:dyDescent="0.25">
      <c r="A7" s="6">
        <v>6</v>
      </c>
      <c r="B7" s="6">
        <v>7</v>
      </c>
      <c r="C7" s="6">
        <v>54.20000000000001</v>
      </c>
      <c r="D7" s="6">
        <f t="shared" si="1"/>
        <v>1.9459101490553132</v>
      </c>
      <c r="E7" s="6">
        <f t="shared" si="1"/>
        <v>3.9926809084456005</v>
      </c>
      <c r="F7" s="6">
        <f t="shared" si="2"/>
        <v>7.7693983016836823</v>
      </c>
      <c r="G7" s="6">
        <f t="shared" si="3"/>
        <v>3.7865663081964716</v>
      </c>
      <c r="H7" s="6">
        <f t="shared" si="0"/>
        <v>86.357631649048713</v>
      </c>
      <c r="I7" s="6">
        <f t="shared" si="4"/>
        <v>1034.1132732758988</v>
      </c>
      <c r="N7" s="6">
        <v>5</v>
      </c>
      <c r="O7" s="4">
        <v>171.3</v>
      </c>
      <c r="P7" s="5">
        <v>9</v>
      </c>
      <c r="Q7" s="6">
        <f t="shared" si="5"/>
        <v>80.13333333333334</v>
      </c>
    </row>
    <row r="8" spans="1:17" x14ac:dyDescent="0.25">
      <c r="A8" s="6">
        <v>7</v>
      </c>
      <c r="B8" s="6">
        <v>8</v>
      </c>
      <c r="C8" s="6">
        <v>69.166666666666671</v>
      </c>
      <c r="D8" s="6">
        <f t="shared" ref="D8:D15" si="6">LN(B8)</f>
        <v>2.0794415416798357</v>
      </c>
      <c r="E8" s="6">
        <f t="shared" ref="E8:E15" si="7">LN(C8)</f>
        <v>4.2365190510026434</v>
      </c>
      <c r="F8" s="6">
        <f t="shared" ref="F8:F15" si="8">D8*E8</f>
        <v>8.8095937067729313</v>
      </c>
      <c r="G8" s="6">
        <f t="shared" ref="G8:G15" si="9">D8^2</f>
        <v>4.3240771252638117</v>
      </c>
      <c r="H8" s="6">
        <f t="shared" ref="H8:H15" si="10">$B$19*B8^$B$18</f>
        <v>92.831207686815645</v>
      </c>
      <c r="I8" s="6">
        <f t="shared" ref="I8:I15" si="11">(C8-H8)^2</f>
        <v>560.01050169431346</v>
      </c>
      <c r="N8" s="6">
        <v>6</v>
      </c>
      <c r="O8" s="4">
        <v>0.3</v>
      </c>
      <c r="P8" s="5">
        <v>1</v>
      </c>
      <c r="Q8" s="6">
        <f t="shared" si="5"/>
        <v>80.000000000000014</v>
      </c>
    </row>
    <row r="9" spans="1:17" x14ac:dyDescent="0.25">
      <c r="A9" s="6">
        <v>8</v>
      </c>
      <c r="B9" s="6">
        <v>9</v>
      </c>
      <c r="C9" s="6">
        <v>63.70000000000001</v>
      </c>
      <c r="D9" s="6">
        <f t="shared" si="6"/>
        <v>2.1972245773362196</v>
      </c>
      <c r="E9" s="6">
        <f t="shared" si="7"/>
        <v>4.1541845625781182</v>
      </c>
      <c r="F9" s="6">
        <f t="shared" si="8"/>
        <v>9.1276764196873543</v>
      </c>
      <c r="G9" s="6">
        <f t="shared" si="9"/>
        <v>4.8277958432503283</v>
      </c>
      <c r="H9" s="6">
        <f t="shared" si="10"/>
        <v>98.942945109500883</v>
      </c>
      <c r="I9" s="6">
        <f t="shared" si="11"/>
        <v>1242.0651799912914</v>
      </c>
      <c r="N9" s="6">
        <v>7</v>
      </c>
      <c r="O9" s="4">
        <v>68.400000000000006</v>
      </c>
      <c r="P9" s="5">
        <v>10</v>
      </c>
      <c r="Q9" s="6">
        <f t="shared" si="5"/>
        <v>54.20000000000001</v>
      </c>
    </row>
    <row r="10" spans="1:17" x14ac:dyDescent="0.25">
      <c r="A10" s="6">
        <v>9</v>
      </c>
      <c r="B10" s="6">
        <v>10</v>
      </c>
      <c r="C10" s="6">
        <v>81.2</v>
      </c>
      <c r="D10" s="6">
        <f t="shared" si="6"/>
        <v>2.3025850929940459</v>
      </c>
      <c r="E10" s="6">
        <f t="shared" si="7"/>
        <v>4.396915247167632</v>
      </c>
      <c r="F10" s="6">
        <f t="shared" si="8"/>
        <v>10.124271503286421</v>
      </c>
      <c r="G10" s="6">
        <f t="shared" si="9"/>
        <v>5.3018981104783993</v>
      </c>
      <c r="H10" s="6">
        <f t="shared" si="10"/>
        <v>104.75026429188158</v>
      </c>
      <c r="I10" s="6">
        <f t="shared" si="11"/>
        <v>554.61494821747237</v>
      </c>
      <c r="N10" s="6">
        <v>8</v>
      </c>
      <c r="O10" s="4">
        <v>93.9</v>
      </c>
      <c r="P10" s="5">
        <v>4</v>
      </c>
      <c r="Q10" s="6">
        <f t="shared" si="5"/>
        <v>69.166666666666671</v>
      </c>
    </row>
    <row r="11" spans="1:17" x14ac:dyDescent="0.25">
      <c r="A11" s="6">
        <v>10</v>
      </c>
      <c r="B11" s="6">
        <v>11</v>
      </c>
      <c r="C11" s="6">
        <v>116.76666666666667</v>
      </c>
      <c r="D11" s="6">
        <f t="shared" si="6"/>
        <v>2.3978952727983707</v>
      </c>
      <c r="E11" s="6">
        <f t="shared" si="7"/>
        <v>4.7601776415353312</v>
      </c>
      <c r="F11" s="6">
        <f t="shared" si="8"/>
        <v>11.414407464318067</v>
      </c>
      <c r="G11" s="6">
        <f t="shared" si="9"/>
        <v>5.7499017393087728</v>
      </c>
      <c r="H11" s="6">
        <f t="shared" si="10"/>
        <v>110.296716546018</v>
      </c>
      <c r="I11" s="6">
        <f t="shared" si="11"/>
        <v>41.860254563681629</v>
      </c>
      <c r="N11" s="6">
        <v>9</v>
      </c>
      <c r="O11" s="4">
        <v>45.2</v>
      </c>
      <c r="P11" s="5">
        <v>8</v>
      </c>
      <c r="Q11" s="6">
        <f t="shared" si="5"/>
        <v>63.70000000000001</v>
      </c>
    </row>
    <row r="12" spans="1:17" x14ac:dyDescent="0.25">
      <c r="A12" s="6">
        <v>11</v>
      </c>
      <c r="B12" s="6">
        <v>12</v>
      </c>
      <c r="C12" s="6">
        <v>130.63333333333333</v>
      </c>
      <c r="D12" s="6">
        <f t="shared" si="6"/>
        <v>2.4849066497880004</v>
      </c>
      <c r="E12" s="6">
        <f t="shared" si="7"/>
        <v>4.8723944165374764</v>
      </c>
      <c r="F12" s="6">
        <f t="shared" si="8"/>
        <v>12.1074452860439</v>
      </c>
      <c r="G12" s="6">
        <f t="shared" si="9"/>
        <v>6.174761058160624</v>
      </c>
      <c r="H12" s="6">
        <f t="shared" si="10"/>
        <v>115.61627933259693</v>
      </c>
      <c r="I12" s="6">
        <f t="shared" si="11"/>
        <v>225.51191086103293</v>
      </c>
      <c r="N12" s="6">
        <v>10</v>
      </c>
      <c r="O12" s="4">
        <v>52</v>
      </c>
      <c r="P12" s="5">
        <v>7</v>
      </c>
      <c r="Q12" s="6">
        <f t="shared" si="5"/>
        <v>81.2</v>
      </c>
    </row>
    <row r="13" spans="1:17" x14ac:dyDescent="0.25">
      <c r="A13" s="6">
        <v>12</v>
      </c>
      <c r="B13" s="6">
        <v>13</v>
      </c>
      <c r="C13" s="6">
        <v>112.39999999999999</v>
      </c>
      <c r="D13" s="6">
        <f t="shared" si="6"/>
        <v>2.5649493574615367</v>
      </c>
      <c r="E13" s="6">
        <f t="shared" si="7"/>
        <v>4.7220639374595903</v>
      </c>
      <c r="F13" s="6">
        <f t="shared" si="8"/>
        <v>12.111854862279271</v>
      </c>
      <c r="G13" s="6">
        <f t="shared" si="9"/>
        <v>6.5789652063423505</v>
      </c>
      <c r="H13" s="6">
        <f t="shared" si="10"/>
        <v>120.73607623025191</v>
      </c>
      <c r="I13" s="6">
        <f t="shared" si="11"/>
        <v>69.490166916571042</v>
      </c>
      <c r="N13" s="6">
        <v>11</v>
      </c>
      <c r="O13" s="4">
        <v>146.4</v>
      </c>
      <c r="P13" s="5">
        <v>9</v>
      </c>
      <c r="Q13" s="6">
        <f t="shared" si="5"/>
        <v>116.76666666666667</v>
      </c>
    </row>
    <row r="14" spans="1:17" x14ac:dyDescent="0.25">
      <c r="A14" s="6">
        <v>13</v>
      </c>
      <c r="B14" s="6">
        <v>14</v>
      </c>
      <c r="C14" s="6">
        <v>173.23333333333335</v>
      </c>
      <c r="D14" s="6">
        <f t="shared" si="6"/>
        <v>2.6390573296152584</v>
      </c>
      <c r="E14" s="6">
        <f t="shared" si="7"/>
        <v>5.1546394333462864</v>
      </c>
      <c r="F14" s="6">
        <f t="shared" si="8"/>
        <v>13.60338897809636</v>
      </c>
      <c r="G14" s="6">
        <f t="shared" si="9"/>
        <v>6.9646235889960186</v>
      </c>
      <c r="H14" s="6">
        <f t="shared" si="10"/>
        <v>125.67817566641544</v>
      </c>
      <c r="I14" s="6">
        <f t="shared" si="11"/>
        <v>2261.493020725421</v>
      </c>
      <c r="N14" s="6">
        <v>12</v>
      </c>
      <c r="O14" s="4">
        <v>151.9</v>
      </c>
      <c r="P14" s="5">
        <v>11</v>
      </c>
      <c r="Q14" s="6">
        <f t="shared" si="5"/>
        <v>130.63333333333333</v>
      </c>
    </row>
    <row r="15" spans="1:17" x14ac:dyDescent="0.25">
      <c r="A15" s="6">
        <v>14</v>
      </c>
      <c r="B15" s="6">
        <v>15</v>
      </c>
      <c r="C15" s="6">
        <v>206.93333333333331</v>
      </c>
      <c r="D15" s="6">
        <f t="shared" si="6"/>
        <v>2.7080502011022101</v>
      </c>
      <c r="E15" s="6">
        <f t="shared" si="7"/>
        <v>5.3323966802008993</v>
      </c>
      <c r="F15" s="6">
        <f t="shared" si="8"/>
        <v>14.440397902174803</v>
      </c>
      <c r="G15" s="6">
        <f t="shared" si="9"/>
        <v>7.3335358916897206</v>
      </c>
      <c r="H15" s="6">
        <f t="shared" si="10"/>
        <v>130.46082366386767</v>
      </c>
      <c r="I15" s="6">
        <f t="shared" si="11"/>
        <v>5848.0447351465154</v>
      </c>
      <c r="N15" s="6">
        <v>13</v>
      </c>
      <c r="O15" s="2">
        <v>93.6</v>
      </c>
      <c r="P15" s="3">
        <v>5</v>
      </c>
      <c r="Q15" s="6">
        <f t="shared" si="5"/>
        <v>112.39999999999999</v>
      </c>
    </row>
    <row r="16" spans="1:17" x14ac:dyDescent="0.25">
      <c r="A16" s="7" t="s">
        <v>10</v>
      </c>
      <c r="B16" s="7">
        <f t="shared" ref="B16:G16" si="12">SUM(B2:B15)</f>
        <v>119</v>
      </c>
      <c r="C16" s="7">
        <f t="shared" si="12"/>
        <v>1362.7666666666669</v>
      </c>
      <c r="D16" s="7">
        <f t="shared" si="12"/>
        <v>27.899271383840894</v>
      </c>
      <c r="E16" s="7">
        <f t="shared" si="12"/>
        <v>62.774365160157785</v>
      </c>
      <c r="F16" s="7">
        <f t="shared" si="12"/>
        <v>127.72485199002783</v>
      </c>
      <c r="G16" s="7">
        <f t="shared" si="12"/>
        <v>60.452031291638733</v>
      </c>
      <c r="H16" s="6" t="s">
        <v>11</v>
      </c>
      <c r="I16" s="7">
        <f>SUM(I2:I15)</f>
        <v>12828.878507905529</v>
      </c>
      <c r="N16" s="6">
        <v>14</v>
      </c>
      <c r="O16" s="4">
        <v>91.7</v>
      </c>
      <c r="P16" s="5">
        <v>7</v>
      </c>
      <c r="Q16" s="6">
        <f t="shared" si="5"/>
        <v>173.23333333333335</v>
      </c>
    </row>
    <row r="17" spans="1:17" x14ac:dyDescent="0.25">
      <c r="N17" s="6">
        <v>15</v>
      </c>
      <c r="O17" s="4">
        <v>334.4</v>
      </c>
      <c r="P17" s="5">
        <v>10</v>
      </c>
      <c r="Q17" s="6">
        <f t="shared" si="5"/>
        <v>206.93333333333331</v>
      </c>
    </row>
    <row r="18" spans="1:17" x14ac:dyDescent="0.25">
      <c r="A18" t="s">
        <v>12</v>
      </c>
      <c r="B18">
        <f>(A15*F16-D16*E16)/(A15*G16-D16^2)</f>
        <v>0.54133856063700725</v>
      </c>
      <c r="N18" s="6">
        <v>16</v>
      </c>
      <c r="O18" s="4">
        <v>194.7</v>
      </c>
      <c r="P18" s="5">
        <v>13</v>
      </c>
      <c r="Q18" s="6"/>
    </row>
    <row r="19" spans="1:17" x14ac:dyDescent="0.25">
      <c r="A19" t="s">
        <v>13</v>
      </c>
      <c r="B19">
        <f>EXP((E16-B18*D16)/A15)</f>
        <v>30.117336875852409</v>
      </c>
    </row>
  </sheetData>
  <mergeCells count="2">
    <mergeCell ref="N1:N2"/>
    <mergeCell ref="O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A7C9-9D7A-4516-9A7B-5FE88903F71C}">
  <dimension ref="A1:P20"/>
  <sheetViews>
    <sheetView workbookViewId="0">
      <selection activeCell="P32" sqref="P32"/>
    </sheetView>
  </sheetViews>
  <sheetFormatPr baseColWidth="10" defaultRowHeight="15" x14ac:dyDescent="0.25"/>
  <sheetData>
    <row r="1" spans="1:16" x14ac:dyDescent="0.25">
      <c r="A1" s="6" t="s">
        <v>3</v>
      </c>
      <c r="B1" s="6" t="s">
        <v>14</v>
      </c>
      <c r="C1" s="6" t="s">
        <v>15</v>
      </c>
      <c r="D1" s="6" t="s">
        <v>17</v>
      </c>
      <c r="E1" s="6" t="s">
        <v>23</v>
      </c>
      <c r="F1" s="6" t="s">
        <v>7</v>
      </c>
      <c r="G1" s="6" t="s">
        <v>8</v>
      </c>
      <c r="H1" s="6" t="s">
        <v>24</v>
      </c>
      <c r="M1" s="12" t="s">
        <v>0</v>
      </c>
      <c r="N1" s="12" t="s">
        <v>21</v>
      </c>
      <c r="O1" s="13"/>
      <c r="P1" s="11"/>
    </row>
    <row r="2" spans="1:16" x14ac:dyDescent="0.25">
      <c r="A2" s="6">
        <v>1</v>
      </c>
      <c r="B2" s="6">
        <v>2</v>
      </c>
      <c r="C2" s="6">
        <v>51.933333333333337</v>
      </c>
      <c r="D2" s="6">
        <f>LN(C2)</f>
        <v>3.9499608447685381</v>
      </c>
      <c r="E2" s="6">
        <f>B2*D2</f>
        <v>7.8999216895370763</v>
      </c>
      <c r="F2" s="6">
        <f>B2^2</f>
        <v>4</v>
      </c>
      <c r="G2" s="6">
        <f t="shared" ref="G2:G7" si="0">$B$20*EXP($B$19*B2)</f>
        <v>50.115859100728223</v>
      </c>
      <c r="H2" s="6">
        <f>(C2-G2)^2</f>
        <v>3.30321258618355</v>
      </c>
      <c r="M2" s="12"/>
      <c r="N2" s="1" t="s">
        <v>1</v>
      </c>
      <c r="O2" s="8" t="s">
        <v>2</v>
      </c>
      <c r="P2" s="9" t="s">
        <v>22</v>
      </c>
    </row>
    <row r="3" spans="1:16" x14ac:dyDescent="0.25">
      <c r="A3" s="6">
        <v>2</v>
      </c>
      <c r="B3" s="6">
        <v>3</v>
      </c>
      <c r="C3" s="6">
        <v>49.766666666666673</v>
      </c>
      <c r="D3" s="6">
        <f t="shared" ref="D3:D7" si="1">LN(C3)</f>
        <v>3.9073454158770353</v>
      </c>
      <c r="E3" s="6">
        <f t="shared" ref="E3:E7" si="2">B3*D3</f>
        <v>11.722036247631106</v>
      </c>
      <c r="F3" s="6">
        <f t="shared" ref="F3:F7" si="3">B3^2</f>
        <v>9</v>
      </c>
      <c r="G3" s="6">
        <f t="shared" si="0"/>
        <v>54.70526325564898</v>
      </c>
      <c r="H3" s="6">
        <f t="shared" ref="H3:H7" si="4">(C3-G3)^2</f>
        <v>24.389736268707676</v>
      </c>
      <c r="M3" s="6">
        <v>1</v>
      </c>
      <c r="N3" s="2">
        <v>75.3</v>
      </c>
      <c r="O3" s="3">
        <v>5</v>
      </c>
      <c r="P3" s="6"/>
    </row>
    <row r="4" spans="1:16" x14ac:dyDescent="0.25">
      <c r="A4" s="6">
        <v>3</v>
      </c>
      <c r="B4" s="6">
        <v>4</v>
      </c>
      <c r="C4" s="6">
        <v>92.7</v>
      </c>
      <c r="D4" s="6">
        <f t="shared" si="1"/>
        <v>4.5293684725718091</v>
      </c>
      <c r="E4" s="6">
        <f t="shared" si="2"/>
        <v>18.117473890287236</v>
      </c>
      <c r="F4" s="6">
        <f t="shared" si="3"/>
        <v>16</v>
      </c>
      <c r="G4" s="6">
        <f t="shared" si="0"/>
        <v>59.714946158158796</v>
      </c>
      <c r="H4" s="6">
        <f t="shared" si="4"/>
        <v>1088.0137769491635</v>
      </c>
      <c r="M4" s="6">
        <v>2</v>
      </c>
      <c r="N4" s="4">
        <v>42.5</v>
      </c>
      <c r="O4" s="5">
        <v>5</v>
      </c>
      <c r="P4" s="6">
        <f>AVERAGE(N3:N5)</f>
        <v>51.933333333333337</v>
      </c>
    </row>
    <row r="5" spans="1:16" x14ac:dyDescent="0.25">
      <c r="A5" s="6">
        <v>4</v>
      </c>
      <c r="B5" s="6">
        <v>5</v>
      </c>
      <c r="C5" s="6">
        <v>80.13333333333334</v>
      </c>
      <c r="D5" s="6">
        <f t="shared" si="1"/>
        <v>4.3836919139929433</v>
      </c>
      <c r="E5" s="6">
        <f t="shared" si="2"/>
        <v>21.918459569964718</v>
      </c>
      <c r="F5" s="6">
        <f t="shared" si="3"/>
        <v>25</v>
      </c>
      <c r="G5" s="6">
        <f t="shared" si="0"/>
        <v>65.183395206558743</v>
      </c>
      <c r="H5" s="6">
        <f t="shared" si="4"/>
        <v>223.50064999438877</v>
      </c>
      <c r="M5" s="6">
        <v>3</v>
      </c>
      <c r="N5" s="4">
        <v>38</v>
      </c>
      <c r="O5" s="5">
        <v>4</v>
      </c>
      <c r="P5" s="6">
        <f t="shared" ref="P5:P17" si="5">AVERAGE(N4:N6)</f>
        <v>49.766666666666673</v>
      </c>
    </row>
    <row r="6" spans="1:16" x14ac:dyDescent="0.25">
      <c r="A6" s="6">
        <v>5</v>
      </c>
      <c r="B6" s="6">
        <v>6</v>
      </c>
      <c r="C6" s="6">
        <v>80.000000000000014</v>
      </c>
      <c r="D6" s="6">
        <f t="shared" si="1"/>
        <v>4.3820266346738821</v>
      </c>
      <c r="E6" s="6">
        <f t="shared" si="2"/>
        <v>26.292159808043294</v>
      </c>
      <c r="F6" s="6">
        <f t="shared" si="3"/>
        <v>36</v>
      </c>
      <c r="G6" s="6">
        <f t="shared" si="0"/>
        <v>71.152622316714698</v>
      </c>
      <c r="H6" s="6">
        <f t="shared" si="4"/>
        <v>78.276091870695055</v>
      </c>
      <c r="M6" s="6">
        <v>4</v>
      </c>
      <c r="N6" s="4">
        <v>68.8</v>
      </c>
      <c r="O6" s="5">
        <v>8</v>
      </c>
      <c r="P6" s="6">
        <f t="shared" si="5"/>
        <v>92.7</v>
      </c>
    </row>
    <row r="7" spans="1:16" x14ac:dyDescent="0.25">
      <c r="A7" s="6">
        <v>6</v>
      </c>
      <c r="B7" s="6">
        <v>7</v>
      </c>
      <c r="C7" s="6">
        <v>54.20000000000001</v>
      </c>
      <c r="D7" s="6">
        <f t="shared" si="1"/>
        <v>3.9926809084456005</v>
      </c>
      <c r="E7" s="6">
        <f t="shared" si="2"/>
        <v>27.948766359119205</v>
      </c>
      <c r="F7" s="6">
        <f t="shared" si="3"/>
        <v>49</v>
      </c>
      <c r="G7" s="6">
        <f t="shared" si="0"/>
        <v>77.668486682872839</v>
      </c>
      <c r="H7" s="6">
        <f t="shared" si="4"/>
        <v>550.76986718417936</v>
      </c>
      <c r="M7" s="6">
        <v>5</v>
      </c>
      <c r="N7" s="4">
        <v>171.3</v>
      </c>
      <c r="O7" s="5">
        <v>9</v>
      </c>
      <c r="P7" s="6">
        <f t="shared" si="5"/>
        <v>80.13333333333334</v>
      </c>
    </row>
    <row r="8" spans="1:16" x14ac:dyDescent="0.25">
      <c r="A8" s="6">
        <v>7</v>
      </c>
      <c r="B8" s="6">
        <v>8</v>
      </c>
      <c r="C8" s="6">
        <v>69.166666666666671</v>
      </c>
      <c r="D8" s="6">
        <f t="shared" ref="D8:D15" si="6">LN(C8)</f>
        <v>4.2365190510026434</v>
      </c>
      <c r="E8" s="6">
        <f t="shared" ref="E8:E15" si="7">B8*D8</f>
        <v>33.892152408021147</v>
      </c>
      <c r="F8" s="6">
        <f t="shared" ref="F8:F15" si="8">B8^2</f>
        <v>64</v>
      </c>
      <c r="G8" s="6">
        <f t="shared" ref="G8:G15" si="9">$B$20*EXP($B$19*B8)</f>
        <v>84.781047095582693</v>
      </c>
      <c r="H8" s="6">
        <f t="shared" ref="H8:H15" si="10">(C8-G8)^2</f>
        <v>243.80887617891568</v>
      </c>
      <c r="M8" s="6">
        <v>6</v>
      </c>
      <c r="N8" s="4">
        <v>0.3</v>
      </c>
      <c r="O8" s="5">
        <v>1</v>
      </c>
      <c r="P8" s="6">
        <f t="shared" si="5"/>
        <v>80.000000000000014</v>
      </c>
    </row>
    <row r="9" spans="1:16" x14ac:dyDescent="0.25">
      <c r="A9" s="6">
        <v>8</v>
      </c>
      <c r="B9" s="6">
        <v>9</v>
      </c>
      <c r="C9" s="6">
        <v>63.70000000000001</v>
      </c>
      <c r="D9" s="6">
        <f t="shared" si="6"/>
        <v>4.1541845625781182</v>
      </c>
      <c r="E9" s="6">
        <f t="shared" si="7"/>
        <v>37.387661063203062</v>
      </c>
      <c r="F9" s="6">
        <f t="shared" si="8"/>
        <v>81</v>
      </c>
      <c r="G9" s="6">
        <f t="shared" si="9"/>
        <v>92.544946523445546</v>
      </c>
      <c r="H9" s="6">
        <f t="shared" si="10"/>
        <v>832.03093994043275</v>
      </c>
      <c r="M9" s="6">
        <v>7</v>
      </c>
      <c r="N9" s="4">
        <v>68.400000000000006</v>
      </c>
      <c r="O9" s="5">
        <v>10</v>
      </c>
      <c r="P9" s="6">
        <f t="shared" si="5"/>
        <v>54.20000000000001</v>
      </c>
    </row>
    <row r="10" spans="1:16" x14ac:dyDescent="0.25">
      <c r="A10" s="6">
        <v>9</v>
      </c>
      <c r="B10" s="6">
        <v>10</v>
      </c>
      <c r="C10" s="6">
        <v>81.2</v>
      </c>
      <c r="D10" s="6">
        <f t="shared" si="6"/>
        <v>4.396915247167632</v>
      </c>
      <c r="E10" s="6">
        <f t="shared" si="7"/>
        <v>43.969152471676324</v>
      </c>
      <c r="F10" s="6">
        <f t="shared" si="8"/>
        <v>100</v>
      </c>
      <c r="G10" s="6">
        <f t="shared" si="9"/>
        <v>101.01983191327714</v>
      </c>
      <c r="H10" s="6">
        <f t="shared" si="10"/>
        <v>392.82573707055906</v>
      </c>
      <c r="M10" s="6">
        <v>8</v>
      </c>
      <c r="N10" s="4">
        <v>93.9</v>
      </c>
      <c r="O10" s="5">
        <v>4</v>
      </c>
      <c r="P10" s="6">
        <f t="shared" si="5"/>
        <v>69.166666666666671</v>
      </c>
    </row>
    <row r="11" spans="1:16" x14ac:dyDescent="0.25">
      <c r="A11" s="6">
        <v>10</v>
      </c>
      <c r="B11" s="6">
        <v>11</v>
      </c>
      <c r="C11" s="6">
        <v>116.76666666666667</v>
      </c>
      <c r="D11" s="6">
        <f t="shared" si="6"/>
        <v>4.7601776415353312</v>
      </c>
      <c r="E11" s="6">
        <f t="shared" si="7"/>
        <v>52.361954056888642</v>
      </c>
      <c r="F11" s="6">
        <f t="shared" si="8"/>
        <v>121</v>
      </c>
      <c r="G11" s="6">
        <f t="shared" si="9"/>
        <v>110.2708124338416</v>
      </c>
      <c r="H11" s="6">
        <f t="shared" si="10"/>
        <v>42.196122214111341</v>
      </c>
      <c r="M11" s="6">
        <v>9</v>
      </c>
      <c r="N11" s="4">
        <v>45.2</v>
      </c>
      <c r="O11" s="5">
        <v>8</v>
      </c>
      <c r="P11" s="6">
        <f t="shared" si="5"/>
        <v>63.70000000000001</v>
      </c>
    </row>
    <row r="12" spans="1:16" x14ac:dyDescent="0.25">
      <c r="A12" s="6">
        <v>11</v>
      </c>
      <c r="B12" s="6">
        <v>12</v>
      </c>
      <c r="C12" s="6">
        <v>130.63333333333333</v>
      </c>
      <c r="D12" s="6">
        <f t="shared" si="6"/>
        <v>4.8723944165374764</v>
      </c>
      <c r="E12" s="6">
        <f t="shared" si="7"/>
        <v>58.468732998449717</v>
      </c>
      <c r="F12" s="6">
        <f t="shared" si="8"/>
        <v>144</v>
      </c>
      <c r="G12" s="6">
        <f t="shared" si="9"/>
        <v>120.36895968366112</v>
      </c>
      <c r="H12" s="6">
        <f t="shared" si="10"/>
        <v>105.35736642008517</v>
      </c>
      <c r="M12" s="6">
        <v>10</v>
      </c>
      <c r="N12" s="4">
        <v>52</v>
      </c>
      <c r="O12" s="5">
        <v>7</v>
      </c>
      <c r="P12" s="6">
        <f t="shared" si="5"/>
        <v>81.2</v>
      </c>
    </row>
    <row r="13" spans="1:16" x14ac:dyDescent="0.25">
      <c r="A13" s="6">
        <v>12</v>
      </c>
      <c r="B13" s="6">
        <v>13</v>
      </c>
      <c r="C13" s="6">
        <v>112.39999999999999</v>
      </c>
      <c r="D13" s="6">
        <f t="shared" si="6"/>
        <v>4.7220639374595903</v>
      </c>
      <c r="E13" s="6">
        <f t="shared" si="7"/>
        <v>61.386831186974675</v>
      </c>
      <c r="F13" s="6">
        <f t="shared" si="8"/>
        <v>169</v>
      </c>
      <c r="G13" s="6">
        <f t="shared" si="9"/>
        <v>131.39185370579821</v>
      </c>
      <c r="H13" s="6">
        <f t="shared" si="10"/>
        <v>360.69050718244159</v>
      </c>
      <c r="M13" s="6">
        <v>11</v>
      </c>
      <c r="N13" s="4">
        <v>146.4</v>
      </c>
      <c r="O13" s="5">
        <v>9</v>
      </c>
      <c r="P13" s="6">
        <f t="shared" si="5"/>
        <v>116.76666666666667</v>
      </c>
    </row>
    <row r="14" spans="1:16" x14ac:dyDescent="0.25">
      <c r="A14" s="6">
        <v>13</v>
      </c>
      <c r="B14" s="6">
        <v>14</v>
      </c>
      <c r="C14" s="6">
        <v>173.23333333333335</v>
      </c>
      <c r="D14" s="6">
        <f t="shared" si="6"/>
        <v>5.1546394333462864</v>
      </c>
      <c r="E14" s="6">
        <f t="shared" si="7"/>
        <v>72.164952066848002</v>
      </c>
      <c r="F14" s="6">
        <f t="shared" si="8"/>
        <v>196</v>
      </c>
      <c r="G14" s="6">
        <f t="shared" si="9"/>
        <v>143.42417900442547</v>
      </c>
      <c r="H14" s="6">
        <f t="shared" si="10"/>
        <v>888.58568180464738</v>
      </c>
      <c r="M14" s="6">
        <v>12</v>
      </c>
      <c r="N14" s="4">
        <v>151.9</v>
      </c>
      <c r="O14" s="5">
        <v>11</v>
      </c>
      <c r="P14" s="6">
        <f t="shared" si="5"/>
        <v>130.63333333333333</v>
      </c>
    </row>
    <row r="15" spans="1:16" x14ac:dyDescent="0.25">
      <c r="A15" s="6">
        <v>14</v>
      </c>
      <c r="B15" s="6">
        <v>15</v>
      </c>
      <c r="C15" s="6">
        <v>206.93333333333331</v>
      </c>
      <c r="D15" s="6">
        <f t="shared" si="6"/>
        <v>5.3323966802008993</v>
      </c>
      <c r="E15" s="6">
        <f t="shared" si="7"/>
        <v>79.985950203013488</v>
      </c>
      <c r="F15" s="6">
        <f t="shared" si="8"/>
        <v>225</v>
      </c>
      <c r="G15" s="6">
        <f t="shared" si="9"/>
        <v>156.55837514213957</v>
      </c>
      <c r="H15" s="6">
        <f t="shared" si="10"/>
        <v>2537.6364127645174</v>
      </c>
      <c r="M15" s="6">
        <v>13</v>
      </c>
      <c r="N15" s="2">
        <v>93.6</v>
      </c>
      <c r="O15" s="3">
        <v>5</v>
      </c>
      <c r="P15" s="6">
        <f t="shared" si="5"/>
        <v>112.39999999999999</v>
      </c>
    </row>
    <row r="16" spans="1:16" x14ac:dyDescent="0.25">
      <c r="A16" s="7" t="s">
        <v>10</v>
      </c>
      <c r="B16" s="7">
        <f>SUM(B2:B15)</f>
        <v>119</v>
      </c>
      <c r="C16" s="7">
        <f>SUM(C2:C15)</f>
        <v>1362.7666666666669</v>
      </c>
      <c r="D16" s="7">
        <f>SUM(D2:D15)</f>
        <v>62.774365160157785</v>
      </c>
      <c r="E16" s="7">
        <f>SUM(E2:E15)</f>
        <v>553.51620401965772</v>
      </c>
      <c r="F16" s="7">
        <f>SUM(F2:F15)</f>
        <v>1239</v>
      </c>
      <c r="G16" s="6" t="s">
        <v>11</v>
      </c>
      <c r="H16" s="10">
        <f>SUM(H2:H15)</f>
        <v>7371.3849784290287</v>
      </c>
      <c r="M16" s="6">
        <v>14</v>
      </c>
      <c r="N16" s="4">
        <v>91.7</v>
      </c>
      <c r="O16" s="5">
        <v>7</v>
      </c>
      <c r="P16" s="6">
        <f t="shared" si="5"/>
        <v>173.23333333333335</v>
      </c>
    </row>
    <row r="17" spans="1:16" x14ac:dyDescent="0.25">
      <c r="M17" s="6">
        <v>15</v>
      </c>
      <c r="N17" s="4">
        <v>334.4</v>
      </c>
      <c r="O17" s="5">
        <v>10</v>
      </c>
      <c r="P17" s="6">
        <f t="shared" si="5"/>
        <v>206.93333333333331</v>
      </c>
    </row>
    <row r="18" spans="1:16" x14ac:dyDescent="0.25">
      <c r="A18" t="s">
        <v>25</v>
      </c>
      <c r="M18" s="6">
        <v>16</v>
      </c>
      <c r="N18" s="4">
        <v>194.7</v>
      </c>
      <c r="O18" s="5">
        <v>13</v>
      </c>
      <c r="P18" s="6"/>
    </row>
    <row r="19" spans="1:16" x14ac:dyDescent="0.25">
      <c r="A19" t="s">
        <v>12</v>
      </c>
      <c r="B19">
        <f>(A15*E16-B16*D16)/(A15*F16-B16^2)</f>
        <v>8.7622418278314421E-2</v>
      </c>
    </row>
    <row r="20" spans="1:16" x14ac:dyDescent="0.25">
      <c r="A20" t="s">
        <v>13</v>
      </c>
      <c r="B20">
        <f>EXP((D16-B19*B16)/A15)</f>
        <v>42.05981073401481</v>
      </c>
    </row>
  </sheetData>
  <mergeCells count="2">
    <mergeCell ref="M1:M2"/>
    <mergeCell ref="N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PRECIPIT CABA 2023 - ABR 2024</vt:lpstr>
      <vt:lpstr>APROXIMACIÓN LINEAL</vt:lpstr>
      <vt:lpstr>APROXIMACIÓN POTENCIAL</vt:lpstr>
      <vt:lpstr>APROXIMACIÓN EXPONENCIAL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2024-06-12T01:19:28Z</dcterms:created>
  <dcterms:modified xsi:type="dcterms:W3CDTF">2024-06-13T16:52:14Z</dcterms:modified>
</cp:coreProperties>
</file>