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cas\Universidad de Palermo\4° Año\1- Primer Semestre\Cálculo Numérico\Tablas para usar\SIMULACRO 2\"/>
    </mc:Choice>
  </mc:AlternateContent>
  <xr:revisionPtr revIDLastSave="0" documentId="13_ncr:1_{6B9C422B-DF0D-4779-9063-31DBEBCC69A9}" xr6:coauthVersionLast="47" xr6:coauthVersionMax="47" xr10:uidLastSave="{00000000-0000-0000-0000-000000000000}"/>
  <bookViews>
    <workbookView xWindow="-120" yWindow="-120" windowWidth="29040" windowHeight="15720" activeTab="3" xr2:uid="{5FF3FDDD-6F35-4442-9F8B-5A75E06235B8}"/>
  </bookViews>
  <sheets>
    <sheet name="1 a)c)" sheetId="1" r:id="rId1"/>
    <sheet name="1 b)c)" sheetId="2" r:id="rId2"/>
    <sheet name="2)" sheetId="3" r:id="rId3"/>
    <sheet name="3 a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8" i="5"/>
  <c r="B9" i="5"/>
  <c r="B10" i="5"/>
  <c r="B11" i="5"/>
  <c r="B6" i="5"/>
  <c r="A6" i="5"/>
  <c r="C30" i="3" l="1"/>
  <c r="B30" i="3"/>
  <c r="H29" i="3"/>
  <c r="I29" i="3" s="1"/>
  <c r="E29" i="3"/>
  <c r="D29" i="3"/>
  <c r="G29" i="3" s="1"/>
  <c r="H28" i="3"/>
  <c r="I28" i="3" s="1"/>
  <c r="E28" i="3"/>
  <c r="D28" i="3"/>
  <c r="G28" i="3" s="1"/>
  <c r="H27" i="3"/>
  <c r="I27" i="3" s="1"/>
  <c r="E27" i="3"/>
  <c r="D27" i="3"/>
  <c r="F27" i="3" s="1"/>
  <c r="H26" i="3"/>
  <c r="I26" i="3" s="1"/>
  <c r="E26" i="3"/>
  <c r="D26" i="3"/>
  <c r="G26" i="3" s="1"/>
  <c r="H25" i="3"/>
  <c r="I25" i="3" s="1"/>
  <c r="E25" i="3"/>
  <c r="D25" i="3"/>
  <c r="H24" i="3"/>
  <c r="I24" i="3" s="1"/>
  <c r="I30" i="3" s="1"/>
  <c r="E24" i="3"/>
  <c r="E30" i="3" s="1"/>
  <c r="D24" i="3"/>
  <c r="G24" i="3" s="1"/>
  <c r="G30" i="3" s="1"/>
  <c r="G27" i="3" l="1"/>
  <c r="F25" i="3"/>
  <c r="G25" i="3"/>
  <c r="F24" i="3"/>
  <c r="F30" i="3" s="1"/>
  <c r="F26" i="3"/>
  <c r="F28" i="3"/>
  <c r="D30" i="3"/>
  <c r="F29" i="3"/>
  <c r="B32" i="3" l="1"/>
  <c r="B33" i="3" s="1"/>
  <c r="E33" i="3" s="1"/>
  <c r="G7" i="3"/>
  <c r="B15" i="3"/>
  <c r="B14" i="3"/>
  <c r="E7" i="3"/>
  <c r="D7" i="3"/>
  <c r="C7" i="3"/>
  <c r="B7" i="3"/>
  <c r="B19" i="3"/>
  <c r="B18" i="3"/>
  <c r="E6" i="3"/>
  <c r="D6" i="3"/>
  <c r="E5" i="3"/>
  <c r="D5" i="3"/>
  <c r="E4" i="3"/>
  <c r="D4" i="3"/>
  <c r="E3" i="3"/>
  <c r="D3" i="3"/>
  <c r="E2" i="3"/>
  <c r="D2" i="3"/>
  <c r="D17" i="3" l="1"/>
  <c r="F4" i="3"/>
  <c r="G4" i="3" s="1"/>
  <c r="F3" i="3"/>
  <c r="G3" i="3" s="1"/>
  <c r="F2" i="3"/>
  <c r="G2" i="3" s="1"/>
  <c r="F6" i="3"/>
  <c r="G6" i="3" s="1"/>
  <c r="F5" i="3"/>
  <c r="G5" i="3" s="1"/>
  <c r="B24" i="1" l="1"/>
  <c r="B23" i="1"/>
  <c r="B22" i="1"/>
  <c r="J11" i="2"/>
  <c r="F8" i="2"/>
  <c r="E8" i="2"/>
  <c r="D10" i="2" s="1"/>
  <c r="D8" i="2"/>
  <c r="F10" i="2" s="1"/>
  <c r="F6" i="2"/>
  <c r="E6" i="2"/>
  <c r="D6" i="2"/>
  <c r="E10" i="2" l="1"/>
  <c r="J10" i="2" s="1"/>
  <c r="J12" i="2" s="1"/>
  <c r="J13" i="2" s="1"/>
  <c r="B21" i="1"/>
  <c r="C14" i="1"/>
  <c r="B15" i="1"/>
  <c r="B16" i="1" s="1"/>
  <c r="B17" i="1" s="1"/>
  <c r="B18" i="1" s="1"/>
  <c r="C6" i="1"/>
  <c r="C5" i="1"/>
  <c r="C4" i="1"/>
  <c r="C3" i="1"/>
  <c r="C15" i="1" s="1"/>
  <c r="D6" i="1" l="1"/>
  <c r="D4" i="1"/>
  <c r="C16" i="1" s="1"/>
  <c r="D5" i="1"/>
  <c r="E5" i="1" l="1"/>
  <c r="C17" i="1" s="1"/>
  <c r="E6" i="1"/>
  <c r="F6" i="1" l="1"/>
  <c r="C18" i="1" s="1"/>
  <c r="E3" i="5" l="1"/>
  <c r="A7" i="5" s="1"/>
  <c r="A8" i="5" s="1"/>
  <c r="A9" i="5" s="1"/>
  <c r="A10" i="5" s="1"/>
  <c r="A11" i="5" s="1"/>
  <c r="E6" i="5"/>
</calcChain>
</file>

<file path=xl/sharedStrings.xml><?xml version="1.0" encoding="utf-8"?>
<sst xmlns="http://schemas.openxmlformats.org/spreadsheetml/2006/main" count="76" uniqueCount="56">
  <si>
    <t>xk</t>
  </si>
  <si>
    <t>f(xk)</t>
  </si>
  <si>
    <t>f[ ; ]</t>
  </si>
  <si>
    <t>f[ ; ; ]</t>
  </si>
  <si>
    <t>f[ ; ; ; ]</t>
  </si>
  <si>
    <t>f[ ; ; ; ; ]</t>
  </si>
  <si>
    <t>x=</t>
  </si>
  <si>
    <t>(x-x0) --&gt;</t>
  </si>
  <si>
    <t>(x-x1) --&gt;</t>
  </si>
  <si>
    <t>(x-x2) --&gt;</t>
  </si>
  <si>
    <t>(x-x3) --&gt;</t>
  </si>
  <si>
    <t>&lt;-- a1</t>
  </si>
  <si>
    <t>&lt;-- a0</t>
  </si>
  <si>
    <t>&lt;-- a2</t>
  </si>
  <si>
    <t>&lt;-- a3</t>
  </si>
  <si>
    <t>&lt;-- a4</t>
  </si>
  <si>
    <t>P(X)=</t>
  </si>
  <si>
    <t>x</t>
  </si>
  <si>
    <t>y</t>
  </si>
  <si>
    <t>x0</t>
  </si>
  <si>
    <t>x1</t>
  </si>
  <si>
    <t>x2</t>
  </si>
  <si>
    <t>L20</t>
  </si>
  <si>
    <t>L21</t>
  </si>
  <si>
    <t>L22</t>
  </si>
  <si>
    <t>VALOR X</t>
  </si>
  <si>
    <t>Ea=</t>
  </si>
  <si>
    <t>Er=</t>
  </si>
  <si>
    <t>P2(4,5)=</t>
  </si>
  <si>
    <t>f(4,5)=</t>
  </si>
  <si>
    <t>P(8,6)=</t>
  </si>
  <si>
    <t>f(8,6)=</t>
  </si>
  <si>
    <t>i</t>
  </si>
  <si>
    <t xml:space="preserve"> x i</t>
  </si>
  <si>
    <t>y i</t>
  </si>
  <si>
    <t>xi * yi</t>
  </si>
  <si>
    <t>xi^2</t>
  </si>
  <si>
    <t>P(xi)</t>
  </si>
  <si>
    <t>EC=(yi-p(xi))^2</t>
  </si>
  <si>
    <t>Sumas</t>
  </si>
  <si>
    <t>EC=</t>
  </si>
  <si>
    <t>b=</t>
  </si>
  <si>
    <t>a=</t>
  </si>
  <si>
    <t>Y=a+b*x</t>
  </si>
  <si>
    <t>xi</t>
  </si>
  <si>
    <t>yi</t>
  </si>
  <si>
    <t>ln xi</t>
  </si>
  <si>
    <t>ln yi</t>
  </si>
  <si>
    <t>(ln xi) *(ln yi)</t>
  </si>
  <si>
    <t>(ln xi)^2</t>
  </si>
  <si>
    <t>[yi-P(xi)]^2</t>
  </si>
  <si>
    <t>P(x)</t>
  </si>
  <si>
    <t>N=</t>
  </si>
  <si>
    <t>h=</t>
  </si>
  <si>
    <t>F(xi)</t>
  </si>
  <si>
    <t>T(f;P)=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</si>
</sst>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03D2-96BE-4023-B52D-9A23F1A3D643}">
  <dimension ref="A1:O24"/>
  <sheetViews>
    <sheetView workbookViewId="0">
      <selection activeCell="D22" sqref="D2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5">
      <c r="A2" s="1">
        <v>4</v>
      </c>
      <c r="B2" s="4">
        <v>192</v>
      </c>
      <c r="C2" s="1"/>
      <c r="D2" s="1"/>
      <c r="E2" s="1"/>
      <c r="F2" s="1"/>
    </row>
    <row r="3" spans="1:15" x14ac:dyDescent="0.25">
      <c r="A3" s="1">
        <v>8</v>
      </c>
      <c r="B3" s="1">
        <v>768</v>
      </c>
      <c r="C3" s="4">
        <f>(B3-B2)/(A3-A2)</f>
        <v>144</v>
      </c>
      <c r="D3" s="1"/>
      <c r="E3" s="1"/>
      <c r="F3" s="1"/>
    </row>
    <row r="4" spans="1:15" x14ac:dyDescent="0.25">
      <c r="A4" s="1">
        <v>12</v>
      </c>
      <c r="B4" s="1">
        <v>2304</v>
      </c>
      <c r="C4" s="1">
        <f t="shared" ref="C4:C6" si="0">(B4-B3)/(A4-A3)</f>
        <v>384</v>
      </c>
      <c r="D4" s="4">
        <f>(C4-C3)/(A4-A2)</f>
        <v>30</v>
      </c>
      <c r="E4" s="1"/>
      <c r="F4" s="1"/>
    </row>
    <row r="5" spans="1:15" x14ac:dyDescent="0.25">
      <c r="A5" s="1">
        <v>16</v>
      </c>
      <c r="B5" s="1">
        <v>6144</v>
      </c>
      <c r="C5" s="1">
        <f t="shared" si="0"/>
        <v>960</v>
      </c>
      <c r="D5" s="1">
        <f t="shared" ref="D5:D6" si="1">(C5-C4)/(A5-A3)</f>
        <v>72</v>
      </c>
      <c r="E5" s="4">
        <f>(D5-D4)/(A5-A2)</f>
        <v>3.5</v>
      </c>
      <c r="F5" s="1"/>
    </row>
    <row r="6" spans="1:15" x14ac:dyDescent="0.25">
      <c r="A6" s="1"/>
      <c r="B6" s="1"/>
      <c r="C6" s="1">
        <f t="shared" si="0"/>
        <v>384</v>
      </c>
      <c r="D6" s="1">
        <f t="shared" si="1"/>
        <v>48</v>
      </c>
      <c r="E6" s="1">
        <f>(D6-D5)/(A6-A3)</f>
        <v>3</v>
      </c>
      <c r="F6" s="1">
        <f>(E6-E5)/(A6-A2)</f>
        <v>0.125</v>
      </c>
    </row>
    <row r="9" spans="1:15" x14ac:dyDescent="0.25">
      <c r="N9" s="3">
        <v>8.6</v>
      </c>
    </row>
    <row r="10" spans="1:15" x14ac:dyDescent="0.25">
      <c r="K10">
        <v>0</v>
      </c>
      <c r="L10" s="2">
        <v>4</v>
      </c>
      <c r="M10" s="2">
        <v>8</v>
      </c>
      <c r="N10" s="2">
        <v>12</v>
      </c>
      <c r="O10" s="2">
        <v>16</v>
      </c>
    </row>
    <row r="13" spans="1:15" x14ac:dyDescent="0.25">
      <c r="A13" t="s">
        <v>6</v>
      </c>
      <c r="B13">
        <v>8.6</v>
      </c>
    </row>
    <row r="14" spans="1:15" x14ac:dyDescent="0.25">
      <c r="B14">
        <v>1</v>
      </c>
      <c r="C14">
        <f>B2</f>
        <v>192</v>
      </c>
      <c r="D14" t="s">
        <v>12</v>
      </c>
    </row>
    <row r="15" spans="1:15" x14ac:dyDescent="0.25">
      <c r="A15" t="s">
        <v>7</v>
      </c>
      <c r="B15">
        <f>B13-A2</f>
        <v>4.5999999999999996</v>
      </c>
      <c r="C15">
        <f>C3</f>
        <v>144</v>
      </c>
      <c r="D15" t="s">
        <v>11</v>
      </c>
    </row>
    <row r="16" spans="1:15" x14ac:dyDescent="0.25">
      <c r="A16" t="s">
        <v>8</v>
      </c>
      <c r="B16">
        <f>B15*(B13-A3)</f>
        <v>2.759999999999998</v>
      </c>
      <c r="C16">
        <f>D4</f>
        <v>30</v>
      </c>
      <c r="D16" t="s">
        <v>13</v>
      </c>
    </row>
    <row r="17" spans="1:4" x14ac:dyDescent="0.25">
      <c r="A17" t="s">
        <v>9</v>
      </c>
      <c r="B17">
        <f>B16*(B13-A4)</f>
        <v>-9.383999999999995</v>
      </c>
      <c r="C17">
        <f>E5</f>
        <v>3.5</v>
      </c>
      <c r="D17" t="s">
        <v>14</v>
      </c>
    </row>
    <row r="18" spans="1:4" x14ac:dyDescent="0.25">
      <c r="A18" t="s">
        <v>10</v>
      </c>
      <c r="B18">
        <f>B17*(B13-A5)</f>
        <v>69.441599999999966</v>
      </c>
      <c r="C18">
        <f>F6</f>
        <v>0.125</v>
      </c>
      <c r="D18" t="s">
        <v>15</v>
      </c>
    </row>
    <row r="21" spans="1:4" x14ac:dyDescent="0.25">
      <c r="A21" t="s">
        <v>30</v>
      </c>
      <c r="B21" s="5">
        <f>SUMPRODUCT(C14:C17,B14:B17)</f>
        <v>904.35599999999999</v>
      </c>
    </row>
    <row r="22" spans="1:4" x14ac:dyDescent="0.25">
      <c r="A22" t="s">
        <v>31</v>
      </c>
      <c r="B22">
        <f>24*B13*2^(0.25*B13)</f>
        <v>916.06055613921274</v>
      </c>
    </row>
    <row r="23" spans="1:4" x14ac:dyDescent="0.25">
      <c r="A23" t="s">
        <v>26</v>
      </c>
      <c r="B23" s="5">
        <f>ABS(B22-B21)</f>
        <v>11.704556139212741</v>
      </c>
    </row>
    <row r="24" spans="1:4" x14ac:dyDescent="0.25">
      <c r="A24" t="s">
        <v>27</v>
      </c>
      <c r="B24" s="5">
        <f>B23/ABS(B22)</f>
        <v>1.2777055032848737E-2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0DCE-BE3E-4B46-A74B-B76617F57689}">
  <dimension ref="A1:P13"/>
  <sheetViews>
    <sheetView workbookViewId="0">
      <selection activeCell="I25" sqref="I25"/>
    </sheetView>
  </sheetViews>
  <sheetFormatPr baseColWidth="10" defaultRowHeight="15" x14ac:dyDescent="0.25"/>
  <sheetData>
    <row r="1" spans="1:16" x14ac:dyDescent="0.25">
      <c r="B1" s="1" t="s">
        <v>17</v>
      </c>
      <c r="C1" s="1" t="s">
        <v>18</v>
      </c>
    </row>
    <row r="2" spans="1:16" x14ac:dyDescent="0.25">
      <c r="A2" t="s">
        <v>19</v>
      </c>
      <c r="B2" s="1">
        <v>0</v>
      </c>
      <c r="C2" s="1">
        <v>0</v>
      </c>
    </row>
    <row r="3" spans="1:16" x14ac:dyDescent="0.25">
      <c r="A3" t="s">
        <v>20</v>
      </c>
      <c r="B3" s="1">
        <v>4</v>
      </c>
      <c r="C3" s="1">
        <v>192</v>
      </c>
    </row>
    <row r="4" spans="1:16" x14ac:dyDescent="0.25">
      <c r="A4" t="s">
        <v>21</v>
      </c>
      <c r="B4" s="1">
        <v>8</v>
      </c>
      <c r="C4" s="1">
        <v>768</v>
      </c>
    </row>
    <row r="6" spans="1:16" x14ac:dyDescent="0.25">
      <c r="C6" s="1" t="s">
        <v>18</v>
      </c>
      <c r="D6" s="1">
        <f>C2</f>
        <v>0</v>
      </c>
      <c r="E6" s="1">
        <f>C3</f>
        <v>192</v>
      </c>
      <c r="F6" s="1">
        <f>C4</f>
        <v>768</v>
      </c>
    </row>
    <row r="7" spans="1:16" x14ac:dyDescent="0.25">
      <c r="D7" t="s">
        <v>19</v>
      </c>
      <c r="E7" t="s">
        <v>20</v>
      </c>
      <c r="F7" t="s">
        <v>21</v>
      </c>
    </row>
    <row r="8" spans="1:16" x14ac:dyDescent="0.25">
      <c r="C8" s="1" t="s">
        <v>17</v>
      </c>
      <c r="D8" s="1">
        <f>B2</f>
        <v>0</v>
      </c>
      <c r="E8" s="1">
        <f>B3</f>
        <v>4</v>
      </c>
      <c r="F8" s="1">
        <f>B4</f>
        <v>8</v>
      </c>
    </row>
    <row r="9" spans="1:16" x14ac:dyDescent="0.25">
      <c r="D9" t="s">
        <v>22</v>
      </c>
      <c r="E9" t="s">
        <v>23</v>
      </c>
      <c r="F9" t="s">
        <v>24</v>
      </c>
      <c r="O9" s="3">
        <v>4.5</v>
      </c>
    </row>
    <row r="10" spans="1:16" x14ac:dyDescent="0.25">
      <c r="A10" t="s">
        <v>17</v>
      </c>
      <c r="B10">
        <v>4.5</v>
      </c>
      <c r="D10">
        <f>(B10-E8)*(B10-F8)/((D8-E8)*(D8-F8))</f>
        <v>-5.46875E-2</v>
      </c>
      <c r="E10">
        <f>(B10-D8)*(B10-F8)/((E8-D8)*(E8-F8))</f>
        <v>0.984375</v>
      </c>
      <c r="F10">
        <f>(B10-D8)*(B10-E8)/((F8-D8)*(F8-E8))</f>
        <v>7.03125E-2</v>
      </c>
      <c r="I10" t="s">
        <v>28</v>
      </c>
      <c r="J10" s="5">
        <f>SUMPRODUCT(D6:F6,D10:F10)</f>
        <v>243</v>
      </c>
      <c r="N10" s="2">
        <v>0</v>
      </c>
      <c r="O10" s="2">
        <v>4</v>
      </c>
      <c r="P10" s="2">
        <v>8</v>
      </c>
    </row>
    <row r="11" spans="1:16" x14ac:dyDescent="0.25">
      <c r="I11" t="s">
        <v>29</v>
      </c>
      <c r="J11">
        <f>24*B10*2^(0.25*B10)</f>
        <v>235.54967025569567</v>
      </c>
    </row>
    <row r="12" spans="1:16" x14ac:dyDescent="0.25">
      <c r="I12" t="s">
        <v>26</v>
      </c>
      <c r="J12" s="5">
        <f>ABS(J11-J10)</f>
        <v>7.4503297443043266</v>
      </c>
    </row>
    <row r="13" spans="1:16" x14ac:dyDescent="0.25">
      <c r="I13" t="s">
        <v>27</v>
      </c>
      <c r="J13" s="5">
        <f>J12/ABS(J11)</f>
        <v>3.1629548605255055E-2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D966-42DE-47DC-BBD7-BD49A23EE933}">
  <dimension ref="A1:I33"/>
  <sheetViews>
    <sheetView topLeftCell="A22" workbookViewId="0">
      <selection activeCell="A38" sqref="A38"/>
    </sheetView>
  </sheetViews>
  <sheetFormatPr baseColWidth="10" defaultRowHeight="15" x14ac:dyDescent="0.25"/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25">
      <c r="A2" s="1">
        <v>1</v>
      </c>
      <c r="B2" s="1">
        <v>0</v>
      </c>
      <c r="C2" s="1">
        <v>0</v>
      </c>
      <c r="D2" s="1">
        <f>B2*C2</f>
        <v>0</v>
      </c>
      <c r="E2" s="1">
        <f>B2^2</f>
        <v>0</v>
      </c>
      <c r="F2" s="1">
        <f>$B$15+$B$14*B2</f>
        <v>-998.4</v>
      </c>
      <c r="G2" s="1">
        <f>(C2-F2)^2</f>
        <v>996802.55999999994</v>
      </c>
    </row>
    <row r="3" spans="1:7" x14ac:dyDescent="0.25">
      <c r="A3" s="1">
        <v>2</v>
      </c>
      <c r="B3" s="1">
        <v>4</v>
      </c>
      <c r="C3" s="1">
        <v>192</v>
      </c>
      <c r="D3" s="1">
        <f t="shared" ref="D3:D11" si="0">B3*C3</f>
        <v>768</v>
      </c>
      <c r="E3" s="1">
        <f t="shared" ref="E3:E11" si="1">B3^2</f>
        <v>16</v>
      </c>
      <c r="F3" s="1">
        <f t="shared" ref="F3:F11" si="2">$B$15+$B$14*B3</f>
        <v>441.6</v>
      </c>
      <c r="G3" s="1">
        <f t="shared" ref="G3:G11" si="3">(C3-F3)^2</f>
        <v>62300.160000000011</v>
      </c>
    </row>
    <row r="4" spans="1:7" x14ac:dyDescent="0.25">
      <c r="A4" s="1">
        <v>3</v>
      </c>
      <c r="B4" s="1">
        <v>8</v>
      </c>
      <c r="C4" s="1">
        <v>768</v>
      </c>
      <c r="D4" s="1">
        <f t="shared" si="0"/>
        <v>6144</v>
      </c>
      <c r="E4" s="1">
        <f t="shared" si="1"/>
        <v>64</v>
      </c>
      <c r="F4" s="1">
        <f t="shared" si="2"/>
        <v>1881.6</v>
      </c>
      <c r="G4" s="1">
        <f t="shared" si="3"/>
        <v>1240104.9599999997</v>
      </c>
    </row>
    <row r="5" spans="1:7" x14ac:dyDescent="0.25">
      <c r="A5" s="1">
        <v>4</v>
      </c>
      <c r="B5" s="1">
        <v>12</v>
      </c>
      <c r="C5" s="1">
        <v>2304</v>
      </c>
      <c r="D5" s="1">
        <f t="shared" si="0"/>
        <v>27648</v>
      </c>
      <c r="E5" s="1">
        <f t="shared" si="1"/>
        <v>144</v>
      </c>
      <c r="F5" s="1">
        <f t="shared" si="2"/>
        <v>3321.6</v>
      </c>
      <c r="G5" s="1">
        <f t="shared" si="3"/>
        <v>1035509.7599999998</v>
      </c>
    </row>
    <row r="6" spans="1:7" x14ac:dyDescent="0.25">
      <c r="A6" s="1">
        <v>5</v>
      </c>
      <c r="B6" s="1">
        <v>16</v>
      </c>
      <c r="C6" s="1">
        <v>6144</v>
      </c>
      <c r="D6" s="1">
        <f t="shared" si="0"/>
        <v>98304</v>
      </c>
      <c r="E6" s="1">
        <f t="shared" si="1"/>
        <v>256</v>
      </c>
      <c r="F6" s="1">
        <f t="shared" si="2"/>
        <v>4761.6000000000004</v>
      </c>
      <c r="G6" s="1">
        <f t="shared" si="3"/>
        <v>1911029.7599999991</v>
      </c>
    </row>
    <row r="7" spans="1:7" x14ac:dyDescent="0.25">
      <c r="A7" s="1" t="s">
        <v>39</v>
      </c>
      <c r="B7" s="6">
        <f>SUM(B2:B6)</f>
        <v>40</v>
      </c>
      <c r="C7" s="6">
        <f>SUM(C2:C6)</f>
        <v>9408</v>
      </c>
      <c r="D7" s="6">
        <f>SUM(D2:D6)</f>
        <v>132864</v>
      </c>
      <c r="E7" s="6">
        <f>SUM(E2:E6)</f>
        <v>480</v>
      </c>
      <c r="F7" s="1" t="s">
        <v>40</v>
      </c>
      <c r="G7" s="6">
        <f>SUM(G2:G6)</f>
        <v>5245747.1999999983</v>
      </c>
    </row>
    <row r="8" spans="1:7" x14ac:dyDescent="0.25">
      <c r="A8" s="7"/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8"/>
      <c r="C12" s="8"/>
      <c r="D12" s="8"/>
      <c r="E12" s="8"/>
      <c r="F12" s="7"/>
      <c r="G12" s="8"/>
    </row>
    <row r="14" spans="1:7" x14ac:dyDescent="0.25">
      <c r="A14" t="s">
        <v>41</v>
      </c>
      <c r="B14">
        <f>($A$6*$D$7-$B$7*$C$7)/($A$6*$E$7-$B$7^2)</f>
        <v>360</v>
      </c>
    </row>
    <row r="15" spans="1:7" x14ac:dyDescent="0.25">
      <c r="A15" t="s">
        <v>42</v>
      </c>
      <c r="B15">
        <f>($C$7-$B$14*$B$7)/$A$6</f>
        <v>-998.4</v>
      </c>
    </row>
    <row r="16" spans="1:7" x14ac:dyDescent="0.25">
      <c r="A16" t="s">
        <v>43</v>
      </c>
    </row>
    <row r="17" spans="1:9" x14ac:dyDescent="0.25">
      <c r="A17" t="s">
        <v>6</v>
      </c>
      <c r="B17" t="s">
        <v>25</v>
      </c>
      <c r="C17" t="s">
        <v>16</v>
      </c>
      <c r="D17" t="e">
        <f>B15+B14*B17</f>
        <v>#VALUE!</v>
      </c>
    </row>
    <row r="18" spans="1:9" x14ac:dyDescent="0.25">
      <c r="B18" t="e">
        <f>FORECAST(B17,C2:C11,B2:B11)</f>
        <v>#VALUE!</v>
      </c>
    </row>
    <row r="19" spans="1:9" x14ac:dyDescent="0.25">
      <c r="B19" t="e">
        <f>FORECAST(B17,C2:C11,B2:B11)</f>
        <v>#VALUE!</v>
      </c>
    </row>
    <row r="23" spans="1:9" x14ac:dyDescent="0.25">
      <c r="A23" s="1" t="s">
        <v>32</v>
      </c>
      <c r="B23" s="1" t="s">
        <v>44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49</v>
      </c>
      <c r="H23" s="1" t="s">
        <v>37</v>
      </c>
      <c r="I23" s="1" t="s">
        <v>50</v>
      </c>
    </row>
    <row r="24" spans="1:9" x14ac:dyDescent="0.25">
      <c r="A24" s="1">
        <v>1</v>
      </c>
      <c r="B24" s="1">
        <v>0</v>
      </c>
      <c r="C24" s="1">
        <v>0</v>
      </c>
      <c r="D24" s="1" t="e">
        <f>LN(B24)</f>
        <v>#NUM!</v>
      </c>
      <c r="E24" s="1" t="e">
        <f>LN(C24)</f>
        <v>#NUM!</v>
      </c>
      <c r="F24" s="1" t="e">
        <f>D24*E24</f>
        <v>#NUM!</v>
      </c>
      <c r="G24" s="1" t="e">
        <f>D24^2</f>
        <v>#NUM!</v>
      </c>
      <c r="H24" s="1" t="e">
        <f>$B$11*B24^$B$10</f>
        <v>#NUM!</v>
      </c>
      <c r="I24" s="1" t="e">
        <f>(C24-H24)^2</f>
        <v>#NUM!</v>
      </c>
    </row>
    <row r="25" spans="1:9" x14ac:dyDescent="0.25">
      <c r="A25" s="1">
        <v>2</v>
      </c>
      <c r="B25" s="1">
        <v>4</v>
      </c>
      <c r="C25" s="1">
        <v>192</v>
      </c>
      <c r="D25" s="1">
        <f t="shared" ref="D25:E29" si="4">LN(B25)</f>
        <v>1.3862943611198906</v>
      </c>
      <c r="E25" s="1">
        <f t="shared" si="4"/>
        <v>5.2574953720277815</v>
      </c>
      <c r="F25" s="1">
        <f t="shared" ref="F25:F29" si="5">D25*E25</f>
        <v>7.2884361878560346</v>
      </c>
      <c r="G25" s="1">
        <f t="shared" ref="G25:G29" si="6">D25^2</f>
        <v>1.9218120556728056</v>
      </c>
      <c r="H25" s="1">
        <f t="shared" ref="H25:H29" si="7">$B$11*B25^$B$10</f>
        <v>0</v>
      </c>
      <c r="I25" s="1">
        <f t="shared" ref="I25:I29" si="8">(C25-H25)^2</f>
        <v>36864</v>
      </c>
    </row>
    <row r="26" spans="1:9" x14ac:dyDescent="0.25">
      <c r="A26" s="1">
        <v>3</v>
      </c>
      <c r="B26" s="1">
        <v>8</v>
      </c>
      <c r="C26" s="1">
        <v>768</v>
      </c>
      <c r="D26" s="1">
        <f t="shared" si="4"/>
        <v>2.0794415416798357</v>
      </c>
      <c r="E26" s="1">
        <f t="shared" si="4"/>
        <v>6.6437897331476723</v>
      </c>
      <c r="F26" s="1">
        <f t="shared" si="5"/>
        <v>13.815372365293261</v>
      </c>
      <c r="G26" s="1">
        <f t="shared" si="6"/>
        <v>4.3240771252638117</v>
      </c>
      <c r="H26" s="1">
        <f t="shared" si="7"/>
        <v>0</v>
      </c>
      <c r="I26" s="1">
        <f t="shared" si="8"/>
        <v>589824</v>
      </c>
    </row>
    <row r="27" spans="1:9" x14ac:dyDescent="0.25">
      <c r="A27" s="1">
        <v>4</v>
      </c>
      <c r="B27" s="1">
        <v>12</v>
      </c>
      <c r="C27" s="1">
        <v>2304</v>
      </c>
      <c r="D27" s="1">
        <f t="shared" si="4"/>
        <v>2.4849066497880004</v>
      </c>
      <c r="E27" s="1">
        <f t="shared" si="4"/>
        <v>7.7424020218157823</v>
      </c>
      <c r="F27" s="1">
        <f t="shared" si="5"/>
        <v>19.239146269342097</v>
      </c>
      <c r="G27" s="1">
        <f t="shared" si="6"/>
        <v>6.174761058160624</v>
      </c>
      <c r="H27" s="1">
        <f t="shared" si="7"/>
        <v>0</v>
      </c>
      <c r="I27" s="1">
        <f t="shared" si="8"/>
        <v>5308416</v>
      </c>
    </row>
    <row r="28" spans="1:9" x14ac:dyDescent="0.25">
      <c r="A28" s="1">
        <v>5</v>
      </c>
      <c r="B28" s="1">
        <v>16</v>
      </c>
      <c r="C28" s="1">
        <v>6144</v>
      </c>
      <c r="D28" s="1">
        <f t="shared" si="4"/>
        <v>2.7725887222397811</v>
      </c>
      <c r="E28" s="1">
        <f t="shared" si="4"/>
        <v>8.7232312748275085</v>
      </c>
      <c r="F28" s="1">
        <f t="shared" si="5"/>
        <v>24.185932654076097</v>
      </c>
      <c r="G28" s="1">
        <f t="shared" si="6"/>
        <v>7.6872482226912222</v>
      </c>
      <c r="H28" s="1">
        <f t="shared" si="7"/>
        <v>0</v>
      </c>
      <c r="I28" s="1">
        <f t="shared" si="8"/>
        <v>37748736</v>
      </c>
    </row>
    <row r="29" spans="1:9" x14ac:dyDescent="0.25">
      <c r="A29" s="1">
        <v>6</v>
      </c>
      <c r="B29" s="1"/>
      <c r="C29" s="1"/>
      <c r="D29" s="1" t="e">
        <f t="shared" si="4"/>
        <v>#NUM!</v>
      </c>
      <c r="E29" s="1" t="e">
        <f t="shared" si="4"/>
        <v>#NUM!</v>
      </c>
      <c r="F29" s="1" t="e">
        <f t="shared" si="5"/>
        <v>#NUM!</v>
      </c>
      <c r="G29" s="1" t="e">
        <f t="shared" si="6"/>
        <v>#NUM!</v>
      </c>
      <c r="H29" s="1" t="e">
        <f t="shared" si="7"/>
        <v>#NUM!</v>
      </c>
      <c r="I29" s="1" t="e">
        <f t="shared" si="8"/>
        <v>#NUM!</v>
      </c>
    </row>
    <row r="30" spans="1:9" x14ac:dyDescent="0.25">
      <c r="A30" s="6" t="s">
        <v>39</v>
      </c>
      <c r="B30" s="6">
        <f t="shared" ref="B30:G30" si="9">SUM(B24:B29)</f>
        <v>40</v>
      </c>
      <c r="C30" s="6">
        <f t="shared" si="9"/>
        <v>9408</v>
      </c>
      <c r="D30" s="6" t="e">
        <f t="shared" si="9"/>
        <v>#NUM!</v>
      </c>
      <c r="E30" s="6" t="e">
        <f t="shared" si="9"/>
        <v>#NUM!</v>
      </c>
      <c r="F30" s="6" t="e">
        <f t="shared" si="9"/>
        <v>#NUM!</v>
      </c>
      <c r="G30" s="6" t="e">
        <f t="shared" si="9"/>
        <v>#NUM!</v>
      </c>
      <c r="H30" s="1" t="s">
        <v>40</v>
      </c>
      <c r="I30" s="9" t="e">
        <f>SUM(I24:I29)</f>
        <v>#NUM!</v>
      </c>
    </row>
    <row r="32" spans="1:9" x14ac:dyDescent="0.25">
      <c r="A32" t="s">
        <v>41</v>
      </c>
      <c r="B32" t="e">
        <f>(A29*F30-D30*E30)/(A29*G30-D30^2)</f>
        <v>#NUM!</v>
      </c>
      <c r="D32" t="s">
        <v>6</v>
      </c>
      <c r="E32" t="s">
        <v>25</v>
      </c>
    </row>
    <row r="33" spans="1:5" x14ac:dyDescent="0.25">
      <c r="A33" t="s">
        <v>42</v>
      </c>
      <c r="B33" t="e">
        <f>EXP((E30-B32*D30)/A29)</f>
        <v>#NUM!</v>
      </c>
      <c r="D33" t="s">
        <v>51</v>
      </c>
      <c r="E33" t="e">
        <f>B33*E32^B32</f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B0E7-9ABC-4093-ACF6-BD18716907AC}">
  <dimension ref="A1:E11"/>
  <sheetViews>
    <sheetView tabSelected="1" workbookViewId="0">
      <selection activeCell="H29" sqref="H29"/>
    </sheetView>
  </sheetViews>
  <sheetFormatPr baseColWidth="10" defaultRowHeight="15" x14ac:dyDescent="0.25"/>
  <sheetData>
    <row r="1" spans="1:5" x14ac:dyDescent="0.25">
      <c r="B1" t="s">
        <v>42</v>
      </c>
      <c r="C1">
        <v>0</v>
      </c>
    </row>
    <row r="2" spans="1:5" x14ac:dyDescent="0.25">
      <c r="B2" t="s">
        <v>41</v>
      </c>
      <c r="C2">
        <v>1</v>
      </c>
    </row>
    <row r="3" spans="1:5" x14ac:dyDescent="0.25">
      <c r="B3" t="s">
        <v>52</v>
      </c>
      <c r="C3">
        <v>5</v>
      </c>
      <c r="D3" t="s">
        <v>53</v>
      </c>
      <c r="E3">
        <f>(C2-C1)/C3</f>
        <v>0.2</v>
      </c>
    </row>
    <row r="5" spans="1:5" x14ac:dyDescent="0.25">
      <c r="A5" s="1" t="s">
        <v>44</v>
      </c>
      <c r="B5" s="1" t="s">
        <v>54</v>
      </c>
    </row>
    <row r="6" spans="1:5" x14ac:dyDescent="0.25">
      <c r="A6" s="1">
        <f>C1</f>
        <v>0</v>
      </c>
      <c r="B6" s="1">
        <f>EXP(A6^2)</f>
        <v>1</v>
      </c>
      <c r="D6" t="s">
        <v>55</v>
      </c>
      <c r="E6">
        <f>E3/2*(B6+B11)+E3*SUM(B7:B10)</f>
        <v>1.4806545706558027</v>
      </c>
    </row>
    <row r="7" spans="1:5" x14ac:dyDescent="0.25">
      <c r="A7" s="1">
        <f>A6+$E$3</f>
        <v>0.2</v>
      </c>
      <c r="B7" s="1">
        <f t="shared" ref="B7:B11" si="0">EXP(A7^2)</f>
        <v>1.0408107741923882</v>
      </c>
    </row>
    <row r="8" spans="1:5" x14ac:dyDescent="0.25">
      <c r="A8" s="1">
        <f t="shared" ref="A8:A11" si="1">A7+$E$3</f>
        <v>0.4</v>
      </c>
      <c r="B8" s="1">
        <f t="shared" si="0"/>
        <v>1.1735108709918103</v>
      </c>
    </row>
    <row r="9" spans="1:5" x14ac:dyDescent="0.25">
      <c r="A9" s="1">
        <f t="shared" si="1"/>
        <v>0.60000000000000009</v>
      </c>
      <c r="B9" s="1">
        <f t="shared" si="0"/>
        <v>1.4333294145603404</v>
      </c>
    </row>
    <row r="10" spans="1:5" x14ac:dyDescent="0.25">
      <c r="A10" s="1">
        <f t="shared" si="1"/>
        <v>0.8</v>
      </c>
      <c r="B10" s="1">
        <f t="shared" si="0"/>
        <v>1.8964808793049517</v>
      </c>
    </row>
    <row r="11" spans="1:5" x14ac:dyDescent="0.25">
      <c r="A11" s="1">
        <f t="shared" si="1"/>
        <v>1</v>
      </c>
      <c r="B11" s="1">
        <f t="shared" si="0"/>
        <v>2.7182818284590451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a)c)</vt:lpstr>
      <vt:lpstr>1 b)c)</vt:lpstr>
      <vt:lpstr>2)</vt:lpstr>
      <vt:lpstr>3 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Castronuovo</dc:creator>
  <cp:lastModifiedBy>Lucas Castronuovo</cp:lastModifiedBy>
  <dcterms:created xsi:type="dcterms:W3CDTF">2024-05-31T20:01:25Z</dcterms:created>
  <dcterms:modified xsi:type="dcterms:W3CDTF">2024-06-06T17:25:44Z</dcterms:modified>
</cp:coreProperties>
</file>