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Github\fit\files\treinos\"/>
    </mc:Choice>
  </mc:AlternateContent>
  <xr:revisionPtr revIDLastSave="0" documentId="13_ncr:1_{7D5B45BA-7559-4B03-A1B0-44AD1306FE1C}" xr6:coauthVersionLast="47" xr6:coauthVersionMax="47" xr10:uidLastSave="{00000000-0000-0000-0000-000000000000}"/>
  <bookViews>
    <workbookView xWindow="1935" yWindow="0" windowWidth="21600" windowHeight="11385" activeTab="4" xr2:uid="{00000000-000D-0000-FFFF-FFFF00000000}"/>
  </bookViews>
  <sheets>
    <sheet name="DADOS" sheetId="6" r:id="rId1"/>
    <sheet name="TREINO" sheetId="1" r:id="rId2"/>
    <sheet name="REFEIÇÃO" sheetId="4" r:id="rId3"/>
    <sheet name="ALIMENTOS" sheetId="7" r:id="rId4"/>
    <sheet name="ALIMENTOSARRAY" sheetId="8" r:id="rId5"/>
  </sheets>
  <definedNames>
    <definedName name="Alimentos">ALIMENTOS!$A:$E</definedName>
    <definedName name="_xlnm.Print_Area" localSheetId="1">TREINO!$B$1:$L$52</definedName>
  </definedNames>
  <calcPr calcId="181029"/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" i="8"/>
  <c r="U4" i="4"/>
  <c r="D16" i="4"/>
  <c r="D17" i="4"/>
  <c r="D18" i="4"/>
  <c r="D19" i="4"/>
  <c r="D20" i="4"/>
  <c r="D21" i="4"/>
  <c r="D15" i="4"/>
  <c r="D5" i="4"/>
  <c r="D6" i="4"/>
  <c r="D7" i="4"/>
  <c r="D8" i="4"/>
  <c r="D9" i="4"/>
  <c r="D10" i="4"/>
  <c r="D4" i="4"/>
  <c r="K5" i="4"/>
  <c r="K6" i="4"/>
  <c r="K7" i="4"/>
  <c r="K8" i="4"/>
  <c r="K9" i="4"/>
  <c r="K10" i="4"/>
  <c r="K4" i="4"/>
  <c r="K16" i="4"/>
  <c r="K17" i="4"/>
  <c r="K18" i="4"/>
  <c r="K19" i="4"/>
  <c r="K20" i="4"/>
  <c r="K21" i="4"/>
  <c r="K15" i="4"/>
  <c r="R16" i="4"/>
  <c r="R17" i="4"/>
  <c r="R18" i="4"/>
  <c r="R19" i="4"/>
  <c r="R20" i="4"/>
  <c r="R21" i="4"/>
  <c r="R15" i="4"/>
  <c r="R5" i="4"/>
  <c r="R6" i="4"/>
  <c r="R7" i="4"/>
  <c r="R8" i="4"/>
  <c r="R9" i="4"/>
  <c r="R10" i="4"/>
  <c r="R4" i="4"/>
  <c r="S4" i="4"/>
  <c r="F4" i="6"/>
  <c r="C11" i="6"/>
  <c r="U21" i="4" l="1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T4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R22" i="4" l="1"/>
  <c r="S22" i="4"/>
  <c r="L22" i="4"/>
  <c r="N22" i="4"/>
  <c r="F22" i="4"/>
  <c r="U11" i="4"/>
  <c r="S11" i="4"/>
  <c r="R11" i="4"/>
  <c r="K22" i="4"/>
  <c r="T11" i="4"/>
  <c r="M22" i="4"/>
  <c r="T22" i="4"/>
  <c r="N11" i="4"/>
  <c r="U22" i="4"/>
  <c r="E22" i="4"/>
  <c r="G22" i="4"/>
  <c r="D22" i="4"/>
  <c r="K11" i="4"/>
  <c r="L11" i="4"/>
  <c r="M11" i="4"/>
  <c r="D11" i="4"/>
  <c r="F11" i="4"/>
  <c r="E11" i="4"/>
  <c r="G5" i="4"/>
  <c r="G6" i="4"/>
  <c r="G7" i="4"/>
  <c r="G8" i="4"/>
  <c r="G9" i="4"/>
  <c r="G10" i="4"/>
  <c r="G4" i="4"/>
  <c r="F5" i="6"/>
  <c r="F6" i="6"/>
  <c r="F7" i="6"/>
  <c r="F8" i="6"/>
  <c r="F9" i="6"/>
  <c r="F10" i="6"/>
  <c r="D31" i="4" l="1"/>
  <c r="D29" i="4"/>
  <c r="D30" i="4"/>
  <c r="D25" i="4"/>
  <c r="D26" i="4"/>
  <c r="D24" i="4"/>
  <c r="G11" i="4"/>
  <c r="D27" i="4" s="1"/>
</calcChain>
</file>

<file path=xl/sharedStrings.xml><?xml version="1.0" encoding="utf-8"?>
<sst xmlns="http://schemas.openxmlformats.org/spreadsheetml/2006/main" count="976" uniqueCount="489">
  <si>
    <t>EXERCÍCIO</t>
  </si>
  <si>
    <t>SÉRIES</t>
  </si>
  <si>
    <t>REPS</t>
  </si>
  <si>
    <t>INTERV</t>
  </si>
  <si>
    <t>METODOLOGIA</t>
  </si>
  <si>
    <t>FALHA</t>
  </si>
  <si>
    <t>ALIMENTO</t>
  </si>
  <si>
    <t>QTD</t>
  </si>
  <si>
    <t>METODOLOGIAS</t>
  </si>
  <si>
    <t>SUB MÁXIMO</t>
  </si>
  <si>
    <t>A série deve ser suspensa antes da dificuldade, ou seja, antes que ocorra esforço excessivo de outro músculo há não ser o motor primário.</t>
  </si>
  <si>
    <t>A série deve ser suspensa quando o indivíduo atinge a falha concêntrica (positiva), ou seja, impossibilidade de executar uma nova repetição.</t>
  </si>
  <si>
    <t>FALHA TOTAL</t>
  </si>
  <si>
    <t>Após atingir a falha concêntrica (positiva) com métodos como ''roubo'' ou ajuda, visa a falha excêntrica (negativa), ou seja, impossibildade do músculo resistir a gravidade imposta pela carga.</t>
  </si>
  <si>
    <t>FST-7</t>
  </si>
  <si>
    <t>Séries com o intervalo de 30 segundos</t>
  </si>
  <si>
    <t>DROP-SET</t>
  </si>
  <si>
    <t>Ao término da série diminuir 40% da carga e executar até a falha (supra citado).</t>
  </si>
  <si>
    <t>NEGATIVA SLOW</t>
  </si>
  <si>
    <t>Realizar a fase excêntrica (negativa) em 8 segundos.</t>
  </si>
  <si>
    <t>SUPER SLOW</t>
  </si>
  <si>
    <t>Realizar a fase excêntrica (negativa) e concêntrica (positiva) em 6 segundos.</t>
  </si>
  <si>
    <t>REST PAUSE</t>
  </si>
  <si>
    <t>Ao término da série, aguardar 10 segundos e realizar a série novamente até a falha.</t>
  </si>
  <si>
    <t>CLUSTER SET</t>
  </si>
  <si>
    <t>10 séries de 10 repetições com o intervalo de 10 segundos</t>
  </si>
  <si>
    <t>CEIA</t>
  </si>
  <si>
    <t>Aluno</t>
  </si>
  <si>
    <t>Altura</t>
  </si>
  <si>
    <t>cm</t>
  </si>
  <si>
    <t>Peso</t>
  </si>
  <si>
    <t>Kg</t>
  </si>
  <si>
    <t>IMC</t>
  </si>
  <si>
    <t>Data da pesagem</t>
  </si>
  <si>
    <t>Ovo (unid)</t>
  </si>
  <si>
    <t>Clara de ovo (unid)</t>
  </si>
  <si>
    <t>Pasta de amendoim (gr)</t>
  </si>
  <si>
    <t>Whey 80% (gr)</t>
  </si>
  <si>
    <t>Creatina (gr)</t>
  </si>
  <si>
    <t>Pão frances (pão de sal) (unid)</t>
  </si>
  <si>
    <t>Arroz integral (gr)</t>
  </si>
  <si>
    <t>Arroz tipo 1 (gr)</t>
  </si>
  <si>
    <t>Arroz tipo 2 (gr)</t>
  </si>
  <si>
    <t>Aveia em flocos (gr)</t>
  </si>
  <si>
    <t>Biscoito de maisena doce (gr)</t>
  </si>
  <si>
    <t>Biscoito salgado (cream cracker) (gr)</t>
  </si>
  <si>
    <t>Bolo de Aipim (gr)</t>
  </si>
  <si>
    <t>Bolo de Milho (gr)</t>
  </si>
  <si>
    <t>Farinha de milho (gr)</t>
  </si>
  <si>
    <t>Farinha de trigo (gr)</t>
  </si>
  <si>
    <t>Macarrão (gr)</t>
  </si>
  <si>
    <t>Milho verde (gr)</t>
  </si>
  <si>
    <t>Pão de forma integral (gr)</t>
  </si>
  <si>
    <t>Pipoca sem sal (com óleo de soja) (gr)</t>
  </si>
  <si>
    <t>Abóbora cabotian (gr)</t>
  </si>
  <si>
    <t>Abóbora moranga (gr)</t>
  </si>
  <si>
    <t>Abobrinha italiana (gr)</t>
  </si>
  <si>
    <t>Batata baroa (gr)</t>
  </si>
  <si>
    <t>Batata doce (gr)</t>
  </si>
  <si>
    <t>Batata inglesa (cozida) (gr)</t>
  </si>
  <si>
    <t>Batata inglesa (frita) (gr)</t>
  </si>
  <si>
    <t>Batata inglesa (sauté) (gr)</t>
  </si>
  <si>
    <t>Biscoito de polvilho doce (gr)</t>
  </si>
  <si>
    <t>Fécula de mandioca (gr)</t>
  </si>
  <si>
    <t>Mandioca (cozida) (gr)</t>
  </si>
  <si>
    <t>Mandioca (frita) (gr)</t>
  </si>
  <si>
    <t>Pão de queijo (gr)</t>
  </si>
  <si>
    <t>Polvilho (gr)</t>
  </si>
  <si>
    <t>Abacate (gr)</t>
  </si>
  <si>
    <t>Abacaxi (gr)</t>
  </si>
  <si>
    <t>Açaí com xarope de guaraná e glucose (gr)</t>
  </si>
  <si>
    <t>Banana da terra (gr)</t>
  </si>
  <si>
    <t>Banana prata (gr)</t>
  </si>
  <si>
    <t>Goiaba branca (gr)</t>
  </si>
  <si>
    <t>Goiaba vermelha (gr)</t>
  </si>
  <si>
    <t>Kiwi (gr)</t>
  </si>
  <si>
    <t>Laranja baía (suco) (ml)</t>
  </si>
  <si>
    <t>Laranja da terra (suco) (ml)</t>
  </si>
  <si>
    <t>Laranja lima (suco) (ml)</t>
  </si>
  <si>
    <t>Maçã Argentina (gr)</t>
  </si>
  <si>
    <t>Mamão Formosa (gr)</t>
  </si>
  <si>
    <t>Mamão Papaia (gr)</t>
  </si>
  <si>
    <t>Melão (gr)</t>
  </si>
  <si>
    <t>Morango (gr)</t>
  </si>
  <si>
    <t>Pêra Park (gr)</t>
  </si>
  <si>
    <t>Pêra Williams (gr)</t>
  </si>
  <si>
    <t>Tangerina Poncã (gr)</t>
  </si>
  <si>
    <t>Uva Itália (gr)</t>
  </si>
  <si>
    <t>Uva Rubi (gr)</t>
  </si>
  <si>
    <t>Suco de uva concentrado (gr)</t>
  </si>
  <si>
    <t>Azeite de dendê (gr)</t>
  </si>
  <si>
    <t>Azeite de oliva (gr)</t>
  </si>
  <si>
    <t>Manteiga com sal (gr)</t>
  </si>
  <si>
    <t>Manteiga sem sal (gr)</t>
  </si>
  <si>
    <t>Atum conserva em óleo (gr)</t>
  </si>
  <si>
    <t>Atum fresco (gr)</t>
  </si>
  <si>
    <t>Bacalhau salgado (gr)</t>
  </si>
  <si>
    <t>Camarão Rio Grande (gr)</t>
  </si>
  <si>
    <t>Pescada Branca (frita) (gr)</t>
  </si>
  <si>
    <t>Filé de Salmão com pele (grelhado) (gr)</t>
  </si>
  <si>
    <t>File de Salmão sem pele (grelhado) (gr)</t>
  </si>
  <si>
    <t>Sardinha (assada) (gr)</t>
  </si>
  <si>
    <t>Sardinha (conserva em óleo) (gr)</t>
  </si>
  <si>
    <t>Acém moido cozido (gr)</t>
  </si>
  <si>
    <t>Acém sem gordura cozido (gr)</t>
  </si>
  <si>
    <t>Capa de contra-filé com gordura (grelhada) (gr)</t>
  </si>
  <si>
    <t>Capa de contra-file sem gordura (grelhada) (gr)</t>
  </si>
  <si>
    <t>Contra-filé à milanesa (gr)</t>
  </si>
  <si>
    <t>Contra-filé (grelhado) (gr)</t>
  </si>
  <si>
    <t>Contra-filé com gordura (grelhado) (gr)</t>
  </si>
  <si>
    <t>Coxão duro sem gordura (cozido) (gr)</t>
  </si>
  <si>
    <t>Coxão mole sem gordura (cozido) (gr)</t>
  </si>
  <si>
    <t>Cupim (assado) (gr)</t>
  </si>
  <si>
    <t>Fígado (grelhado) (gr)</t>
  </si>
  <si>
    <t>Filé mingnon sem gordura (grelhado) (gr)</t>
  </si>
  <si>
    <t>Fraldinha com gordura (cozida) (gr)</t>
  </si>
  <si>
    <t>Lagarto (cozido) (gr)</t>
  </si>
  <si>
    <t>Maminha (grelhada) (gr)</t>
  </si>
  <si>
    <t>Miolo de alcatra sem gordura (grelhado) (gr)</t>
  </si>
  <si>
    <t>Músculo sem gordura (cozido) (gr)</t>
  </si>
  <si>
    <t>Paleta sem gordura (cozida) (gr)</t>
  </si>
  <si>
    <t>Patinho sem gordura (grelhado) (gr)</t>
  </si>
  <si>
    <t>Picanha com gordura (grelhada) (gr)</t>
  </si>
  <si>
    <t>Picanha sem gordura (grelhada) (gr)</t>
  </si>
  <si>
    <t>Coxa de Frango com pele (gr)</t>
  </si>
  <si>
    <t>Coxa de Frango sem pele (gr)</t>
  </si>
  <si>
    <t>Filé de Peito de Frango à milanesa (gr)</t>
  </si>
  <si>
    <t>Filé de Peito de Frango (cozido) (gr)</t>
  </si>
  <si>
    <t>Filé de Peito de Frango (grelhado) (gr)</t>
  </si>
  <si>
    <t>Sobrecoxa de Frango com pele (assada) (gr)</t>
  </si>
  <si>
    <t>Sobrecoxa de Frango som pele (assada) (gr)</t>
  </si>
  <si>
    <t>Lingüiça de Frango (frita) (gr)</t>
  </si>
  <si>
    <t>Lingüiça de frango (grelhada) (gr)</t>
  </si>
  <si>
    <t>Lingüiça de porco (frita) (gr)</t>
  </si>
  <si>
    <t>Lingüiça de porco (grelhada) (gr)</t>
  </si>
  <si>
    <t>Mortadela (gr)</t>
  </si>
  <si>
    <t>Bisteca de porco frita (gr)</t>
  </si>
  <si>
    <t>Costela de porco assada (gr)</t>
  </si>
  <si>
    <t>Lombo de porco assado (gr)</t>
  </si>
  <si>
    <t>Presunto com capa de gordura (gr)</t>
  </si>
  <si>
    <t>Presunto sem capa de gordura (gr)</t>
  </si>
  <si>
    <t>Salame (gr)</t>
  </si>
  <si>
    <t>Bebida láctea de pêssego (gr)</t>
  </si>
  <si>
    <t>Creme de Leite (gr)</t>
  </si>
  <si>
    <t>Iogurte natural (gr)</t>
  </si>
  <si>
    <t>Iogurte natural desnatado (gr)</t>
  </si>
  <si>
    <t>Leite condensado (gr)</t>
  </si>
  <si>
    <t>Leite em pó desnatado (gr)</t>
  </si>
  <si>
    <t>Queijo minas frescal (gr)</t>
  </si>
  <si>
    <t>Queijo minas meia cura (gr)</t>
  </si>
  <si>
    <t>Queijo mozarela (gr)</t>
  </si>
  <si>
    <t>Queijo parmesão (gr)</t>
  </si>
  <si>
    <t>Queijo prato (gr)</t>
  </si>
  <si>
    <t>Requeijão cremoso (gr)</t>
  </si>
  <si>
    <t>Ricota (gr)</t>
  </si>
  <si>
    <t>Omelete de queijo (gr)</t>
  </si>
  <si>
    <t>Ovo de codorna (gr)</t>
  </si>
  <si>
    <t>Azeitona preta (gr)</t>
  </si>
  <si>
    <t>Azeitona verde (gr)</t>
  </si>
  <si>
    <t>Maionese com ovos (gr)</t>
  </si>
  <si>
    <t>Acarajé (gr)</t>
  </si>
  <si>
    <t>Arroz carreteiro (gr)</t>
  </si>
  <si>
    <t>Charuto de repolho (gr)</t>
  </si>
  <si>
    <t>Feijoada (gr)</t>
  </si>
  <si>
    <t>Tapioca com manteiga (gr)</t>
  </si>
  <si>
    <t>Amendoim torrado (gr)</t>
  </si>
  <si>
    <t>Feijão carioca (gr)</t>
  </si>
  <si>
    <t>Feijão fradinho (gr)</t>
  </si>
  <si>
    <t>Feijão preto (gr)</t>
  </si>
  <si>
    <t>Feijão roxo/vermelho (gr)</t>
  </si>
  <si>
    <t>Lentilha cozida (gr)</t>
  </si>
  <si>
    <t>Paçoca (gr)</t>
  </si>
  <si>
    <t>Amêndoa (gr)</t>
  </si>
  <si>
    <t>Castanha-de-caju (gr)</t>
  </si>
  <si>
    <t>Coco (gr)</t>
  </si>
  <si>
    <t>Gergelim (gr)</t>
  </si>
  <si>
    <t>Linhaça (gr)</t>
  </si>
  <si>
    <t>Pinhão (gr)</t>
  </si>
  <si>
    <t>Noz (gr)</t>
  </si>
  <si>
    <t>Salada Verde (gr)</t>
  </si>
  <si>
    <t>Granola Diet (gr)</t>
  </si>
  <si>
    <t>Kcal</t>
  </si>
  <si>
    <t>TOTAL</t>
  </si>
  <si>
    <t>Prot.</t>
  </si>
  <si>
    <t>Carb.</t>
  </si>
  <si>
    <t>Gord.</t>
  </si>
  <si>
    <t>Total</t>
  </si>
  <si>
    <t>Proteína</t>
  </si>
  <si>
    <t>Carboidrato</t>
  </si>
  <si>
    <t>Gordura</t>
  </si>
  <si>
    <t>Proteína por Kg</t>
  </si>
  <si>
    <t>Carboidrato por Kg</t>
  </si>
  <si>
    <t>Gordura por Kg</t>
  </si>
  <si>
    <t>CAFÉ DA MANHÃ</t>
  </si>
  <si>
    <t>12 A 15</t>
  </si>
  <si>
    <t>60'</t>
  </si>
  <si>
    <t>REMADA  NO APARELHO  PEGADA FECHADA</t>
  </si>
  <si>
    <t>12 A15</t>
  </si>
  <si>
    <t>FLEXORA DEITADO</t>
  </si>
  <si>
    <t xml:space="preserve">12 A 15 </t>
  </si>
  <si>
    <t>EXTENSORA</t>
  </si>
  <si>
    <t>LEG PRESS</t>
  </si>
  <si>
    <t>ABDOMINAL CANIVETE</t>
  </si>
  <si>
    <t>ABDOMINAL PRANCHA</t>
  </si>
  <si>
    <t>ABDOMINAL INVERTIDO</t>
  </si>
  <si>
    <t>FC = 126 A 135</t>
  </si>
  <si>
    <t>ABDOMINAL NO APARELHO PRANCHA</t>
  </si>
  <si>
    <t>AGACHAMNETO LIVRE</t>
  </si>
  <si>
    <t>PANTURRILHA</t>
  </si>
  <si>
    <t>FALHJA</t>
  </si>
  <si>
    <t>QUADRÍCEPS E POSTERIOR</t>
  </si>
  <si>
    <t>ABDOMINAL REMADOR</t>
  </si>
  <si>
    <t>ALMOÇO</t>
  </si>
  <si>
    <t xml:space="preserve">LANCHE DA TARDE </t>
  </si>
  <si>
    <t>ELEVAÇÃO LATERAL</t>
  </si>
  <si>
    <t>DESENVOLVIMENTO</t>
  </si>
  <si>
    <t>REMADA ALTA COM ALTERES</t>
  </si>
  <si>
    <t>CRUCIFIXO INVERTIDO</t>
  </si>
  <si>
    <t>REMADA  CAVALINHO</t>
  </si>
  <si>
    <t>PEITO</t>
  </si>
  <si>
    <t>SUPINIO INCLINADO C/ ALTERES</t>
  </si>
  <si>
    <t>VOADOR</t>
  </si>
  <si>
    <t>PUXADA ALTA PEGADA NEUTRA</t>
  </si>
  <si>
    <t xml:space="preserve">COSTAS </t>
  </si>
  <si>
    <t>FLEXORA SENTADO</t>
  </si>
  <si>
    <t>SE CONSEGUIR TREINAR 6 VEZES NA SEMANA REPETIR O TREINO DE SEGUNDA E FAZER A ROTAÇÃO</t>
  </si>
  <si>
    <t xml:space="preserve">SUPINO INCLINADO APARELHO </t>
  </si>
  <si>
    <t>SUPINO RETO C/ ALTERES</t>
  </si>
  <si>
    <t xml:space="preserve">SUPINO RETO APARELHO </t>
  </si>
  <si>
    <t xml:space="preserve">CRUCIFIXO NA POLIA BANCO INCLINADO </t>
  </si>
  <si>
    <t>DROP SET</t>
  </si>
  <si>
    <t>ELEVAÇÃO FRONTAL NA POLIA</t>
  </si>
  <si>
    <t xml:space="preserve">REMADA BAIXA TRIANGULO </t>
  </si>
  <si>
    <t xml:space="preserve">BARRA LIVRE </t>
  </si>
  <si>
    <t xml:space="preserve">PUXADA ALTA APARELHO ARTICULADO </t>
  </si>
  <si>
    <t>AGACHAMNETO PENDULO</t>
  </si>
  <si>
    <t>STIFF</t>
  </si>
  <si>
    <t>ABDOMINAL NO SMITH</t>
  </si>
  <si>
    <t>GABRIEL TORTATO</t>
  </si>
  <si>
    <t xml:space="preserve">LANCHE DA MANHA </t>
  </si>
  <si>
    <t>PRÉ TREINO</t>
  </si>
  <si>
    <t xml:space="preserve">BICEPS POLIA BARRA RETA </t>
  </si>
  <si>
    <t>BICEPS APARELHO SCOT</t>
  </si>
  <si>
    <t xml:space="preserve">TRICEPS POLIA CORDA </t>
  </si>
  <si>
    <t xml:space="preserve">TRICEPS POLIA BARRA RETA </t>
  </si>
  <si>
    <t xml:space="preserve">12 A15 </t>
  </si>
  <si>
    <t xml:space="preserve">ENCOLHIMENTO COM ALTERES </t>
  </si>
  <si>
    <t xml:space="preserve">ABDOMINAL </t>
  </si>
  <si>
    <t xml:space="preserve">AEROBIO 3 VEZES NA SEMANA </t>
  </si>
  <si>
    <t>OMBRO</t>
  </si>
  <si>
    <t>proteina</t>
  </si>
  <si>
    <t>carbo</t>
  </si>
  <si>
    <t>gord</t>
  </si>
  <si>
    <t>0.012</t>
  </si>
  <si>
    <t>0.06</t>
  </si>
  <si>
    <t>0.084</t>
  </si>
  <si>
    <t>0.024</t>
  </si>
  <si>
    <t>0.108</t>
  </si>
  <si>
    <t>0.001</t>
  </si>
  <si>
    <t>0.027</t>
  </si>
  <si>
    <t>0.094</t>
  </si>
  <si>
    <t>0.007</t>
  </si>
  <si>
    <t>0.011</t>
  </si>
  <si>
    <t>0.052</t>
  </si>
  <si>
    <t>0.008</t>
  </si>
  <si>
    <t>0.015</t>
  </si>
  <si>
    <t>0.026</t>
  </si>
  <si>
    <t>0.002</t>
  </si>
  <si>
    <t>0.034</t>
  </si>
  <si>
    <t>0.188</t>
  </si>
  <si>
    <t>0.037</t>
  </si>
  <si>
    <t>0.107</t>
  </si>
  <si>
    <t>0.167</t>
  </si>
  <si>
    <t>0.199</t>
  </si>
  <si>
    <t>0.267</t>
  </si>
  <si>
    <t>0.109</t>
  </si>
  <si>
    <t>0.273</t>
  </si>
  <si>
    <t>0.223</t>
  </si>
  <si>
    <t>0.259</t>
  </si>
  <si>
    <t>0.473</t>
  </si>
  <si>
    <t>0.248</t>
  </si>
  <si>
    <t>0.164</t>
  </si>
  <si>
    <t>0.54</t>
  </si>
  <si>
    <t>0.122</t>
  </si>
  <si>
    <t>0.101</t>
  </si>
  <si>
    <t>0.071</t>
  </si>
  <si>
    <t>0.058</t>
  </si>
  <si>
    <t>0.226</t>
  </si>
  <si>
    <t>0.01</t>
  </si>
  <si>
    <t>0.246</t>
  </si>
  <si>
    <t>0.247</t>
  </si>
  <si>
    <t>0.004</t>
  </si>
  <si>
    <t>0.262</t>
  </si>
  <si>
    <t>0.257</t>
  </si>
  <si>
    <t>0.009</t>
  </si>
  <si>
    <t>0.222</t>
  </si>
  <si>
    <t>0.583</t>
  </si>
  <si>
    <t>0.085</t>
  </si>
  <si>
    <t>0.019</t>
  </si>
  <si>
    <t>0.049</t>
  </si>
  <si>
    <t>0.203</t>
  </si>
  <si>
    <t>0.014</t>
  </si>
  <si>
    <t>0.036</t>
  </si>
  <si>
    <t>0.142</t>
  </si>
  <si>
    <t>0.29</t>
  </si>
  <si>
    <t>0.013</t>
  </si>
  <si>
    <t>0.056</t>
  </si>
  <si>
    <t>0.295</t>
  </si>
  <si>
    <t>0.045</t>
  </si>
  <si>
    <t>0.227</t>
  </si>
  <si>
    <t>0.033</t>
  </si>
  <si>
    <t>0.166</t>
  </si>
  <si>
    <t>0.029</t>
  </si>
  <si>
    <t>0.161</t>
  </si>
  <si>
    <t>0.105</t>
  </si>
  <si>
    <t>0.095</t>
  </si>
  <si>
    <t>0.312</t>
  </si>
  <si>
    <t>0.131</t>
  </si>
  <si>
    <t>0.031</t>
  </si>
  <si>
    <t>0.123</t>
  </si>
  <si>
    <t>0.03</t>
  </si>
  <si>
    <t>0.066</t>
  </si>
  <si>
    <t>0.175</t>
  </si>
  <si>
    <t>0.658</t>
  </si>
  <si>
    <t>0.12</t>
  </si>
  <si>
    <t>0.114</t>
  </si>
  <si>
    <t>0.705</t>
  </si>
  <si>
    <t>0.187</t>
  </si>
  <si>
    <t>0.601</t>
  </si>
  <si>
    <t>0.144</t>
  </si>
  <si>
    <t>0.337</t>
  </si>
  <si>
    <t>0.185</t>
  </si>
  <si>
    <t>0.104</t>
  </si>
  <si>
    <t>0.419</t>
  </si>
  <si>
    <t>0.127</t>
  </si>
  <si>
    <t>0.395</t>
  </si>
  <si>
    <t>0.124</t>
  </si>
  <si>
    <t>0.19</t>
  </si>
  <si>
    <t>0.307</t>
  </si>
  <si>
    <t>0.2</t>
  </si>
  <si>
    <t>0.351</t>
  </si>
  <si>
    <t>0.1</t>
  </si>
  <si>
    <t>0.221</t>
  </si>
  <si>
    <t>0.255</t>
  </si>
  <si>
    <t>0.463</t>
  </si>
  <si>
    <t>0.081</t>
  </si>
  <si>
    <t>0.089</t>
  </si>
  <si>
    <t>0.05</t>
  </si>
  <si>
    <t>0.091</t>
  </si>
  <si>
    <t>0.42</t>
  </si>
  <si>
    <t>0.299</t>
  </si>
  <si>
    <t>0.163</t>
  </si>
  <si>
    <t>0.24</t>
  </si>
  <si>
    <t>0.324</t>
  </si>
  <si>
    <t>0.155</t>
  </si>
  <si>
    <t>0.302</t>
  </si>
  <si>
    <t>0.303</t>
  </si>
  <si>
    <t>0.285</t>
  </si>
  <si>
    <t>0.269</t>
  </si>
  <si>
    <t>0.319</t>
  </si>
  <si>
    <t>0.021</t>
  </si>
  <si>
    <t>0.039</t>
  </si>
  <si>
    <t>0.225</t>
  </si>
  <si>
    <t>0.286</t>
  </si>
  <si>
    <t>0.23</t>
  </si>
  <si>
    <t>0.171</t>
  </si>
  <si>
    <t>0.692</t>
  </si>
  <si>
    <t>0.192</t>
  </si>
  <si>
    <t>0.657</t>
  </si>
  <si>
    <t>0.106</t>
  </si>
  <si>
    <t>0.71</t>
  </si>
  <si>
    <t>0.003</t>
  </si>
  <si>
    <t>0.065</t>
  </si>
  <si>
    <t>0.119</t>
  </si>
  <si>
    <t>0.005</t>
  </si>
  <si>
    <t>0.068</t>
  </si>
  <si>
    <t>0.118</t>
  </si>
  <si>
    <t>0.006</t>
  </si>
  <si>
    <t>0.063</t>
  </si>
  <si>
    <t>0.073</t>
  </si>
  <si>
    <t>0.113</t>
  </si>
  <si>
    <t>0.102</t>
  </si>
  <si>
    <t>0.304</t>
  </si>
  <si>
    <t>0.09</t>
  </si>
  <si>
    <t>0.315</t>
  </si>
  <si>
    <t>0.032</t>
  </si>
  <si>
    <t>0.32</t>
  </si>
  <si>
    <t>0.025</t>
  </si>
  <si>
    <t>0.294</t>
  </si>
  <si>
    <t>0.078</t>
  </si>
  <si>
    <t>0.239</t>
  </si>
  <si>
    <t>0.14</t>
  </si>
  <si>
    <t>0.261</t>
  </si>
  <si>
    <t>0.145</t>
  </si>
  <si>
    <t>0.328</t>
  </si>
  <si>
    <t>0.088</t>
  </si>
  <si>
    <t>0.242</t>
  </si>
  <si>
    <t>0.26</t>
  </si>
  <si>
    <t>0.189</t>
  </si>
  <si>
    <t>0.504</t>
  </si>
  <si>
    <t>0.6</t>
  </si>
  <si>
    <t>0.043</t>
  </si>
  <si>
    <t>0.017</t>
  </si>
  <si>
    <t>0.051</t>
  </si>
  <si>
    <t>0.329</t>
  </si>
  <si>
    <t>0.018</t>
  </si>
  <si>
    <t>0.076</t>
  </si>
  <si>
    <t>0.08</t>
  </si>
  <si>
    <t>0.148</t>
  </si>
  <si>
    <t>0.499</t>
  </si>
  <si>
    <t>0.067</t>
  </si>
  <si>
    <t>0.413</t>
  </si>
  <si>
    <t>0.464</t>
  </si>
  <si>
    <t>0.083</t>
  </si>
  <si>
    <t>0.143</t>
  </si>
  <si>
    <t>0.183</t>
  </si>
  <si>
    <t>0.182</t>
  </si>
  <si>
    <t>0.184</t>
  </si>
  <si>
    <t>0.205</t>
  </si>
  <si>
    <t>0.213</t>
  </si>
  <si>
    <t>0.232</t>
  </si>
  <si>
    <t>0.219</t>
  </si>
  <si>
    <t>0.195</t>
  </si>
  <si>
    <t>0.379</t>
  </si>
  <si>
    <t>0.323</t>
  </si>
  <si>
    <t>0.357</t>
  </si>
  <si>
    <t>0.064</t>
  </si>
  <si>
    <t>0.023</t>
  </si>
  <si>
    <t>0.197</t>
  </si>
  <si>
    <t>0.682</t>
  </si>
  <si>
    <t>0.016</t>
  </si>
  <si>
    <t>0.069</t>
  </si>
  <si>
    <t>0.305</t>
  </si>
  <si>
    <t>0.022</t>
  </si>
  <si>
    <t>0.044</t>
  </si>
  <si>
    <t>0.263</t>
  </si>
  <si>
    <t>0.077</t>
  </si>
  <si>
    <t>0.44</t>
  </si>
  <si>
    <t>0.112</t>
  </si>
  <si>
    <t>0.824</t>
  </si>
  <si>
    <t>0.86</t>
  </si>
  <si>
    <t>0.053</t>
  </si>
  <si>
    <t>0.15</t>
  </si>
  <si>
    <t>0.116</t>
  </si>
  <si>
    <t>0.216</t>
  </si>
  <si>
    <t>0.594</t>
  </si>
  <si>
    <t>0.157</t>
  </si>
  <si>
    <t>0.22</t>
  </si>
  <si>
    <t>0.666</t>
  </si>
  <si>
    <t>0.138</t>
  </si>
  <si>
    <t>0.458</t>
  </si>
  <si>
    <t>0.297</t>
  </si>
  <si>
    <t>0.074</t>
  </si>
  <si>
    <t>0.156</t>
  </si>
  <si>
    <t>0.437</t>
  </si>
  <si>
    <t>0.3</t>
  </si>
  <si>
    <t>5.5</t>
  </si>
  <si>
    <t>0.25</t>
  </si>
  <si>
    <t>0.45</t>
  </si>
  <si>
    <t>0.359</t>
  </si>
  <si>
    <t>0.141</t>
  </si>
  <si>
    <t>0.274</t>
  </si>
  <si>
    <t>0.264</t>
  </si>
  <si>
    <t>0.384</t>
  </si>
  <si>
    <t>0.615</t>
  </si>
  <si>
    <t>0.159</t>
  </si>
  <si>
    <t>0.759</t>
  </si>
  <si>
    <t>0.146</t>
  </si>
  <si>
    <t>0.178</t>
  </si>
  <si>
    <t>0.028</t>
  </si>
  <si>
    <t>0.202</t>
  </si>
  <si>
    <t>0.252</t>
  </si>
  <si>
    <t>0.358</t>
  </si>
  <si>
    <t>0.335</t>
  </si>
  <si>
    <t>0.229</t>
  </si>
  <si>
    <t>0.291</t>
  </si>
  <si>
    <t>0.099</t>
  </si>
  <si>
    <t>0.234</t>
  </si>
  <si>
    <t>0.306</t>
  </si>
  <si>
    <t>0.322</t>
  </si>
  <si>
    <t>0.287</t>
  </si>
  <si>
    <t>0.152</t>
  </si>
  <si>
    <t>0.292</t>
  </si>
  <si>
    <t>0.129</t>
  </si>
  <si>
    <t>0.02</t>
  </si>
  <si>
    <t>0.556</t>
  </si>
  <si>
    <t>0.111</t>
  </si>
  <si>
    <t>0.8</t>
  </si>
  <si>
    <t>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</si>
</sst>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8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165" fontId="0" fillId="0" borderId="0" xfId="0" applyNumberFormat="1"/>
    <xf numFmtId="0" fontId="5" fillId="4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right"/>
    </xf>
    <xf numFmtId="3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B2:L11"/>
  <sheetViews>
    <sheetView showGridLines="0" zoomScaleNormal="100" workbookViewId="0">
      <selection activeCell="C5" sqref="C5"/>
    </sheetView>
  </sheetViews>
  <sheetFormatPr defaultColWidth="8.85546875" defaultRowHeight="15" x14ac:dyDescent="0.25"/>
  <cols>
    <col min="1" max="4" width="8.85546875" style="1"/>
    <col min="5" max="5" width="15.28515625" style="2" customWidth="1"/>
    <col min="6" max="6" width="14.28515625" style="1" customWidth="1"/>
    <col min="7" max="16384" width="8.85546875" style="1"/>
  </cols>
  <sheetData>
    <row r="2" spans="2:12" ht="37.35" customHeight="1" x14ac:dyDescent="0.25">
      <c r="B2" s="10" t="s">
        <v>27</v>
      </c>
      <c r="C2" s="23" t="s">
        <v>238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x14ac:dyDescent="0.25">
      <c r="B3" s="3" t="s">
        <v>28</v>
      </c>
      <c r="C3" s="13">
        <v>169</v>
      </c>
      <c r="D3" s="3" t="s">
        <v>29</v>
      </c>
      <c r="E3" s="4" t="s">
        <v>33</v>
      </c>
      <c r="F3" s="4" t="s">
        <v>32</v>
      </c>
    </row>
    <row r="4" spans="2:12" x14ac:dyDescent="0.25">
      <c r="B4" s="3" t="s">
        <v>30</v>
      </c>
      <c r="C4" s="13">
        <v>65.45</v>
      </c>
      <c r="D4" s="3" t="s">
        <v>31</v>
      </c>
      <c r="E4" s="14">
        <v>44884</v>
      </c>
      <c r="F4" s="9">
        <f>IF(AND(C4&gt;0,C3&lt;&gt;""),(C4/($C$3/100)^2),"")</f>
        <v>22.915864290466025</v>
      </c>
    </row>
    <row r="5" spans="2:12" x14ac:dyDescent="0.25">
      <c r="B5" s="3"/>
      <c r="C5" s="13"/>
      <c r="D5" s="3" t="s">
        <v>31</v>
      </c>
      <c r="E5" s="14"/>
      <c r="F5" s="9" t="str">
        <f t="shared" ref="F5:F10" si="0">IF(C5&gt;0,(C5/($C$3/100)^2),"")</f>
        <v/>
      </c>
    </row>
    <row r="6" spans="2:12" x14ac:dyDescent="0.25">
      <c r="B6" s="3"/>
      <c r="C6" s="13"/>
      <c r="D6" s="3" t="s">
        <v>31</v>
      </c>
      <c r="E6" s="14"/>
      <c r="F6" s="9" t="str">
        <f t="shared" si="0"/>
        <v/>
      </c>
    </row>
    <row r="7" spans="2:12" x14ac:dyDescent="0.25">
      <c r="B7" s="3"/>
      <c r="C7" s="13"/>
      <c r="D7" s="3" t="s">
        <v>31</v>
      </c>
      <c r="E7" s="14"/>
      <c r="F7" s="9" t="str">
        <f t="shared" si="0"/>
        <v/>
      </c>
    </row>
    <row r="8" spans="2:12" x14ac:dyDescent="0.25">
      <c r="B8" s="3"/>
      <c r="C8" s="13"/>
      <c r="D8" s="3" t="s">
        <v>31</v>
      </c>
      <c r="E8" s="14"/>
      <c r="F8" s="9" t="str">
        <f t="shared" si="0"/>
        <v/>
      </c>
    </row>
    <row r="9" spans="2:12" x14ac:dyDescent="0.25">
      <c r="B9" s="3"/>
      <c r="C9" s="13"/>
      <c r="D9" s="3" t="s">
        <v>31</v>
      </c>
      <c r="E9" s="14"/>
      <c r="F9" s="4" t="str">
        <f t="shared" si="0"/>
        <v/>
      </c>
    </row>
    <row r="10" spans="2:12" x14ac:dyDescent="0.25">
      <c r="B10" s="3"/>
      <c r="C10" s="13"/>
      <c r="D10" s="3" t="s">
        <v>31</v>
      </c>
      <c r="E10" s="14"/>
      <c r="F10" s="4" t="str">
        <f t="shared" si="0"/>
        <v/>
      </c>
    </row>
    <row r="11" spans="2:12" hidden="1" x14ac:dyDescent="0.25">
      <c r="C11" s="1">
        <f>IF(C10&lt;&gt;"",C10,IF(C9&lt;&gt;"",C9,IF(C8&lt;&gt;"",C8,IF(C7&lt;&gt;"",C7,IF(C6&lt;&gt;"",C6,IF(C5&lt;&gt;"",C5,IF(C4&lt;&gt;"",C4,1)))))))</f>
        <v>65.45</v>
      </c>
    </row>
  </sheetData>
  <sheetProtection algorithmName="SHA-512" hashValue="jHx7Gzowq4bmLmdYcYOISSdkkjvkUwsvX1p7eW/TCNDdJyCep2R4xP5bYTMdqEGTUMWGhfBB85AsO9Mriy5EnA==" saltValue="2eIw2kyqSq8+JAvMIT1mVA==" spinCount="100000" sheet="1" objects="1" scenarios="1"/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pageSetUpPr fitToPage="1"/>
  </sheetPr>
  <dimension ref="B2:L56"/>
  <sheetViews>
    <sheetView showGridLines="0" zoomScaleNormal="100" workbookViewId="0">
      <selection activeCell="C51" sqref="C51:L51"/>
    </sheetView>
  </sheetViews>
  <sheetFormatPr defaultColWidth="8.85546875" defaultRowHeight="15" x14ac:dyDescent="0.25"/>
  <cols>
    <col min="1" max="1" width="4" style="1" customWidth="1"/>
    <col min="2" max="2" width="40.85546875" style="1" customWidth="1"/>
    <col min="3" max="3" width="7" style="1" bestFit="1" customWidth="1"/>
    <col min="4" max="4" width="5.42578125" style="1" bestFit="1" customWidth="1"/>
    <col min="5" max="5" width="7.85546875" style="1" bestFit="1" customWidth="1"/>
    <col min="6" max="6" width="15.42578125" style="1" bestFit="1" customWidth="1"/>
    <col min="7" max="7" width="6.42578125" style="1" customWidth="1"/>
    <col min="8" max="8" width="40.85546875" style="1" customWidth="1"/>
    <col min="9" max="9" width="7" style="1" bestFit="1" customWidth="1"/>
    <col min="10" max="10" width="5.42578125" style="1" bestFit="1" customWidth="1"/>
    <col min="11" max="11" width="7.85546875" style="1" bestFit="1" customWidth="1"/>
    <col min="12" max="12" width="15.42578125" style="1" bestFit="1" customWidth="1"/>
    <col min="13" max="16384" width="8.85546875" style="1"/>
  </cols>
  <sheetData>
    <row r="2" spans="2:12" ht="15.75" x14ac:dyDescent="0.25">
      <c r="B2" s="33" t="s">
        <v>249</v>
      </c>
      <c r="C2" s="33"/>
      <c r="D2" s="33"/>
      <c r="E2" s="33"/>
      <c r="F2" s="33"/>
      <c r="H2" s="33" t="s">
        <v>223</v>
      </c>
      <c r="I2" s="33"/>
      <c r="J2" s="33"/>
      <c r="K2" s="33"/>
      <c r="L2" s="33"/>
    </row>
    <row r="3" spans="2:12" ht="15.75" x14ac:dyDescent="0.25">
      <c r="B3" s="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H3" s="5" t="s">
        <v>0</v>
      </c>
      <c r="I3" s="16" t="s">
        <v>1</v>
      </c>
      <c r="J3" s="16" t="s">
        <v>2</v>
      </c>
      <c r="K3" s="16" t="s">
        <v>3</v>
      </c>
      <c r="L3" s="16" t="s">
        <v>4</v>
      </c>
    </row>
    <row r="4" spans="2:12" x14ac:dyDescent="0.25">
      <c r="B4" s="6" t="s">
        <v>214</v>
      </c>
      <c r="C4" s="7">
        <v>3</v>
      </c>
      <c r="D4" s="7" t="s">
        <v>194</v>
      </c>
      <c r="E4" s="7" t="s">
        <v>195</v>
      </c>
      <c r="F4" s="7" t="s">
        <v>5</v>
      </c>
      <c r="H4" s="6" t="s">
        <v>233</v>
      </c>
      <c r="I4" s="7">
        <v>3</v>
      </c>
      <c r="J4" s="7">
        <v>10</v>
      </c>
      <c r="K4" s="7" t="s">
        <v>195</v>
      </c>
      <c r="L4" s="7" t="s">
        <v>5</v>
      </c>
    </row>
    <row r="5" spans="2:12" x14ac:dyDescent="0.25">
      <c r="B5" s="6" t="s">
        <v>231</v>
      </c>
      <c r="C5" s="7">
        <v>4</v>
      </c>
      <c r="D5" s="7" t="s">
        <v>194</v>
      </c>
      <c r="E5" s="7" t="s">
        <v>195</v>
      </c>
      <c r="F5" s="7" t="s">
        <v>5</v>
      </c>
      <c r="H5" s="12" t="s">
        <v>222</v>
      </c>
      <c r="I5" s="7">
        <v>4</v>
      </c>
      <c r="J5" s="7" t="s">
        <v>194</v>
      </c>
      <c r="K5" s="7" t="s">
        <v>195</v>
      </c>
      <c r="L5" s="7" t="s">
        <v>5</v>
      </c>
    </row>
    <row r="6" spans="2:12" x14ac:dyDescent="0.25">
      <c r="B6" s="6" t="s">
        <v>216</v>
      </c>
      <c r="C6" s="7">
        <v>3</v>
      </c>
      <c r="D6" s="7" t="s">
        <v>194</v>
      </c>
      <c r="E6" s="7" t="s">
        <v>195</v>
      </c>
      <c r="F6" s="7" t="s">
        <v>5</v>
      </c>
      <c r="H6" s="6" t="s">
        <v>234</v>
      </c>
      <c r="I6" s="7">
        <v>4</v>
      </c>
      <c r="J6" s="7" t="s">
        <v>197</v>
      </c>
      <c r="K6" s="7" t="s">
        <v>195</v>
      </c>
      <c r="L6" s="7" t="s">
        <v>5</v>
      </c>
    </row>
    <row r="7" spans="2:12" x14ac:dyDescent="0.25">
      <c r="B7" s="6" t="s">
        <v>215</v>
      </c>
      <c r="C7" s="7">
        <v>3</v>
      </c>
      <c r="D7" s="7" t="s">
        <v>194</v>
      </c>
      <c r="E7" s="7">
        <v>60</v>
      </c>
      <c r="F7" s="7" t="s">
        <v>5</v>
      </c>
      <c r="H7" s="6" t="s">
        <v>218</v>
      </c>
      <c r="I7" s="7">
        <v>4</v>
      </c>
      <c r="J7" s="7" t="s">
        <v>194</v>
      </c>
      <c r="K7" s="7" t="s">
        <v>195</v>
      </c>
      <c r="L7" s="7" t="s">
        <v>5</v>
      </c>
    </row>
    <row r="8" spans="2:12" x14ac:dyDescent="0.25">
      <c r="B8" s="6" t="s">
        <v>217</v>
      </c>
      <c r="C8" s="7">
        <v>4</v>
      </c>
      <c r="D8" s="7" t="s">
        <v>194</v>
      </c>
      <c r="E8" s="7" t="s">
        <v>195</v>
      </c>
      <c r="F8" s="7" t="s">
        <v>5</v>
      </c>
      <c r="H8" s="6" t="s">
        <v>232</v>
      </c>
      <c r="I8" s="7">
        <v>3</v>
      </c>
      <c r="J8" s="7" t="s">
        <v>194</v>
      </c>
      <c r="K8" s="7" t="s">
        <v>195</v>
      </c>
      <c r="L8" s="7" t="s">
        <v>5</v>
      </c>
    </row>
    <row r="9" spans="2:12" x14ac:dyDescent="0.25">
      <c r="B9" s="6" t="s">
        <v>246</v>
      </c>
      <c r="C9" s="7">
        <v>4</v>
      </c>
      <c r="D9" s="7" t="s">
        <v>197</v>
      </c>
      <c r="E9" s="7" t="s">
        <v>195</v>
      </c>
      <c r="F9" s="7" t="s">
        <v>5</v>
      </c>
      <c r="H9" s="6" t="s">
        <v>196</v>
      </c>
      <c r="I9" s="7">
        <v>4</v>
      </c>
      <c r="J9" s="7" t="s">
        <v>194</v>
      </c>
      <c r="K9" s="7" t="s">
        <v>195</v>
      </c>
      <c r="L9" s="7" t="s">
        <v>5</v>
      </c>
    </row>
    <row r="10" spans="2:12" x14ac:dyDescent="0.25">
      <c r="B10" s="6"/>
      <c r="C10" s="7"/>
      <c r="D10" s="7"/>
      <c r="E10" s="7"/>
      <c r="F10" s="7"/>
      <c r="H10" s="6" t="s">
        <v>241</v>
      </c>
      <c r="I10" s="7">
        <v>3</v>
      </c>
      <c r="J10" s="7" t="s">
        <v>194</v>
      </c>
      <c r="K10" s="7" t="s">
        <v>195</v>
      </c>
      <c r="L10" s="7" t="s">
        <v>5</v>
      </c>
    </row>
    <row r="11" spans="2:12" x14ac:dyDescent="0.25">
      <c r="B11" s="6"/>
      <c r="C11" s="7"/>
      <c r="D11" s="7"/>
      <c r="E11" s="7"/>
      <c r="F11" s="7"/>
      <c r="H11" s="6" t="s">
        <v>242</v>
      </c>
      <c r="I11" s="7">
        <v>4</v>
      </c>
      <c r="J11" s="7" t="s">
        <v>194</v>
      </c>
      <c r="K11" s="7" t="s">
        <v>195</v>
      </c>
      <c r="L11" s="7" t="s">
        <v>5</v>
      </c>
    </row>
    <row r="12" spans="2:12" x14ac:dyDescent="0.25">
      <c r="B12" s="6"/>
      <c r="C12" s="7"/>
      <c r="D12" s="7"/>
      <c r="E12" s="7"/>
      <c r="F12" s="7"/>
      <c r="H12" s="6"/>
      <c r="I12" s="7"/>
      <c r="J12" s="7"/>
      <c r="K12" s="7"/>
      <c r="L12" s="7"/>
    </row>
    <row r="13" spans="2:12" x14ac:dyDescent="0.25">
      <c r="B13" s="6"/>
      <c r="C13" s="7"/>
      <c r="D13" s="7"/>
      <c r="E13" s="7"/>
      <c r="F13" s="7"/>
      <c r="H13" s="6"/>
      <c r="I13" s="7"/>
      <c r="J13" s="7"/>
      <c r="K13" s="7"/>
      <c r="L13" s="7"/>
    </row>
    <row r="16" spans="2:12" ht="15.75" x14ac:dyDescent="0.25">
      <c r="B16" s="33" t="s">
        <v>219</v>
      </c>
      <c r="C16" s="33"/>
      <c r="D16" s="33"/>
      <c r="E16" s="33"/>
      <c r="F16" s="33"/>
      <c r="H16" s="33" t="s">
        <v>247</v>
      </c>
      <c r="I16" s="33"/>
      <c r="J16" s="33"/>
      <c r="K16" s="33"/>
      <c r="L16" s="33"/>
    </row>
    <row r="17" spans="2:12" ht="15.75" x14ac:dyDescent="0.25">
      <c r="B17" s="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H17" s="5" t="s">
        <v>0</v>
      </c>
      <c r="I17" s="16" t="s">
        <v>1</v>
      </c>
      <c r="J17" s="16" t="s">
        <v>2</v>
      </c>
      <c r="K17" s="16" t="s">
        <v>3</v>
      </c>
      <c r="L17" s="16" t="s">
        <v>4</v>
      </c>
    </row>
    <row r="18" spans="2:12" x14ac:dyDescent="0.25">
      <c r="B18" s="6" t="s">
        <v>220</v>
      </c>
      <c r="C18" s="7">
        <v>4</v>
      </c>
      <c r="D18" s="7" t="s">
        <v>194</v>
      </c>
      <c r="E18" s="7" t="s">
        <v>195</v>
      </c>
      <c r="F18" s="7" t="s">
        <v>5</v>
      </c>
      <c r="H18" s="6"/>
      <c r="I18" s="7">
        <v>4</v>
      </c>
      <c r="J18" s="7" t="s">
        <v>199</v>
      </c>
      <c r="K18" s="7" t="s">
        <v>195</v>
      </c>
      <c r="L18" s="7" t="s">
        <v>5</v>
      </c>
    </row>
    <row r="19" spans="2:12" x14ac:dyDescent="0.25">
      <c r="B19" s="6" t="s">
        <v>226</v>
      </c>
      <c r="C19" s="7">
        <v>4</v>
      </c>
      <c r="D19" s="7" t="s">
        <v>194</v>
      </c>
      <c r="E19" s="7" t="s">
        <v>195</v>
      </c>
      <c r="F19" s="7" t="s">
        <v>5</v>
      </c>
      <c r="H19" s="6"/>
      <c r="I19" s="7">
        <v>4</v>
      </c>
      <c r="J19" s="7" t="s">
        <v>199</v>
      </c>
      <c r="K19" s="7" t="s">
        <v>195</v>
      </c>
      <c r="L19" s="7" t="s">
        <v>5</v>
      </c>
    </row>
    <row r="20" spans="2:12" x14ac:dyDescent="0.25">
      <c r="B20" s="6" t="s">
        <v>227</v>
      </c>
      <c r="C20" s="7">
        <v>4</v>
      </c>
      <c r="D20" s="7" t="s">
        <v>194</v>
      </c>
      <c r="E20" s="7" t="s">
        <v>195</v>
      </c>
      <c r="F20" s="7" t="s">
        <v>5</v>
      </c>
      <c r="H20" s="6"/>
      <c r="I20" s="7">
        <v>4</v>
      </c>
      <c r="J20" s="7" t="s">
        <v>199</v>
      </c>
      <c r="K20" s="7" t="s">
        <v>195</v>
      </c>
      <c r="L20" s="7" t="s">
        <v>5</v>
      </c>
    </row>
    <row r="21" spans="2:12" x14ac:dyDescent="0.25">
      <c r="B21" s="6" t="s">
        <v>228</v>
      </c>
      <c r="C21" s="7">
        <v>4</v>
      </c>
      <c r="D21" s="7" t="s">
        <v>194</v>
      </c>
      <c r="E21" s="7" t="s">
        <v>195</v>
      </c>
      <c r="F21" s="7" t="s">
        <v>5</v>
      </c>
      <c r="H21" s="6"/>
      <c r="I21" s="7">
        <v>4</v>
      </c>
      <c r="J21" s="7" t="s">
        <v>199</v>
      </c>
      <c r="K21" s="7" t="s">
        <v>195</v>
      </c>
      <c r="L21" s="7" t="s">
        <v>5</v>
      </c>
    </row>
    <row r="22" spans="2:12" x14ac:dyDescent="0.25">
      <c r="B22" s="6" t="s">
        <v>221</v>
      </c>
      <c r="C22" s="7">
        <v>4</v>
      </c>
      <c r="D22" s="7" t="s">
        <v>194</v>
      </c>
      <c r="E22" s="7" t="s">
        <v>195</v>
      </c>
      <c r="F22" s="7" t="s">
        <v>5</v>
      </c>
      <c r="H22" s="6"/>
      <c r="I22" s="7">
        <v>4</v>
      </c>
      <c r="J22" s="7" t="s">
        <v>199</v>
      </c>
      <c r="K22" s="7" t="s">
        <v>195</v>
      </c>
      <c r="L22" s="7" t="s">
        <v>5</v>
      </c>
    </row>
    <row r="23" spans="2:12" x14ac:dyDescent="0.25">
      <c r="B23" s="6" t="s">
        <v>229</v>
      </c>
      <c r="C23" s="7">
        <v>4</v>
      </c>
      <c r="D23" s="7" t="s">
        <v>194</v>
      </c>
      <c r="E23" s="7" t="s">
        <v>195</v>
      </c>
      <c r="F23" s="7" t="s">
        <v>5</v>
      </c>
      <c r="H23" s="6"/>
      <c r="I23" s="7">
        <v>4</v>
      </c>
      <c r="J23" s="7" t="s">
        <v>199</v>
      </c>
      <c r="K23" s="7" t="s">
        <v>195</v>
      </c>
      <c r="L23" s="7" t="s">
        <v>5</v>
      </c>
    </row>
    <row r="24" spans="2:12" x14ac:dyDescent="0.25">
      <c r="B24" s="6" t="s">
        <v>243</v>
      </c>
      <c r="C24" s="7">
        <v>4</v>
      </c>
      <c r="D24" s="7" t="s">
        <v>197</v>
      </c>
      <c r="E24" s="7" t="s">
        <v>195</v>
      </c>
      <c r="F24" s="7" t="s">
        <v>5</v>
      </c>
      <c r="H24" s="6"/>
      <c r="I24" s="7"/>
      <c r="J24" s="7"/>
      <c r="K24" s="7"/>
      <c r="L24" s="7"/>
    </row>
    <row r="25" spans="2:12" x14ac:dyDescent="0.25">
      <c r="B25" s="6" t="s">
        <v>244</v>
      </c>
      <c r="C25" s="7">
        <v>4</v>
      </c>
      <c r="D25" s="7" t="s">
        <v>245</v>
      </c>
      <c r="E25" s="7" t="s">
        <v>195</v>
      </c>
      <c r="F25" s="7" t="s">
        <v>5</v>
      </c>
      <c r="H25" s="6" t="s">
        <v>202</v>
      </c>
      <c r="I25" s="7">
        <v>4</v>
      </c>
      <c r="J25" s="7"/>
      <c r="K25" s="7" t="s">
        <v>195</v>
      </c>
      <c r="L25" s="7" t="s">
        <v>5</v>
      </c>
    </row>
    <row r="26" spans="2:12" x14ac:dyDescent="0.25">
      <c r="B26" s="6"/>
      <c r="C26" s="7"/>
      <c r="D26" s="7"/>
      <c r="E26" s="7"/>
      <c r="F26" s="7"/>
      <c r="H26" s="6" t="s">
        <v>204</v>
      </c>
      <c r="I26" s="7">
        <v>4</v>
      </c>
      <c r="J26" s="7"/>
      <c r="K26" s="7" t="s">
        <v>195</v>
      </c>
      <c r="L26" s="7" t="s">
        <v>5</v>
      </c>
    </row>
    <row r="27" spans="2:12" x14ac:dyDescent="0.25">
      <c r="B27" s="6"/>
      <c r="C27" s="7"/>
      <c r="D27" s="7"/>
      <c r="E27" s="7"/>
      <c r="F27" s="7"/>
      <c r="H27" s="6" t="s">
        <v>203</v>
      </c>
      <c r="I27" s="7">
        <v>4</v>
      </c>
      <c r="J27" s="7"/>
      <c r="K27" s="7" t="s">
        <v>195</v>
      </c>
      <c r="L27" s="7" t="s">
        <v>5</v>
      </c>
    </row>
    <row r="30" spans="2:12" ht="15.75" x14ac:dyDescent="0.25">
      <c r="B30" s="33"/>
      <c r="C30" s="33"/>
      <c r="D30" s="33"/>
      <c r="E30" s="33"/>
      <c r="F30" s="33"/>
      <c r="H30" s="33" t="s">
        <v>210</v>
      </c>
      <c r="I30" s="33"/>
      <c r="J30" s="33"/>
      <c r="K30" s="33"/>
      <c r="L30" s="33"/>
    </row>
    <row r="31" spans="2:12" ht="15.75" x14ac:dyDescent="0.25">
      <c r="B31" s="5" t="s">
        <v>0</v>
      </c>
      <c r="C31" s="16" t="s">
        <v>1</v>
      </c>
      <c r="D31" s="16" t="s">
        <v>2</v>
      </c>
      <c r="E31" s="16" t="s">
        <v>3</v>
      </c>
      <c r="F31" s="16" t="s">
        <v>4</v>
      </c>
      <c r="H31" s="5" t="s">
        <v>0</v>
      </c>
      <c r="I31" s="16" t="s">
        <v>1</v>
      </c>
      <c r="J31" s="16" t="s">
        <v>2</v>
      </c>
      <c r="K31" s="16" t="s">
        <v>3</v>
      </c>
      <c r="L31" s="16" t="s">
        <v>4</v>
      </c>
    </row>
    <row r="32" spans="2:12" x14ac:dyDescent="0.25">
      <c r="B32" s="6" t="s">
        <v>211</v>
      </c>
      <c r="C32" s="7">
        <v>4</v>
      </c>
      <c r="D32" s="7" t="s">
        <v>194</v>
      </c>
      <c r="E32" s="7" t="s">
        <v>195</v>
      </c>
      <c r="F32" s="7" t="s">
        <v>5</v>
      </c>
      <c r="H32" s="6" t="s">
        <v>207</v>
      </c>
      <c r="I32" s="7">
        <v>4</v>
      </c>
      <c r="J32" s="7" t="s">
        <v>197</v>
      </c>
      <c r="K32" s="7" t="s">
        <v>195</v>
      </c>
      <c r="L32" s="7" t="s">
        <v>209</v>
      </c>
    </row>
    <row r="33" spans="2:12" x14ac:dyDescent="0.25">
      <c r="B33" s="6" t="s">
        <v>206</v>
      </c>
      <c r="C33" s="7">
        <v>4</v>
      </c>
      <c r="D33" s="7" t="s">
        <v>194</v>
      </c>
      <c r="E33" s="7" t="s">
        <v>195</v>
      </c>
      <c r="F33" s="7" t="s">
        <v>5</v>
      </c>
      <c r="H33" s="6" t="s">
        <v>200</v>
      </c>
      <c r="I33" s="7">
        <v>4</v>
      </c>
      <c r="J33" s="7" t="s">
        <v>194</v>
      </c>
      <c r="K33" s="7" t="s">
        <v>195</v>
      </c>
      <c r="L33" s="7" t="s">
        <v>230</v>
      </c>
    </row>
    <row r="34" spans="2:12" x14ac:dyDescent="0.25">
      <c r="B34" s="6" t="s">
        <v>237</v>
      </c>
      <c r="C34" s="7">
        <v>4</v>
      </c>
      <c r="D34" s="7" t="s">
        <v>194</v>
      </c>
      <c r="E34" s="7" t="s">
        <v>195</v>
      </c>
      <c r="F34" s="7" t="s">
        <v>5</v>
      </c>
      <c r="H34" s="6" t="s">
        <v>201</v>
      </c>
      <c r="I34" s="7">
        <v>4</v>
      </c>
      <c r="J34" s="7" t="s">
        <v>194</v>
      </c>
      <c r="K34" s="7" t="s">
        <v>195</v>
      </c>
      <c r="L34" s="7" t="s">
        <v>5</v>
      </c>
    </row>
    <row r="35" spans="2:12" x14ac:dyDescent="0.25">
      <c r="B35" s="6"/>
      <c r="C35" s="7"/>
      <c r="D35" s="7"/>
      <c r="E35" s="7"/>
      <c r="F35" s="7"/>
      <c r="H35" s="6" t="s">
        <v>235</v>
      </c>
      <c r="I35" s="7">
        <v>4</v>
      </c>
      <c r="J35" s="7" t="s">
        <v>194</v>
      </c>
      <c r="K35" s="7" t="s">
        <v>195</v>
      </c>
      <c r="L35" s="7" t="s">
        <v>5</v>
      </c>
    </row>
    <row r="36" spans="2:12" x14ac:dyDescent="0.25">
      <c r="B36" s="6"/>
      <c r="C36" s="7"/>
      <c r="D36" s="7"/>
      <c r="E36" s="7"/>
      <c r="F36" s="7"/>
      <c r="H36" s="6" t="s">
        <v>224</v>
      </c>
      <c r="I36" s="7">
        <v>3</v>
      </c>
      <c r="J36" s="7" t="s">
        <v>194</v>
      </c>
      <c r="K36" s="7" t="s">
        <v>195</v>
      </c>
      <c r="L36" s="7" t="s">
        <v>5</v>
      </c>
    </row>
    <row r="37" spans="2:12" x14ac:dyDescent="0.25">
      <c r="B37" s="6"/>
      <c r="C37" s="7"/>
      <c r="D37" s="7"/>
      <c r="E37" s="7"/>
      <c r="F37" s="7"/>
      <c r="H37" s="6" t="s">
        <v>198</v>
      </c>
      <c r="I37" s="7">
        <v>4</v>
      </c>
      <c r="J37" s="7" t="s">
        <v>197</v>
      </c>
      <c r="K37" s="7" t="s">
        <v>195</v>
      </c>
      <c r="L37" s="7" t="s">
        <v>5</v>
      </c>
    </row>
    <row r="38" spans="2:12" x14ac:dyDescent="0.25">
      <c r="B38" s="6"/>
      <c r="C38" s="7"/>
      <c r="D38" s="7"/>
      <c r="E38" s="7"/>
      <c r="F38" s="7"/>
      <c r="H38" s="6" t="s">
        <v>236</v>
      </c>
      <c r="I38" s="7">
        <v>4</v>
      </c>
      <c r="J38" s="7" t="s">
        <v>197</v>
      </c>
      <c r="K38" s="7" t="s">
        <v>195</v>
      </c>
      <c r="L38" s="7" t="s">
        <v>5</v>
      </c>
    </row>
    <row r="39" spans="2:12" x14ac:dyDescent="0.25">
      <c r="B39" s="6" t="s">
        <v>248</v>
      </c>
      <c r="C39" s="7"/>
      <c r="D39" s="7"/>
      <c r="E39" s="7"/>
      <c r="F39" s="7"/>
      <c r="H39" s="6" t="s">
        <v>208</v>
      </c>
      <c r="I39" s="7">
        <v>4</v>
      </c>
      <c r="J39" s="7">
        <v>20</v>
      </c>
      <c r="K39" s="7" t="s">
        <v>195</v>
      </c>
      <c r="L39" s="7" t="s">
        <v>5</v>
      </c>
    </row>
    <row r="40" spans="2:12" x14ac:dyDescent="0.25">
      <c r="B40" s="6" t="s">
        <v>205</v>
      </c>
      <c r="C40" s="7"/>
      <c r="D40" s="7"/>
      <c r="E40" s="7"/>
      <c r="F40" s="7"/>
      <c r="H40" s="6"/>
      <c r="I40" s="7"/>
      <c r="J40" s="7"/>
      <c r="K40" s="7"/>
      <c r="L40" s="7"/>
    </row>
    <row r="41" spans="2:12" x14ac:dyDescent="0.25">
      <c r="B41" s="6" t="s">
        <v>225</v>
      </c>
      <c r="C41" s="7"/>
      <c r="D41" s="7"/>
      <c r="E41" s="7"/>
      <c r="F41" s="7"/>
      <c r="H41" s="6"/>
      <c r="I41" s="7"/>
      <c r="J41" s="7"/>
      <c r="K41" s="7"/>
      <c r="L41" s="7"/>
    </row>
    <row r="43" spans="2:12" x14ac:dyDescent="0.25">
      <c r="B43" s="24" t="s">
        <v>8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 x14ac:dyDescent="0.25">
      <c r="B44" s="8" t="s">
        <v>9</v>
      </c>
      <c r="C44" s="25" t="s">
        <v>10</v>
      </c>
      <c r="D44" s="26"/>
      <c r="E44" s="26"/>
      <c r="F44" s="26"/>
      <c r="G44" s="26"/>
      <c r="H44" s="26"/>
      <c r="I44" s="26"/>
      <c r="J44" s="26"/>
      <c r="K44" s="26"/>
      <c r="L44" s="27"/>
    </row>
    <row r="45" spans="2:12" x14ac:dyDescent="0.25">
      <c r="B45" s="8" t="s">
        <v>5</v>
      </c>
      <c r="C45" s="25" t="s">
        <v>11</v>
      </c>
      <c r="D45" s="26"/>
      <c r="E45" s="26"/>
      <c r="F45" s="26"/>
      <c r="G45" s="26"/>
      <c r="H45" s="26"/>
      <c r="I45" s="26"/>
      <c r="J45" s="26"/>
      <c r="K45" s="26"/>
      <c r="L45" s="27"/>
    </row>
    <row r="46" spans="2:12" ht="30.6" customHeight="1" x14ac:dyDescent="0.25">
      <c r="B46" s="8" t="s">
        <v>12</v>
      </c>
      <c r="C46" s="29" t="s">
        <v>13</v>
      </c>
      <c r="D46" s="30"/>
      <c r="E46" s="30"/>
      <c r="F46" s="30"/>
      <c r="G46" s="30"/>
      <c r="H46" s="30"/>
      <c r="I46" s="30"/>
      <c r="J46" s="30"/>
      <c r="K46" s="30"/>
      <c r="L46" s="31"/>
    </row>
    <row r="47" spans="2:12" x14ac:dyDescent="0.25">
      <c r="B47" s="8" t="s">
        <v>14</v>
      </c>
      <c r="C47" s="25" t="s">
        <v>15</v>
      </c>
      <c r="D47" s="26"/>
      <c r="E47" s="26"/>
      <c r="F47" s="26"/>
      <c r="G47" s="26"/>
      <c r="H47" s="26"/>
      <c r="I47" s="26"/>
      <c r="J47" s="26"/>
      <c r="K47" s="26"/>
      <c r="L47" s="27"/>
    </row>
    <row r="48" spans="2:12" x14ac:dyDescent="0.25">
      <c r="B48" s="8" t="s">
        <v>16</v>
      </c>
      <c r="C48" s="25" t="s">
        <v>17</v>
      </c>
      <c r="D48" s="26"/>
      <c r="E48" s="26"/>
      <c r="F48" s="26"/>
      <c r="G48" s="26"/>
      <c r="H48" s="26"/>
      <c r="I48" s="26"/>
      <c r="J48" s="26"/>
      <c r="K48" s="26"/>
      <c r="L48" s="27"/>
    </row>
    <row r="49" spans="2:12" x14ac:dyDescent="0.25">
      <c r="B49" s="8" t="s">
        <v>18</v>
      </c>
      <c r="C49" s="25" t="s">
        <v>19</v>
      </c>
      <c r="D49" s="26"/>
      <c r="E49" s="26"/>
      <c r="F49" s="26"/>
      <c r="G49" s="26"/>
      <c r="H49" s="26"/>
      <c r="I49" s="26"/>
      <c r="J49" s="26"/>
      <c r="K49" s="26"/>
      <c r="L49" s="27"/>
    </row>
    <row r="50" spans="2:12" x14ac:dyDescent="0.25">
      <c r="B50" s="8" t="s">
        <v>20</v>
      </c>
      <c r="C50" s="25" t="s">
        <v>21</v>
      </c>
      <c r="D50" s="26"/>
      <c r="E50" s="26"/>
      <c r="F50" s="26"/>
      <c r="G50" s="26"/>
      <c r="H50" s="26"/>
      <c r="I50" s="26"/>
      <c r="J50" s="26"/>
      <c r="K50" s="26"/>
      <c r="L50" s="27"/>
    </row>
    <row r="51" spans="2:12" x14ac:dyDescent="0.25">
      <c r="B51" s="8" t="s">
        <v>22</v>
      </c>
      <c r="C51" s="32" t="s">
        <v>23</v>
      </c>
      <c r="D51" s="32"/>
      <c r="E51" s="32"/>
      <c r="F51" s="32"/>
      <c r="G51" s="32"/>
      <c r="H51" s="32"/>
      <c r="I51" s="32"/>
      <c r="J51" s="32"/>
      <c r="K51" s="32"/>
      <c r="L51" s="32"/>
    </row>
    <row r="52" spans="2:12" x14ac:dyDescent="0.25">
      <c r="B52" s="8" t="s">
        <v>24</v>
      </c>
      <c r="C52" s="25" t="s">
        <v>25</v>
      </c>
      <c r="D52" s="26"/>
      <c r="E52" s="26"/>
      <c r="F52" s="26"/>
      <c r="G52" s="26"/>
      <c r="H52" s="26"/>
      <c r="I52" s="26"/>
      <c r="J52" s="26"/>
      <c r="K52" s="26"/>
      <c r="L52" s="27"/>
    </row>
    <row r="54" spans="2:1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C56" s="28"/>
      <c r="D56" s="28"/>
      <c r="E56" s="28"/>
      <c r="F56" s="28"/>
      <c r="G56" s="28"/>
      <c r="H56" s="28"/>
      <c r="I56" s="28"/>
      <c r="J56" s="28"/>
      <c r="K56" s="28"/>
      <c r="L56" s="28"/>
    </row>
  </sheetData>
  <mergeCells count="17">
    <mergeCell ref="B2:F2"/>
    <mergeCell ref="H2:L2"/>
    <mergeCell ref="B16:F16"/>
    <mergeCell ref="H16:L16"/>
    <mergeCell ref="B30:F30"/>
    <mergeCell ref="H30:L30"/>
    <mergeCell ref="B43:L43"/>
    <mergeCell ref="C44:L44"/>
    <mergeCell ref="C56:L56"/>
    <mergeCell ref="C45:L45"/>
    <mergeCell ref="C46:L46"/>
    <mergeCell ref="C47:L47"/>
    <mergeCell ref="C48:L48"/>
    <mergeCell ref="C49:L49"/>
    <mergeCell ref="C50:L50"/>
    <mergeCell ref="C51:L51"/>
    <mergeCell ref="C52:L52"/>
  </mergeCells>
  <phoneticPr fontId="9" type="noConversion"/>
  <pageMargins left="0.511811024" right="0.511811024" top="0.78740157499999996" bottom="0.78740157499999996" header="0.31496062000000002" footer="0.31496062000000002"/>
  <pageSetup paperSize="9" scale="62" orientation="landscape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B2:U31"/>
  <sheetViews>
    <sheetView showGridLines="0" zoomScaleNormal="100" workbookViewId="0">
      <selection activeCell="R4" sqref="R4"/>
    </sheetView>
  </sheetViews>
  <sheetFormatPr defaultColWidth="8.85546875" defaultRowHeight="15" x14ac:dyDescent="0.25"/>
  <cols>
    <col min="1" max="1" width="2.140625" style="1" customWidth="1"/>
    <col min="2" max="2" width="7.85546875" style="1" customWidth="1"/>
    <col min="3" max="3" width="30.85546875" style="1" customWidth="1"/>
    <col min="4" max="6" width="5.85546875" style="1" customWidth="1"/>
    <col min="7" max="7" width="7.42578125" style="1" customWidth="1"/>
    <col min="8" max="8" width="5.42578125" style="1" customWidth="1"/>
    <col min="9" max="9" width="7.85546875" style="1" customWidth="1"/>
    <col min="10" max="10" width="30.85546875" style="1" customWidth="1"/>
    <col min="11" max="13" width="5.85546875" style="1" customWidth="1"/>
    <col min="14" max="14" width="7.42578125" style="1" customWidth="1"/>
    <col min="15" max="15" width="5.42578125" style="1" customWidth="1"/>
    <col min="16" max="16" width="7.85546875" style="1" customWidth="1"/>
    <col min="17" max="17" width="30.85546875" style="1" customWidth="1"/>
    <col min="18" max="20" width="5.85546875" style="1" customWidth="1"/>
    <col min="21" max="21" width="7.42578125" style="1" customWidth="1"/>
    <col min="22" max="16384" width="8.85546875" style="1"/>
  </cols>
  <sheetData>
    <row r="2" spans="2:21" ht="15.75" x14ac:dyDescent="0.25">
      <c r="B2" s="33" t="s">
        <v>193</v>
      </c>
      <c r="C2" s="33"/>
      <c r="D2" s="33"/>
      <c r="E2" s="33"/>
      <c r="F2" s="33"/>
      <c r="G2" s="33"/>
      <c r="I2" s="36" t="s">
        <v>239</v>
      </c>
      <c r="J2" s="36"/>
      <c r="K2" s="36"/>
      <c r="L2" s="36"/>
      <c r="M2" s="36"/>
      <c r="N2" s="36"/>
      <c r="P2" s="36" t="s">
        <v>212</v>
      </c>
      <c r="Q2" s="36"/>
      <c r="R2" s="36"/>
      <c r="S2" s="36"/>
      <c r="T2" s="36"/>
      <c r="U2" s="36"/>
    </row>
    <row r="3" spans="2:21" ht="15.75" x14ac:dyDescent="0.25">
      <c r="B3" s="5" t="s">
        <v>7</v>
      </c>
      <c r="C3" s="16" t="s">
        <v>6</v>
      </c>
      <c r="D3" s="17" t="s">
        <v>183</v>
      </c>
      <c r="E3" s="17" t="s">
        <v>184</v>
      </c>
      <c r="F3" s="17" t="s">
        <v>185</v>
      </c>
      <c r="G3" s="5" t="s">
        <v>181</v>
      </c>
      <c r="I3" s="5" t="s">
        <v>7</v>
      </c>
      <c r="J3" s="16" t="s">
        <v>6</v>
      </c>
      <c r="K3" s="17" t="s">
        <v>183</v>
      </c>
      <c r="L3" s="17" t="s">
        <v>184</v>
      </c>
      <c r="M3" s="17" t="s">
        <v>185</v>
      </c>
      <c r="N3" s="5" t="s">
        <v>181</v>
      </c>
      <c r="P3" s="5" t="s">
        <v>7</v>
      </c>
      <c r="Q3" s="16" t="s">
        <v>6</v>
      </c>
      <c r="R3" s="17" t="s">
        <v>183</v>
      </c>
      <c r="S3" s="17" t="s">
        <v>184</v>
      </c>
      <c r="T3" s="17" t="s">
        <v>185</v>
      </c>
      <c r="U3" s="5" t="s">
        <v>181</v>
      </c>
    </row>
    <row r="4" spans="2:21" x14ac:dyDescent="0.25">
      <c r="B4" s="15">
        <v>2</v>
      </c>
      <c r="C4" s="15" t="s">
        <v>34</v>
      </c>
      <c r="D4" s="19">
        <f>IF(ISNA(MATCH(C4,ALIMENTOS!$A:$A,0)),"",((INDEX(ALIMENTOS!$1:$1048576,MATCH(C4,ALIMENTOS!$A:$A,0),2)))*B4)</f>
        <v>12.666</v>
      </c>
      <c r="E4" s="19">
        <f>IF(ISNA(MATCH(C4,ALIMENTOS!$A:$A,0)),"",((INDEX(ALIMENTOS!$1:$1048576,MATCH(C4,ALIMENTOS!$A:$A,0),4)))*B4)</f>
        <v>1.3320000000000001</v>
      </c>
      <c r="F4" s="19">
        <f>IF(ISNA(MATCH(C4,ALIMENTOS!$A:$A,0)),"",((INDEX(ALIMENTOS!$1:$1048576,MATCH(C4,ALIMENTOS!$A:$A,0),5)))*B4)</f>
        <v>11.332000000000001</v>
      </c>
      <c r="G4" s="18">
        <f>IF(ISNA(MATCH(C4,ALIMENTOS!$A:$A,0)),"",((INDEX(ALIMENTOS!$1:$1048576,MATCH(C4,ALIMENTOS!$A:$A,0),2)*4)+(INDEX(ALIMENTOS!$1:$1048576,MATCH(C4,ALIMENTOS!$A:$A,0),3)*4)+(INDEX(ALIMENTOS!$1:$1048576,MATCH(C4,ALIMENTOS!$A:$A,0),4)*4)+(INDEX(ALIMENTOS!$1:$1048576,MATCH(C4,ALIMENTOS!$A:$A,0),5)*9))*B4)</f>
        <v>157.98000000000002</v>
      </c>
      <c r="I4" s="15">
        <v>40</v>
      </c>
      <c r="J4" s="15" t="s">
        <v>37</v>
      </c>
      <c r="K4" s="19">
        <f>IF(ISNA(MATCH(J4,ALIMENTOS!$A:$A,0)),"",((INDEX(ALIMENTOS!$1:$1048576,MATCH(J4,ALIMENTOS!$A:$A,0),2)))*I4)</f>
        <v>32</v>
      </c>
      <c r="L4" s="19">
        <f>IF(ISNA(MATCH(J4,ALIMENTOS!$A:$A,0)),"",((INDEX(ALIMENTOS!$1:$1048576,MATCH(J4,ALIMENTOS!$A:$A,0),4)))*I4)</f>
        <v>2.64</v>
      </c>
      <c r="M4" s="19">
        <f>IF(ISNA(MATCH(J4,ALIMENTOS!$A:$A,0)),"",((INDEX(ALIMENTOS!$1:$1048576,MATCH(J4,ALIMENTOS!$A:$A,0),5)))*I4)</f>
        <v>0</v>
      </c>
      <c r="N4" s="18">
        <f>IF(ISNA(MATCH(J4,ALIMENTOS!$A:$A,0)),"",((INDEX(ALIMENTOS!$1:$1048576,MATCH(J4,ALIMENTOS!$A:$A,0),2)*4)+(INDEX(ALIMENTOS!$1:$1048576,MATCH(J4,ALIMENTOS!$A:$A,0),3)*4)+(INDEX(ALIMENTOS!$1:$1048576,MATCH(J4,ALIMENTOS!$A:$A,0),4)*4)+(INDEX(ALIMENTOS!$1:$1048576,MATCH(J4,ALIMENTOS!$A:$A,0),5)*9))*I4)</f>
        <v>138.56</v>
      </c>
      <c r="P4" s="15">
        <v>200</v>
      </c>
      <c r="Q4" s="15" t="s">
        <v>128</v>
      </c>
      <c r="R4" s="19">
        <f>IF(ISNA(MATCH(Q4,ALIMENTOS!$A:$A,0)),"",((INDEX(ALIMENTOS!$1:$1048576,MATCH(Q4,ALIMENTOS!$A:$A,0),2)))*P4)</f>
        <v>64</v>
      </c>
      <c r="S4" s="19">
        <f>IF(ISNA(MATCH(Q4,ALIMENTOS!$A:$A,0)),"",((INDEX(ALIMENTOS!$1:$1048576,MATCH(Q4,ALIMENTOS!$A:$A,0),4)))*P4)</f>
        <v>0</v>
      </c>
      <c r="T4" s="19">
        <f>IF(ISNA(MATCH(Q4,ALIMENTOS!$A:$A,0)),"",((INDEX(ALIMENTOS!$1:$1048576,MATCH(Q4,ALIMENTOS!$A:$A,0),5)))*P4)</f>
        <v>5</v>
      </c>
      <c r="U4" s="18">
        <f>IF(ISNA(MATCH(Q4,ALIMENTOS!$A:$A,0)),"",((INDEX(ALIMENTOS!$1:$1048576,MATCH(Q4,ALIMENTOS!$A:$A,0),2)*4)+(INDEX(ALIMENTOS!$1:$1048576,MATCH(Q4,ALIMENTOS!$A:$A,0),3)*4)+(INDEX(ALIMENTOS!$1:$1048576,MATCH(Q4,ALIMENTOS!$A:$A,0),4)*4)+(INDEX(ALIMENTOS!$1:$1048576,MATCH(Q4,ALIMENTOS!$A:$A,0),5)*9))*P4)</f>
        <v>301</v>
      </c>
    </row>
    <row r="5" spans="2:21" x14ac:dyDescent="0.25">
      <c r="B5" s="15">
        <v>4</v>
      </c>
      <c r="C5" s="15" t="s">
        <v>35</v>
      </c>
      <c r="D5" s="19">
        <f>IF(ISNA(MATCH(C5,ALIMENTOS!$A:$A,0)),"",((INDEX(ALIMENTOS!$1:$1048576,MATCH(C5,ALIMENTOS!$A:$A,0),2)))*B5)</f>
        <v>12</v>
      </c>
      <c r="E5" s="19">
        <f>IF(ISNA(MATCH(C5,ALIMENTOS!$A:$A,0)),"",((INDEX(ALIMENTOS!$1:$1048576,MATCH(C5,ALIMENTOS!$A:$A,0),4)))*B5)</f>
        <v>0</v>
      </c>
      <c r="F5" s="19">
        <f>IF(ISNA(MATCH(C5,ALIMENTOS!$A:$A,0)),"",((INDEX(ALIMENTOS!$1:$1048576,MATCH(C5,ALIMENTOS!$A:$A,0),5)))*B5)</f>
        <v>0</v>
      </c>
      <c r="G5" s="18">
        <f>IF(ISNA(MATCH(C5,ALIMENTOS!$A:$A,0)),"",((INDEX(ALIMENTOS!$1:$1048576,MATCH(C5,ALIMENTOS!$A:$A,0),2)*4)+(INDEX(ALIMENTOS!$1:$1048576,MATCH(C5,ALIMENTOS!$A:$A,0),3)*4)+(INDEX(ALIMENTOS!$1:$1048576,MATCH(C5,ALIMENTOS!$A:$A,0),4)*4)+(INDEX(ALIMENTOS!$1:$1048576,MATCH(C5,ALIMENTOS!$A:$A,0),5)*9))*B5)</f>
        <v>48</v>
      </c>
      <c r="I5" s="15">
        <v>100</v>
      </c>
      <c r="J5" s="15" t="s">
        <v>79</v>
      </c>
      <c r="K5" s="19">
        <f>IF(ISNA(MATCH(J5,ALIMENTOS!$A:$A,0)),"",((INDEX(ALIMENTOS!$1:$1048576,MATCH(J5,ALIMENTOS!$A:$A,0),2)))*I5)</f>
        <v>2.2999999999999998</v>
      </c>
      <c r="L5" s="19">
        <f>IF(ISNA(MATCH(J5,ALIMENTOS!$A:$A,0)),"",((INDEX(ALIMENTOS!$1:$1048576,MATCH(J5,ALIMENTOS!$A:$A,0),4)))*I5)</f>
        <v>14.499999999999998</v>
      </c>
      <c r="M5" s="19">
        <f>IF(ISNA(MATCH(J5,ALIMENTOS!$A:$A,0)),"",((INDEX(ALIMENTOS!$1:$1048576,MATCH(J5,ALIMENTOS!$A:$A,0),5)))*I5)</f>
        <v>0.2</v>
      </c>
      <c r="N5" s="18">
        <f>IF(ISNA(MATCH(J5,ALIMENTOS!$A:$A,0)),"",((INDEX(ALIMENTOS!$1:$1048576,MATCH(J5,ALIMENTOS!$A:$A,0),2)*4)+(INDEX(ALIMENTOS!$1:$1048576,MATCH(J5,ALIMENTOS!$A:$A,0),3)*4)+(INDEX(ALIMENTOS!$1:$1048576,MATCH(J5,ALIMENTOS!$A:$A,0),4)*4)+(INDEX(ALIMENTOS!$1:$1048576,MATCH(J5,ALIMENTOS!$A:$A,0),5)*9))*I5)</f>
        <v>69</v>
      </c>
      <c r="P5" s="15">
        <v>100</v>
      </c>
      <c r="Q5" s="15" t="s">
        <v>42</v>
      </c>
      <c r="R5" s="19">
        <f>IF(ISNA(MATCH(Q5,ALIMENTOS!$A:$A,0)),"",((INDEX(ALIMENTOS!$1:$1048576,MATCH(Q5,ALIMENTOS!$A:$A,0),2)))*P5)</f>
        <v>2.6</v>
      </c>
      <c r="S5" s="19">
        <f>IF(ISNA(MATCH(Q5,ALIMENTOS!$A:$A,0)),"",((INDEX(ALIMENTOS!$1:$1048576,MATCH(Q5,ALIMENTOS!$A:$A,0),4)))*P5)</f>
        <v>24.7</v>
      </c>
      <c r="T5" s="19">
        <f>IF(ISNA(MATCH(Q5,ALIMENTOS!$A:$A,0)),"",((INDEX(ALIMENTOS!$1:$1048576,MATCH(Q5,ALIMENTOS!$A:$A,0),5)))*P5)</f>
        <v>0.4</v>
      </c>
      <c r="U5" s="18">
        <f>IF(ISNA(MATCH(Q5,ALIMENTOS!$A:$A,0)),"",((INDEX(ALIMENTOS!$1:$1048576,MATCH(Q5,ALIMENTOS!$A:$A,0),2)*4)+(INDEX(ALIMENTOS!$1:$1048576,MATCH(Q5,ALIMENTOS!$A:$A,0),3)*4)+(INDEX(ALIMENTOS!$1:$1048576,MATCH(Q5,ALIMENTOS!$A:$A,0),4)*4)+(INDEX(ALIMENTOS!$1:$1048576,MATCH(Q5,ALIMENTOS!$A:$A,0),5)*9))*P5)</f>
        <v>112.80000000000001</v>
      </c>
    </row>
    <row r="6" spans="2:21" x14ac:dyDescent="0.25">
      <c r="B6" s="15">
        <v>100</v>
      </c>
      <c r="C6" s="15" t="s">
        <v>72</v>
      </c>
      <c r="D6" s="19">
        <f>IF(ISNA(MATCH(C6,ALIMENTOS!$A:$A,0)),"",((INDEX(ALIMENTOS!$1:$1048576,MATCH(C6,ALIMENTOS!$A:$A,0),2)))*B6)</f>
        <v>4.5</v>
      </c>
      <c r="E6" s="19">
        <f>IF(ISNA(MATCH(C6,ALIMENTOS!$A:$A,0)),"",((INDEX(ALIMENTOS!$1:$1048576,MATCH(C6,ALIMENTOS!$A:$A,0),4)))*B6)</f>
        <v>22.7</v>
      </c>
      <c r="F6" s="19">
        <f>IF(ISNA(MATCH(C6,ALIMENTOS!$A:$A,0)),"",((INDEX(ALIMENTOS!$1:$1048576,MATCH(C6,ALIMENTOS!$A:$A,0),5)))*B6)</f>
        <v>0.1</v>
      </c>
      <c r="G6" s="18">
        <f>IF(ISNA(MATCH(C6,ALIMENTOS!$A:$A,0)),"",((INDEX(ALIMENTOS!$1:$1048576,MATCH(C6,ALIMENTOS!$A:$A,0),2)*4)+(INDEX(ALIMENTOS!$1:$1048576,MATCH(C6,ALIMENTOS!$A:$A,0),3)*4)+(INDEX(ALIMENTOS!$1:$1048576,MATCH(C6,ALIMENTOS!$A:$A,0),4)*4)+(INDEX(ALIMENTOS!$1:$1048576,MATCH(C6,ALIMENTOS!$A:$A,0),5)*9))*B6)</f>
        <v>109.7</v>
      </c>
      <c r="I6" s="15">
        <v>5</v>
      </c>
      <c r="J6" s="15" t="s">
        <v>173</v>
      </c>
      <c r="K6" s="19">
        <f>IF(ISNA(MATCH(J6,ALIMENTOS!$A:$A,0)),"",((INDEX(ALIMENTOS!$1:$1048576,MATCH(J6,ALIMENTOS!$A:$A,0),2)))*I6)</f>
        <v>1.105</v>
      </c>
      <c r="L6" s="19">
        <f>IF(ISNA(MATCH(J6,ALIMENTOS!$A:$A,0)),"",((INDEX(ALIMENTOS!$1:$1048576,MATCH(J6,ALIMENTOS!$A:$A,0),4)))*I6)</f>
        <v>1.2749999999999999</v>
      </c>
      <c r="M6" s="19">
        <f>IF(ISNA(MATCH(J6,ALIMENTOS!$A:$A,0)),"",((INDEX(ALIMENTOS!$1:$1048576,MATCH(J6,ALIMENTOS!$A:$A,0),5)))*I6)</f>
        <v>2.3149999999999999</v>
      </c>
      <c r="N6" s="18">
        <f>IF(ISNA(MATCH(J6,ALIMENTOS!$A:$A,0)),"",((INDEX(ALIMENTOS!$1:$1048576,MATCH(J6,ALIMENTOS!$A:$A,0),2)*4)+(INDEX(ALIMENTOS!$1:$1048576,MATCH(J6,ALIMENTOS!$A:$A,0),3)*4)+(INDEX(ALIMENTOS!$1:$1048576,MATCH(J6,ALIMENTOS!$A:$A,0),4)*4)+(INDEX(ALIMENTOS!$1:$1048576,MATCH(J6,ALIMENTOS!$A:$A,0),5)*9))*I6)</f>
        <v>30.354999999999997</v>
      </c>
      <c r="P6" s="15">
        <v>50</v>
      </c>
      <c r="Q6" s="15" t="s">
        <v>168</v>
      </c>
      <c r="R6" s="19">
        <f>IF(ISNA(MATCH(Q6,ALIMENTOS!$A:$A,0)),"",((INDEX(ALIMENTOS!$1:$1048576,MATCH(Q6,ALIMENTOS!$A:$A,0),2)))*P6)</f>
        <v>3.15</v>
      </c>
      <c r="S6" s="19">
        <f>IF(ISNA(MATCH(Q6,ALIMENTOS!$A:$A,0)),"",((INDEX(ALIMENTOS!$1:$1048576,MATCH(Q6,ALIMENTOS!$A:$A,0),4)))*P6)</f>
        <v>6.15</v>
      </c>
      <c r="T6" s="19">
        <f>IF(ISNA(MATCH(Q6,ALIMENTOS!$A:$A,0)),"",((INDEX(ALIMENTOS!$1:$1048576,MATCH(Q6,ALIMENTOS!$A:$A,0),5)))*P6)</f>
        <v>0.25</v>
      </c>
      <c r="U6" s="18">
        <f>IF(ISNA(MATCH(Q6,ALIMENTOS!$A:$A,0)),"",((INDEX(ALIMENTOS!$1:$1048576,MATCH(Q6,ALIMENTOS!$A:$A,0),2)*4)+(INDEX(ALIMENTOS!$1:$1048576,MATCH(Q6,ALIMENTOS!$A:$A,0),3)*4)+(INDEX(ALIMENTOS!$1:$1048576,MATCH(Q6,ALIMENTOS!$A:$A,0),4)*4)+(INDEX(ALIMENTOS!$1:$1048576,MATCH(Q6,ALIMENTOS!$A:$A,0),5)*9))*P6)</f>
        <v>39.450000000000003</v>
      </c>
    </row>
    <row r="7" spans="2:21" x14ac:dyDescent="0.25">
      <c r="B7" s="15">
        <v>20</v>
      </c>
      <c r="C7" s="15" t="s">
        <v>43</v>
      </c>
      <c r="D7" s="19">
        <f>IF(ISNA(MATCH(C7,ALIMENTOS!$A:$A,0)),"",((INDEX(ALIMENTOS!$1:$1048576,MATCH(C7,ALIMENTOS!$A:$A,0),2)))*B7)</f>
        <v>4.4400000000000004</v>
      </c>
      <c r="E7" s="19">
        <f>IF(ISNA(MATCH(C7,ALIMENTOS!$A:$A,0)),"",((INDEX(ALIMENTOS!$1:$1048576,MATCH(C7,ALIMENTOS!$A:$A,0),4)))*B7)</f>
        <v>11.66</v>
      </c>
      <c r="F7" s="19">
        <f>IF(ISNA(MATCH(C7,ALIMENTOS!$A:$A,0)),"",((INDEX(ALIMENTOS!$1:$1048576,MATCH(C7,ALIMENTOS!$A:$A,0),5)))*B7)</f>
        <v>1.7000000000000002</v>
      </c>
      <c r="G7" s="18">
        <f>IF(ISNA(MATCH(C7,ALIMENTOS!$A:$A,0)),"",((INDEX(ALIMENTOS!$1:$1048576,MATCH(C7,ALIMENTOS!$A:$A,0),2)*4)+(INDEX(ALIMENTOS!$1:$1048576,MATCH(C7,ALIMENTOS!$A:$A,0),3)*4)+(INDEX(ALIMENTOS!$1:$1048576,MATCH(C7,ALIMENTOS!$A:$A,0),4)*4)+(INDEX(ALIMENTOS!$1:$1048576,MATCH(C7,ALIMENTOS!$A:$A,0),5)*9))*B7)</f>
        <v>79.7</v>
      </c>
      <c r="I7" s="15"/>
      <c r="J7" s="15"/>
      <c r="K7" s="19" t="str">
        <f>IF(ISNA(MATCH(J7,ALIMENTOS!$A:$A,0)),"",((INDEX(ALIMENTOS!$1:$1048576,MATCH(J7,ALIMENTOS!$A:$A,0),2)))*I7)</f>
        <v/>
      </c>
      <c r="L7" s="19" t="str">
        <f>IF(ISNA(MATCH(J7,ALIMENTOS!$A:$A,0)),"",((INDEX(ALIMENTOS!$1:$1048576,MATCH(J7,ALIMENTOS!$A:$A,0),4)))*I7)</f>
        <v/>
      </c>
      <c r="M7" s="19" t="str">
        <f>IF(ISNA(MATCH(J7,ALIMENTOS!$A:$A,0)),"",((INDEX(ALIMENTOS!$1:$1048576,MATCH(J7,ALIMENTOS!$A:$A,0),5)))*I7)</f>
        <v/>
      </c>
      <c r="N7" s="18" t="str">
        <f>IF(ISNA(MATCH(J7,ALIMENTOS!$A:$A,0)),"",((INDEX(ALIMENTOS!$1:$1048576,MATCH(J7,ALIMENTOS!$A:$A,0),2)*4)+(INDEX(ALIMENTOS!$1:$1048576,MATCH(J7,ALIMENTOS!$A:$A,0),3)*4)+(INDEX(ALIMENTOS!$1:$1048576,MATCH(J7,ALIMENTOS!$A:$A,0),4)*4)+(INDEX(ALIMENTOS!$1:$1048576,MATCH(J7,ALIMENTOS!$A:$A,0),5)*9))*I7)</f>
        <v/>
      </c>
      <c r="P7" s="15"/>
      <c r="Q7" s="15"/>
      <c r="R7" s="19" t="str">
        <f>IF(ISNA(MATCH(Q7,ALIMENTOS!$A:$A,0)),"",((INDEX(ALIMENTOS!$1:$1048576,MATCH(Q7,ALIMENTOS!$A:$A,0),2)))*P7)</f>
        <v/>
      </c>
      <c r="S7" s="19" t="str">
        <f>IF(ISNA(MATCH(Q7,ALIMENTOS!$A:$A,0)),"",((INDEX(ALIMENTOS!$1:$1048576,MATCH(Q7,ALIMENTOS!$A:$A,0),4)))*P7)</f>
        <v/>
      </c>
      <c r="T7" s="19" t="str">
        <f>IF(ISNA(MATCH(Q7,ALIMENTOS!$A:$A,0)),"",((INDEX(ALIMENTOS!$1:$1048576,MATCH(Q7,ALIMENTOS!$A:$A,0),5)))*P7)</f>
        <v/>
      </c>
      <c r="U7" s="18" t="str">
        <f>IF(ISNA(MATCH(Q7,ALIMENTOS!$A:$A,0)),"",((INDEX(ALIMENTOS!$1:$1048576,MATCH(Q7,ALIMENTOS!$A:$A,0),2)*4)+(INDEX(ALIMENTOS!$1:$1048576,MATCH(Q7,ALIMENTOS!$A:$A,0),3)*4)+(INDEX(ALIMENTOS!$1:$1048576,MATCH(Q7,ALIMENTOS!$A:$A,0),4)*4)+(INDEX(ALIMENTOS!$1:$1048576,MATCH(Q7,ALIMENTOS!$A:$A,0),5)*9))*P7)</f>
        <v/>
      </c>
    </row>
    <row r="8" spans="2:21" x14ac:dyDescent="0.25">
      <c r="B8" s="15"/>
      <c r="C8" s="15"/>
      <c r="D8" s="19" t="str">
        <f>IF(ISNA(MATCH(C8,ALIMENTOS!$A:$A,0)),"",((INDEX(ALIMENTOS!$1:$1048576,MATCH(C8,ALIMENTOS!$A:$A,0),2)))*B8)</f>
        <v/>
      </c>
      <c r="E8" s="19" t="str">
        <f>IF(ISNA(MATCH(C8,ALIMENTOS!$A:$A,0)),"",((INDEX(ALIMENTOS!$1:$1048576,MATCH(C8,ALIMENTOS!$A:$A,0),4)))*B8)</f>
        <v/>
      </c>
      <c r="F8" s="19" t="str">
        <f>IF(ISNA(MATCH(C8,ALIMENTOS!$A:$A,0)),"",((INDEX(ALIMENTOS!$1:$1048576,MATCH(C8,ALIMENTOS!$A:$A,0),5)))*B8)</f>
        <v/>
      </c>
      <c r="G8" s="18" t="str">
        <f>IF(ISNA(MATCH(C8,ALIMENTOS!$A:$A,0)),"",((INDEX(ALIMENTOS!$1:$1048576,MATCH(C8,ALIMENTOS!$A:$A,0),2)*4)+(INDEX(ALIMENTOS!$1:$1048576,MATCH(C8,ALIMENTOS!$A:$A,0),3)*4)+(INDEX(ALIMENTOS!$1:$1048576,MATCH(C8,ALIMENTOS!$A:$A,0),4)*4)+(INDEX(ALIMENTOS!$1:$1048576,MATCH(C8,ALIMENTOS!$A:$A,0),5)*9))*B8)</f>
        <v/>
      </c>
      <c r="I8" s="15"/>
      <c r="J8" s="15"/>
      <c r="K8" s="19" t="str">
        <f>IF(ISNA(MATCH(J8,ALIMENTOS!$A:$A,0)),"",((INDEX(ALIMENTOS!$1:$1048576,MATCH(J8,ALIMENTOS!$A:$A,0),2)))*I8)</f>
        <v/>
      </c>
      <c r="L8" s="19" t="str">
        <f>IF(ISNA(MATCH(J8,ALIMENTOS!$A:$A,0)),"",((INDEX(ALIMENTOS!$1:$1048576,MATCH(J8,ALIMENTOS!$A:$A,0),4)))*I8)</f>
        <v/>
      </c>
      <c r="M8" s="19" t="str">
        <f>IF(ISNA(MATCH(J8,ALIMENTOS!$A:$A,0)),"",((INDEX(ALIMENTOS!$1:$1048576,MATCH(J8,ALIMENTOS!$A:$A,0),5)))*I8)</f>
        <v/>
      </c>
      <c r="N8" s="18" t="str">
        <f>IF(ISNA(MATCH(J8,ALIMENTOS!$A:$A,0)),"",((INDEX(ALIMENTOS!$1:$1048576,MATCH(J8,ALIMENTOS!$A:$A,0),2)*4)+(INDEX(ALIMENTOS!$1:$1048576,MATCH(J8,ALIMENTOS!$A:$A,0),3)*4)+(INDEX(ALIMENTOS!$1:$1048576,MATCH(J8,ALIMENTOS!$A:$A,0),4)*4)+(INDEX(ALIMENTOS!$1:$1048576,MATCH(J8,ALIMENTOS!$A:$A,0),5)*9))*I8)</f>
        <v/>
      </c>
      <c r="P8" s="15"/>
      <c r="Q8" s="15"/>
      <c r="R8" s="19" t="str">
        <f>IF(ISNA(MATCH(Q8,ALIMENTOS!$A:$A,0)),"",((INDEX(ALIMENTOS!$1:$1048576,MATCH(Q8,ALIMENTOS!$A:$A,0),2)))*P8)</f>
        <v/>
      </c>
      <c r="S8" s="19" t="str">
        <f>IF(ISNA(MATCH(Q8,ALIMENTOS!$A:$A,0)),"",((INDEX(ALIMENTOS!$1:$1048576,MATCH(Q8,ALIMENTOS!$A:$A,0),4)))*P8)</f>
        <v/>
      </c>
      <c r="T8" s="19" t="str">
        <f>IF(ISNA(MATCH(Q8,ALIMENTOS!$A:$A,0)),"",((INDEX(ALIMENTOS!$1:$1048576,MATCH(Q8,ALIMENTOS!$A:$A,0),5)))*P8)</f>
        <v/>
      </c>
      <c r="U8" s="18" t="str">
        <f>IF(ISNA(MATCH(Q8,ALIMENTOS!$A:$A,0)),"",((INDEX(ALIMENTOS!$1:$1048576,MATCH(Q8,ALIMENTOS!$A:$A,0),2)*4)+(INDEX(ALIMENTOS!$1:$1048576,MATCH(Q8,ALIMENTOS!$A:$A,0),3)*4)+(INDEX(ALIMENTOS!$1:$1048576,MATCH(Q8,ALIMENTOS!$A:$A,0),4)*4)+(INDEX(ALIMENTOS!$1:$1048576,MATCH(Q8,ALIMENTOS!$A:$A,0),5)*9))*P8)</f>
        <v/>
      </c>
    </row>
    <row r="9" spans="2:21" x14ac:dyDescent="0.25">
      <c r="B9" s="15"/>
      <c r="C9" s="15"/>
      <c r="D9" s="19" t="str">
        <f>IF(ISNA(MATCH(C9,ALIMENTOS!$A:$A,0)),"",((INDEX(ALIMENTOS!$1:$1048576,MATCH(C9,ALIMENTOS!$A:$A,0),2)))*B9)</f>
        <v/>
      </c>
      <c r="E9" s="19" t="str">
        <f>IF(ISNA(MATCH(C9,ALIMENTOS!$A:$A,0)),"",((INDEX(ALIMENTOS!$1:$1048576,MATCH(C9,ALIMENTOS!$A:$A,0),4)))*B9)</f>
        <v/>
      </c>
      <c r="F9" s="19" t="str">
        <f>IF(ISNA(MATCH(C9,ALIMENTOS!$A:$A,0)),"",((INDEX(ALIMENTOS!$1:$1048576,MATCH(C9,ALIMENTOS!$A:$A,0),5)))*B9)</f>
        <v/>
      </c>
      <c r="G9" s="18" t="str">
        <f>IF(ISNA(MATCH(C9,ALIMENTOS!$A:$A,0)),"",((INDEX(ALIMENTOS!$1:$1048576,MATCH(C9,ALIMENTOS!$A:$A,0),2)*4)+(INDEX(ALIMENTOS!$1:$1048576,MATCH(C9,ALIMENTOS!$A:$A,0),3)*4)+(INDEX(ALIMENTOS!$1:$1048576,MATCH(C9,ALIMENTOS!$A:$A,0),4)*4)+(INDEX(ALIMENTOS!$1:$1048576,MATCH(C9,ALIMENTOS!$A:$A,0),5)*9))*B9)</f>
        <v/>
      </c>
      <c r="I9" s="15"/>
      <c r="J9" s="15"/>
      <c r="K9" s="19" t="str">
        <f>IF(ISNA(MATCH(J9,ALIMENTOS!$A:$A,0)),"",((INDEX(ALIMENTOS!$1:$1048576,MATCH(J9,ALIMENTOS!$A:$A,0),2)))*I9)</f>
        <v/>
      </c>
      <c r="L9" s="19" t="str">
        <f>IF(ISNA(MATCH(J9,ALIMENTOS!$A:$A,0)),"",((INDEX(ALIMENTOS!$1:$1048576,MATCH(J9,ALIMENTOS!$A:$A,0),4)))*I9)</f>
        <v/>
      </c>
      <c r="M9" s="19" t="str">
        <f>IF(ISNA(MATCH(J9,ALIMENTOS!$A:$A,0)),"",((INDEX(ALIMENTOS!$1:$1048576,MATCH(J9,ALIMENTOS!$A:$A,0),5)))*I9)</f>
        <v/>
      </c>
      <c r="N9" s="18" t="str">
        <f>IF(ISNA(MATCH(J9,ALIMENTOS!$A:$A,0)),"",((INDEX(ALIMENTOS!$1:$1048576,MATCH(J9,ALIMENTOS!$A:$A,0),2)*4)+(INDEX(ALIMENTOS!$1:$1048576,MATCH(J9,ALIMENTOS!$A:$A,0),3)*4)+(INDEX(ALIMENTOS!$1:$1048576,MATCH(J9,ALIMENTOS!$A:$A,0),4)*4)+(INDEX(ALIMENTOS!$1:$1048576,MATCH(J9,ALIMENTOS!$A:$A,0),5)*9))*I9)</f>
        <v/>
      </c>
      <c r="P9" s="15"/>
      <c r="Q9" s="15"/>
      <c r="R9" s="19" t="str">
        <f>IF(ISNA(MATCH(Q9,ALIMENTOS!$A:$A,0)),"",((INDEX(ALIMENTOS!$1:$1048576,MATCH(Q9,ALIMENTOS!$A:$A,0),2)))*P9)</f>
        <v/>
      </c>
      <c r="S9" s="19" t="str">
        <f>IF(ISNA(MATCH(Q9,ALIMENTOS!$A:$A,0)),"",((INDEX(ALIMENTOS!$1:$1048576,MATCH(Q9,ALIMENTOS!$A:$A,0),4)))*P9)</f>
        <v/>
      </c>
      <c r="T9" s="19" t="str">
        <f>IF(ISNA(MATCH(Q9,ALIMENTOS!$A:$A,0)),"",((INDEX(ALIMENTOS!$1:$1048576,MATCH(Q9,ALIMENTOS!$A:$A,0),5)))*P9)</f>
        <v/>
      </c>
      <c r="U9" s="18" t="str">
        <f>IF(ISNA(MATCH(Q9,ALIMENTOS!$A:$A,0)),"",((INDEX(ALIMENTOS!$1:$1048576,MATCH(Q9,ALIMENTOS!$A:$A,0),2)*4)+(INDEX(ALIMENTOS!$1:$1048576,MATCH(Q9,ALIMENTOS!$A:$A,0),3)*4)+(INDEX(ALIMENTOS!$1:$1048576,MATCH(Q9,ALIMENTOS!$A:$A,0),4)*4)+(INDEX(ALIMENTOS!$1:$1048576,MATCH(Q9,ALIMENTOS!$A:$A,0),5)*9))*P9)</f>
        <v/>
      </c>
    </row>
    <row r="10" spans="2:21" x14ac:dyDescent="0.25">
      <c r="B10" s="15"/>
      <c r="C10" s="15"/>
      <c r="D10" s="19" t="str">
        <f>IF(ISNA(MATCH(C10,ALIMENTOS!$A:$A,0)),"",((INDEX(ALIMENTOS!$1:$1048576,MATCH(C10,ALIMENTOS!$A:$A,0),2)))*B10)</f>
        <v/>
      </c>
      <c r="E10" s="19" t="str">
        <f>IF(ISNA(MATCH(C10,ALIMENTOS!$A:$A,0)),"",((INDEX(ALIMENTOS!$1:$1048576,MATCH(C10,ALIMENTOS!$A:$A,0),4)))*B10)</f>
        <v/>
      </c>
      <c r="F10" s="19" t="str">
        <f>IF(ISNA(MATCH(C10,ALIMENTOS!$A:$A,0)),"",((INDEX(ALIMENTOS!$1:$1048576,MATCH(C10,ALIMENTOS!$A:$A,0),5)))*B10)</f>
        <v/>
      </c>
      <c r="G10" s="18" t="str">
        <f>IF(ISNA(MATCH(C10,ALIMENTOS!$A:$A,0)),"",((INDEX(ALIMENTOS!$1:$1048576,MATCH(C10,ALIMENTOS!$A:$A,0),2)*4)+(INDEX(ALIMENTOS!$1:$1048576,MATCH(C10,ALIMENTOS!$A:$A,0),3)*4)+(INDEX(ALIMENTOS!$1:$1048576,MATCH(C10,ALIMENTOS!$A:$A,0),4)*4)+(INDEX(ALIMENTOS!$1:$1048576,MATCH(C10,ALIMENTOS!$A:$A,0),5)*9))*B10)</f>
        <v/>
      </c>
      <c r="I10" s="15"/>
      <c r="J10" s="15"/>
      <c r="K10" s="19" t="str">
        <f>IF(ISNA(MATCH(J10,ALIMENTOS!$A:$A,0)),"",((INDEX(ALIMENTOS!$1:$1048576,MATCH(J10,ALIMENTOS!$A:$A,0),2)))*I10)</f>
        <v/>
      </c>
      <c r="L10" s="19" t="str">
        <f>IF(ISNA(MATCH(J10,ALIMENTOS!$A:$A,0)),"",((INDEX(ALIMENTOS!$1:$1048576,MATCH(J10,ALIMENTOS!$A:$A,0),4)))*I10)</f>
        <v/>
      </c>
      <c r="M10" s="19" t="str">
        <f>IF(ISNA(MATCH(J10,ALIMENTOS!$A:$A,0)),"",((INDEX(ALIMENTOS!$1:$1048576,MATCH(J10,ALIMENTOS!$A:$A,0),5)))*I10)</f>
        <v/>
      </c>
      <c r="N10" s="18" t="str">
        <f>IF(ISNA(MATCH(J10,ALIMENTOS!$A:$A,0)),"",((INDEX(ALIMENTOS!$1:$1048576,MATCH(J10,ALIMENTOS!$A:$A,0),2)*4)+(INDEX(ALIMENTOS!$1:$1048576,MATCH(J10,ALIMENTOS!$A:$A,0),3)*4)+(INDEX(ALIMENTOS!$1:$1048576,MATCH(J10,ALIMENTOS!$A:$A,0),4)*4)+(INDEX(ALIMENTOS!$1:$1048576,MATCH(J10,ALIMENTOS!$A:$A,0),5)*9))*I10)</f>
        <v/>
      </c>
      <c r="P10" s="15"/>
      <c r="Q10" s="15"/>
      <c r="R10" s="19" t="str">
        <f>IF(ISNA(MATCH(Q10,ALIMENTOS!$A:$A,0)),"",((INDEX(ALIMENTOS!$1:$1048576,MATCH(Q10,ALIMENTOS!$A:$A,0),2)))*P10)</f>
        <v/>
      </c>
      <c r="S10" s="19" t="str">
        <f>IF(ISNA(MATCH(Q10,ALIMENTOS!$A:$A,0)),"",((INDEX(ALIMENTOS!$1:$1048576,MATCH(Q10,ALIMENTOS!$A:$A,0),4)))*P10)</f>
        <v/>
      </c>
      <c r="T10" s="19" t="str">
        <f>IF(ISNA(MATCH(Q10,ALIMENTOS!$A:$A,0)),"",((INDEX(ALIMENTOS!$1:$1048576,MATCH(Q10,ALIMENTOS!$A:$A,0),5)))*P10)</f>
        <v/>
      </c>
      <c r="U10" s="18" t="str">
        <f>IF(ISNA(MATCH(Q10,ALIMENTOS!$A:$A,0)),"",((INDEX(ALIMENTOS!$1:$1048576,MATCH(Q10,ALIMENTOS!$A:$A,0),2)*4)+(INDEX(ALIMENTOS!$1:$1048576,MATCH(Q10,ALIMENTOS!$A:$A,0),3)*4)+(INDEX(ALIMENTOS!$1:$1048576,MATCH(Q10,ALIMENTOS!$A:$A,0),4)*4)+(INDEX(ALIMENTOS!$1:$1048576,MATCH(Q10,ALIMENTOS!$A:$A,0),5)*9))*P10)</f>
        <v/>
      </c>
    </row>
    <row r="11" spans="2:21" x14ac:dyDescent="0.25">
      <c r="B11" s="3"/>
      <c r="C11" s="11" t="s">
        <v>182</v>
      </c>
      <c r="D11" s="20">
        <f>SUM(D4:D10)</f>
        <v>33.606000000000002</v>
      </c>
      <c r="E11" s="20">
        <f t="shared" ref="E11:F11" si="0">SUM(E4:E10)</f>
        <v>35.692</v>
      </c>
      <c r="F11" s="20">
        <f t="shared" si="0"/>
        <v>13.132000000000001</v>
      </c>
      <c r="G11" s="21">
        <f>SUM(G4:G10)</f>
        <v>395.38</v>
      </c>
      <c r="I11" s="3"/>
      <c r="J11" s="11" t="s">
        <v>182</v>
      </c>
      <c r="K11" s="20">
        <f>SUM(K4:K10)</f>
        <v>35.404999999999994</v>
      </c>
      <c r="L11" s="20">
        <f t="shared" ref="L11" si="1">SUM(L4:L10)</f>
        <v>18.414999999999996</v>
      </c>
      <c r="M11" s="20">
        <f t="shared" ref="M11" si="2">SUM(M4:M10)</f>
        <v>2.5150000000000001</v>
      </c>
      <c r="N11" s="21">
        <f>SUM(N4:N10)</f>
        <v>237.91499999999999</v>
      </c>
      <c r="P11" s="3"/>
      <c r="Q11" s="11" t="s">
        <v>182</v>
      </c>
      <c r="R11" s="20">
        <f>SUM(R4:R10)</f>
        <v>69.75</v>
      </c>
      <c r="S11" s="20">
        <f t="shared" ref="S11" si="3">SUM(S4:S10)</f>
        <v>30.85</v>
      </c>
      <c r="T11" s="20">
        <f t="shared" ref="T11" si="4">SUM(T4:T10)</f>
        <v>5.65</v>
      </c>
      <c r="U11" s="21">
        <f>SUM(U4:U10)</f>
        <v>453.25</v>
      </c>
    </row>
    <row r="13" spans="2:21" ht="15.75" x14ac:dyDescent="0.25">
      <c r="B13" s="36" t="s">
        <v>213</v>
      </c>
      <c r="C13" s="36"/>
      <c r="D13" s="36"/>
      <c r="E13" s="36"/>
      <c r="F13" s="36"/>
      <c r="G13" s="36"/>
      <c r="I13" s="36" t="s">
        <v>240</v>
      </c>
      <c r="J13" s="36"/>
      <c r="K13" s="36"/>
      <c r="L13" s="36"/>
      <c r="M13" s="36"/>
      <c r="N13" s="36"/>
      <c r="P13" s="36" t="s">
        <v>26</v>
      </c>
      <c r="Q13" s="36"/>
      <c r="R13" s="36"/>
      <c r="S13" s="36"/>
      <c r="T13" s="36"/>
      <c r="U13" s="36"/>
    </row>
    <row r="14" spans="2:21" ht="15.75" x14ac:dyDescent="0.25">
      <c r="B14" s="5" t="s">
        <v>7</v>
      </c>
      <c r="C14" s="16" t="s">
        <v>6</v>
      </c>
      <c r="D14" s="17" t="s">
        <v>183</v>
      </c>
      <c r="E14" s="17" t="s">
        <v>184</v>
      </c>
      <c r="F14" s="17" t="s">
        <v>185</v>
      </c>
      <c r="G14" s="5" t="s">
        <v>181</v>
      </c>
      <c r="I14" s="5" t="s">
        <v>7</v>
      </c>
      <c r="J14" s="16" t="s">
        <v>6</v>
      </c>
      <c r="K14" s="17" t="s">
        <v>183</v>
      </c>
      <c r="L14" s="17" t="s">
        <v>184</v>
      </c>
      <c r="M14" s="17" t="s">
        <v>185</v>
      </c>
      <c r="N14" s="5" t="s">
        <v>181</v>
      </c>
      <c r="P14" s="5" t="s">
        <v>7</v>
      </c>
      <c r="Q14" s="16" t="s">
        <v>6</v>
      </c>
      <c r="R14" s="17" t="s">
        <v>183</v>
      </c>
      <c r="S14" s="17" t="s">
        <v>184</v>
      </c>
      <c r="T14" s="17" t="s">
        <v>185</v>
      </c>
      <c r="U14" s="5" t="s">
        <v>181</v>
      </c>
    </row>
    <row r="15" spans="2:21" x14ac:dyDescent="0.25">
      <c r="B15" s="15">
        <v>90</v>
      </c>
      <c r="C15" s="15" t="s">
        <v>72</v>
      </c>
      <c r="D15" s="19">
        <f>IF(ISNA(MATCH(C15,ALIMENTOS!$A:$A,0)),"",((INDEX(ALIMENTOS!$1:$1048576,MATCH(C15,ALIMENTOS!$A:$A,0),2)))*B15)</f>
        <v>4.05</v>
      </c>
      <c r="E15" s="19">
        <f>IF(ISNA(MATCH(C15,ALIMENTOS!$A:$A,0)),"",((INDEX(ALIMENTOS!$1:$1048576,MATCH(C15,ALIMENTOS!$A:$A,0),4)))*B15)</f>
        <v>20.43</v>
      </c>
      <c r="F15" s="19">
        <f>IF(ISNA(MATCH(C15,ALIMENTOS!$A:$A,0)),"",((INDEX(ALIMENTOS!$1:$1048576,MATCH(C15,ALIMENTOS!$A:$A,0),5)))*B15)</f>
        <v>0.09</v>
      </c>
      <c r="G15" s="18">
        <f>IF(ISNA(MATCH(C15,ALIMENTOS!$A:$A,0)),"",((INDEX(ALIMENTOS!$1:$1048576,MATCH(C15,ALIMENTOS!$A:$A,0),2)*4)+(INDEX(ALIMENTOS!$1:$1048576,MATCH(C15,ALIMENTOS!$A:$A,0),3)*4)+(INDEX(ALIMENTOS!$1:$1048576,MATCH(C15,ALIMENTOS!$A:$A,0),4)*4)+(INDEX(ALIMENTOS!$1:$1048576,MATCH(C15,ALIMENTOS!$A:$A,0),5)*9))*B15)</f>
        <v>98.73</v>
      </c>
      <c r="I15" s="15">
        <v>35</v>
      </c>
      <c r="J15" s="15" t="s">
        <v>43</v>
      </c>
      <c r="K15" s="19">
        <f>IF(ISNA(MATCH(J15,ALIMENTOS!$A:$A,0)),"",((INDEX(ALIMENTOS!$1:$1048576,MATCH(J15,ALIMENTOS!$A:$A,0),2)))*I15)</f>
        <v>7.7700000000000014</v>
      </c>
      <c r="L15" s="19">
        <f>IF(ISNA(MATCH(J15,ALIMENTOS!$A:$A,0)),"",((INDEX(ALIMENTOS!$1:$1048576,MATCH(J15,ALIMENTOS!$A:$A,0),4)))*I15)</f>
        <v>20.404999999999998</v>
      </c>
      <c r="M15" s="19">
        <f>IF(ISNA(MATCH(J15,ALIMENTOS!$A:$A,0)),"",((INDEX(ALIMENTOS!$1:$1048576,MATCH(J15,ALIMENTOS!$A:$A,0),5)))*I15)</f>
        <v>2.9750000000000001</v>
      </c>
      <c r="N15" s="18">
        <f>IF(ISNA(MATCH(J15,ALIMENTOS!$A:$A,0)),"",((INDEX(ALIMENTOS!$1:$1048576,MATCH(J15,ALIMENTOS!$A:$A,0),2)*4)+(INDEX(ALIMENTOS!$1:$1048576,MATCH(J15,ALIMENTOS!$A:$A,0),3)*4)+(INDEX(ALIMENTOS!$1:$1048576,MATCH(J15,ALIMENTOS!$A:$A,0),4)*4)+(INDEX(ALIMENTOS!$1:$1048576,MATCH(J15,ALIMENTOS!$A:$A,0),5)*9))*I15)</f>
        <v>139.47499999999999</v>
      </c>
      <c r="P15" s="15">
        <v>100</v>
      </c>
      <c r="Q15" s="15" t="s">
        <v>42</v>
      </c>
      <c r="R15" s="19">
        <f>IF(ISNA(MATCH(Q15,ALIMENTOS!$A:$A,0)),"",((INDEX(ALIMENTOS!$1:$1048576,MATCH(Q15,ALIMENTOS!$A:$A,0),2)))*P15)</f>
        <v>2.6</v>
      </c>
      <c r="S15" s="19">
        <f>IF(ISNA(MATCH(Q15,ALIMENTOS!$A:$A,0)),"",((INDEX(ALIMENTOS!$1:$1048576,MATCH(Q15,ALIMENTOS!$A:$A,0),4)))*P15)</f>
        <v>24.7</v>
      </c>
      <c r="T15" s="19">
        <f>IF(ISNA(MATCH(Q15,ALIMENTOS!$A:$A,0)),"",((INDEX(ALIMENTOS!$1:$1048576,MATCH(Q15,ALIMENTOS!$A:$A,0),5)))*P15)</f>
        <v>0.4</v>
      </c>
      <c r="U15" s="18">
        <f>IF(ISNA(MATCH(Q15,ALIMENTOS!$A:$A,0)),"",((INDEX(ALIMENTOS!$1:$1048576,MATCH(Q15,ALIMENTOS!$A:$A,0),2)*4)+(INDEX(ALIMENTOS!$1:$1048576,MATCH(Q15,ALIMENTOS!$A:$A,0),3)*4)+(INDEX(ALIMENTOS!$1:$1048576,MATCH(Q15,ALIMENTOS!$A:$A,0),4)*4)+(INDEX(ALIMENTOS!$1:$1048576,MATCH(Q15,ALIMENTOS!$A:$A,0),5)*9))*P15)</f>
        <v>112.80000000000001</v>
      </c>
    </row>
    <row r="16" spans="2:21" x14ac:dyDescent="0.25">
      <c r="B16" s="15"/>
      <c r="C16" s="15"/>
      <c r="D16" s="19" t="str">
        <f>IF(ISNA(MATCH(C16,ALIMENTOS!$A:$A,0)),"",((INDEX(ALIMENTOS!$1:$1048576,MATCH(C16,ALIMENTOS!$A:$A,0),2)))*B16)</f>
        <v/>
      </c>
      <c r="E16" s="19" t="str">
        <f>IF(ISNA(MATCH(C16,ALIMENTOS!$A:$A,0)),"",((INDEX(ALIMENTOS!$1:$1048576,MATCH(C16,ALIMENTOS!$A:$A,0),4)))*B16)</f>
        <v/>
      </c>
      <c r="F16" s="19" t="str">
        <f>IF(ISNA(MATCH(C16,ALIMENTOS!$A:$A,0)),"",((INDEX(ALIMENTOS!$1:$1048576,MATCH(C16,ALIMENTOS!$A:$A,0),5)))*B16)</f>
        <v/>
      </c>
      <c r="G16" s="18" t="str">
        <f>IF(ISNA(MATCH(C16,ALIMENTOS!$A:$A,0)),"",((INDEX(ALIMENTOS!$1:$1048576,MATCH(C16,ALIMENTOS!$A:$A,0),2)*4)+(INDEX(ALIMENTOS!$1:$1048576,MATCH(C16,ALIMENTOS!$A:$A,0),3)*4)+(INDEX(ALIMENTOS!$1:$1048576,MATCH(C16,ALIMENTOS!$A:$A,0),4)*4)+(INDEX(ALIMENTOS!$1:$1048576,MATCH(C16,ALIMENTOS!$A:$A,0),5)*9))*B16)</f>
        <v/>
      </c>
      <c r="I16" s="15">
        <v>40</v>
      </c>
      <c r="J16" s="15" t="s">
        <v>37</v>
      </c>
      <c r="K16" s="19">
        <f>IF(ISNA(MATCH(J16,ALIMENTOS!$A:$A,0)),"",((INDEX(ALIMENTOS!$1:$1048576,MATCH(J16,ALIMENTOS!$A:$A,0),2)))*I16)</f>
        <v>32</v>
      </c>
      <c r="L16" s="19">
        <f>IF(ISNA(MATCH(J16,ALIMENTOS!$A:$A,0)),"",((INDEX(ALIMENTOS!$1:$1048576,MATCH(J16,ALIMENTOS!$A:$A,0),4)))*I16)</f>
        <v>2.64</v>
      </c>
      <c r="M16" s="19">
        <f>IF(ISNA(MATCH(J16,ALIMENTOS!$A:$A,0)),"",((INDEX(ALIMENTOS!$1:$1048576,MATCH(J16,ALIMENTOS!$A:$A,0),5)))*I16)</f>
        <v>0</v>
      </c>
      <c r="N16" s="18">
        <f>IF(ISNA(MATCH(J16,ALIMENTOS!$A:$A,0)),"",((INDEX(ALIMENTOS!$1:$1048576,MATCH(J16,ALIMENTOS!$A:$A,0),2)*4)+(INDEX(ALIMENTOS!$1:$1048576,MATCH(J16,ALIMENTOS!$A:$A,0),3)*4)+(INDEX(ALIMENTOS!$1:$1048576,MATCH(J16,ALIMENTOS!$A:$A,0),4)*4)+(INDEX(ALIMENTOS!$1:$1048576,MATCH(J16,ALIMENTOS!$A:$A,0),5)*9))*I16)</f>
        <v>138.56</v>
      </c>
      <c r="P16" s="15">
        <v>200</v>
      </c>
      <c r="Q16" s="15" t="s">
        <v>128</v>
      </c>
      <c r="R16" s="19">
        <f>IF(ISNA(MATCH(Q16,ALIMENTOS!$A:$A,0)),"",((INDEX(ALIMENTOS!$1:$1048576,MATCH(Q16,ALIMENTOS!$A:$A,0),2)))*P16)</f>
        <v>64</v>
      </c>
      <c r="S16" s="19">
        <f>IF(ISNA(MATCH(Q16,ALIMENTOS!$A:$A,0)),"",((INDEX(ALIMENTOS!$1:$1048576,MATCH(Q16,ALIMENTOS!$A:$A,0),4)))*P16)</f>
        <v>0</v>
      </c>
      <c r="T16" s="19">
        <f>IF(ISNA(MATCH(Q16,ALIMENTOS!$A:$A,0)),"",((INDEX(ALIMENTOS!$1:$1048576,MATCH(Q16,ALIMENTOS!$A:$A,0),5)))*P16)</f>
        <v>5</v>
      </c>
      <c r="U16" s="18">
        <f>IF(ISNA(MATCH(Q16,ALIMENTOS!$A:$A,0)),"",((INDEX(ALIMENTOS!$1:$1048576,MATCH(Q16,ALIMENTOS!$A:$A,0),2)*4)+(INDEX(ALIMENTOS!$1:$1048576,MATCH(Q16,ALIMENTOS!$A:$A,0),3)*4)+(INDEX(ALIMENTOS!$1:$1048576,MATCH(Q16,ALIMENTOS!$A:$A,0),4)*4)+(INDEX(ALIMENTOS!$1:$1048576,MATCH(Q16,ALIMENTOS!$A:$A,0),5)*9))*P16)</f>
        <v>301</v>
      </c>
    </row>
    <row r="17" spans="2:21" x14ac:dyDescent="0.25">
      <c r="B17" s="15">
        <v>40</v>
      </c>
      <c r="C17" s="15" t="s">
        <v>37</v>
      </c>
      <c r="D17" s="19">
        <f>IF(ISNA(MATCH(C17,ALIMENTOS!$A:$A,0)),"",((INDEX(ALIMENTOS!$1:$1048576,MATCH(C17,ALIMENTOS!$A:$A,0),2)))*B17)</f>
        <v>32</v>
      </c>
      <c r="E17" s="19">
        <f>IF(ISNA(MATCH(C17,ALIMENTOS!$A:$A,0)),"",((INDEX(ALIMENTOS!$1:$1048576,MATCH(C17,ALIMENTOS!$A:$A,0),4)))*B17)</f>
        <v>2.64</v>
      </c>
      <c r="F17" s="19">
        <f>IF(ISNA(MATCH(C17,ALIMENTOS!$A:$A,0)),"",((INDEX(ALIMENTOS!$1:$1048576,MATCH(C17,ALIMENTOS!$A:$A,0),5)))*B17)</f>
        <v>0</v>
      </c>
      <c r="G17" s="18">
        <f>IF(ISNA(MATCH(C17,ALIMENTOS!$A:$A,0)),"",((INDEX(ALIMENTOS!$1:$1048576,MATCH(C17,ALIMENTOS!$A:$A,0),2)*4)+(INDEX(ALIMENTOS!$1:$1048576,MATCH(C17,ALIMENTOS!$A:$A,0),3)*4)+(INDEX(ALIMENTOS!$1:$1048576,MATCH(C17,ALIMENTOS!$A:$A,0),4)*4)+(INDEX(ALIMENTOS!$1:$1048576,MATCH(C17,ALIMENTOS!$A:$A,0),5)*9))*B17)</f>
        <v>138.56</v>
      </c>
      <c r="I17" s="15"/>
      <c r="J17" s="15"/>
      <c r="K17" s="19" t="str">
        <f>IF(ISNA(MATCH(J17,ALIMENTOS!$A:$A,0)),"",((INDEX(ALIMENTOS!$1:$1048576,MATCH(J17,ALIMENTOS!$A:$A,0),2)))*I17)</f>
        <v/>
      </c>
      <c r="L17" s="19" t="str">
        <f>IF(ISNA(MATCH(J17,ALIMENTOS!$A:$A,0)),"",((INDEX(ALIMENTOS!$1:$1048576,MATCH(J17,ALIMENTOS!$A:$A,0),4)))*I17)</f>
        <v/>
      </c>
      <c r="M17" s="19" t="str">
        <f>IF(ISNA(MATCH(J17,ALIMENTOS!$A:$A,0)),"",((INDEX(ALIMENTOS!$1:$1048576,MATCH(J17,ALIMENTOS!$A:$A,0),5)))*I17)</f>
        <v/>
      </c>
      <c r="N17" s="18" t="str">
        <f>IF(ISNA(MATCH(J17,ALIMENTOS!$A:$A,0)),"",((INDEX(ALIMENTOS!$1:$1048576,MATCH(J17,ALIMENTOS!$A:$A,0),2)*4)+(INDEX(ALIMENTOS!$1:$1048576,MATCH(J17,ALIMENTOS!$A:$A,0),3)*4)+(INDEX(ALIMENTOS!$1:$1048576,MATCH(J17,ALIMENTOS!$A:$A,0),4)*4)+(INDEX(ALIMENTOS!$1:$1048576,MATCH(J17,ALIMENTOS!$A:$A,0),5)*9))*I17)</f>
        <v/>
      </c>
      <c r="P17" s="15"/>
      <c r="Q17" s="15"/>
      <c r="R17" s="19" t="str">
        <f>IF(ISNA(MATCH(Q17,ALIMENTOS!$A:$A,0)),"",((INDEX(ALIMENTOS!$1:$1048576,MATCH(Q17,ALIMENTOS!$A:$A,0),2)))*P17)</f>
        <v/>
      </c>
      <c r="S17" s="19" t="str">
        <f>IF(ISNA(MATCH(Q17,ALIMENTOS!$A:$A,0)),"",((INDEX(ALIMENTOS!$1:$1048576,MATCH(Q17,ALIMENTOS!$A:$A,0),4)))*P17)</f>
        <v/>
      </c>
      <c r="T17" s="19" t="str">
        <f>IF(ISNA(MATCH(Q17,ALIMENTOS!$A:$A,0)),"",((INDEX(ALIMENTOS!$1:$1048576,MATCH(Q17,ALIMENTOS!$A:$A,0),5)))*P17)</f>
        <v/>
      </c>
      <c r="U17" s="18" t="str">
        <f>IF(ISNA(MATCH(Q17,ALIMENTOS!$A:$A,0)),"",((INDEX(ALIMENTOS!$1:$1048576,MATCH(Q17,ALIMENTOS!$A:$A,0),2)*4)+(INDEX(ALIMENTOS!$1:$1048576,MATCH(Q17,ALIMENTOS!$A:$A,0),3)*4)+(INDEX(ALIMENTOS!$1:$1048576,MATCH(Q17,ALIMENTOS!$A:$A,0),4)*4)+(INDEX(ALIMENTOS!$1:$1048576,MATCH(Q17,ALIMENTOS!$A:$A,0),5)*9))*P17)</f>
        <v/>
      </c>
    </row>
    <row r="18" spans="2:21" x14ac:dyDescent="0.25">
      <c r="B18" s="15"/>
      <c r="C18" s="15"/>
      <c r="D18" s="19" t="str">
        <f>IF(ISNA(MATCH(C18,ALIMENTOS!$A:$A,0)),"",((INDEX(ALIMENTOS!$1:$1048576,MATCH(C18,ALIMENTOS!$A:$A,0),2)))*B18)</f>
        <v/>
      </c>
      <c r="E18" s="19" t="str">
        <f>IF(ISNA(MATCH(C18,ALIMENTOS!$A:$A,0)),"",((INDEX(ALIMENTOS!$1:$1048576,MATCH(C18,ALIMENTOS!$A:$A,0),4)))*B18)</f>
        <v/>
      </c>
      <c r="F18" s="19" t="str">
        <f>IF(ISNA(MATCH(C18,ALIMENTOS!$A:$A,0)),"",((INDEX(ALIMENTOS!$1:$1048576,MATCH(C18,ALIMENTOS!$A:$A,0),5)))*B18)</f>
        <v/>
      </c>
      <c r="G18" s="18" t="str">
        <f>IF(ISNA(MATCH(C18,ALIMENTOS!$A:$A,0)),"",((INDEX(ALIMENTOS!$1:$1048576,MATCH(C18,ALIMENTOS!$A:$A,0),2)*4)+(INDEX(ALIMENTOS!$1:$1048576,MATCH(C18,ALIMENTOS!$A:$A,0),3)*4)+(INDEX(ALIMENTOS!$1:$1048576,MATCH(C18,ALIMENTOS!$A:$A,0),4)*4)+(INDEX(ALIMENTOS!$1:$1048576,MATCH(C18,ALIMENTOS!$A:$A,0),5)*9))*B18)</f>
        <v/>
      </c>
      <c r="I18" s="15"/>
      <c r="J18" s="15"/>
      <c r="K18" s="19" t="str">
        <f>IF(ISNA(MATCH(J18,ALIMENTOS!$A:$A,0)),"",((INDEX(ALIMENTOS!$1:$1048576,MATCH(J18,ALIMENTOS!$A:$A,0),2)))*I18)</f>
        <v/>
      </c>
      <c r="L18" s="19" t="str">
        <f>IF(ISNA(MATCH(J18,ALIMENTOS!$A:$A,0)),"",((INDEX(ALIMENTOS!$1:$1048576,MATCH(J18,ALIMENTOS!$A:$A,0),4)))*I18)</f>
        <v/>
      </c>
      <c r="M18" s="19" t="str">
        <f>IF(ISNA(MATCH(J18,ALIMENTOS!$A:$A,0)),"",((INDEX(ALIMENTOS!$1:$1048576,MATCH(J18,ALIMENTOS!$A:$A,0),5)))*I18)</f>
        <v/>
      </c>
      <c r="N18" s="18" t="str">
        <f>IF(ISNA(MATCH(J18,ALIMENTOS!$A:$A,0)),"",((INDEX(ALIMENTOS!$1:$1048576,MATCH(J18,ALIMENTOS!$A:$A,0),2)*4)+(INDEX(ALIMENTOS!$1:$1048576,MATCH(J18,ALIMENTOS!$A:$A,0),3)*4)+(INDEX(ALIMENTOS!$1:$1048576,MATCH(J18,ALIMENTOS!$A:$A,0),4)*4)+(INDEX(ALIMENTOS!$1:$1048576,MATCH(J18,ALIMENTOS!$A:$A,0),5)*9))*I18)</f>
        <v/>
      </c>
      <c r="P18" s="15"/>
      <c r="Q18" s="15"/>
      <c r="R18" s="19" t="str">
        <f>IF(ISNA(MATCH(Q18,ALIMENTOS!$A:$A,0)),"",((INDEX(ALIMENTOS!$1:$1048576,MATCH(Q18,ALIMENTOS!$A:$A,0),2)))*P18)</f>
        <v/>
      </c>
      <c r="S18" s="19" t="str">
        <f>IF(ISNA(MATCH(Q18,ALIMENTOS!$A:$A,0)),"",((INDEX(ALIMENTOS!$1:$1048576,MATCH(Q18,ALIMENTOS!$A:$A,0),4)))*P18)</f>
        <v/>
      </c>
      <c r="T18" s="19" t="str">
        <f>IF(ISNA(MATCH(Q18,ALIMENTOS!$A:$A,0)),"",((INDEX(ALIMENTOS!$1:$1048576,MATCH(Q18,ALIMENTOS!$A:$A,0),5)))*P18)</f>
        <v/>
      </c>
      <c r="U18" s="18" t="str">
        <f>IF(ISNA(MATCH(Q18,ALIMENTOS!$A:$A,0)),"",((INDEX(ALIMENTOS!$1:$1048576,MATCH(Q18,ALIMENTOS!$A:$A,0),2)*4)+(INDEX(ALIMENTOS!$1:$1048576,MATCH(Q18,ALIMENTOS!$A:$A,0),3)*4)+(INDEX(ALIMENTOS!$1:$1048576,MATCH(Q18,ALIMENTOS!$A:$A,0),4)*4)+(INDEX(ALIMENTOS!$1:$1048576,MATCH(Q18,ALIMENTOS!$A:$A,0),5)*9))*P18)</f>
        <v/>
      </c>
    </row>
    <row r="19" spans="2:21" x14ac:dyDescent="0.25">
      <c r="B19" s="15"/>
      <c r="C19" s="15"/>
      <c r="D19" s="19" t="str">
        <f>IF(ISNA(MATCH(C19,ALIMENTOS!$A:$A,0)),"",((INDEX(ALIMENTOS!$1:$1048576,MATCH(C19,ALIMENTOS!$A:$A,0),2)))*B19)</f>
        <v/>
      </c>
      <c r="E19" s="19" t="str">
        <f>IF(ISNA(MATCH(C19,ALIMENTOS!$A:$A,0)),"",((INDEX(ALIMENTOS!$1:$1048576,MATCH(C19,ALIMENTOS!$A:$A,0),4)))*B19)</f>
        <v/>
      </c>
      <c r="F19" s="19" t="str">
        <f>IF(ISNA(MATCH(C19,ALIMENTOS!$A:$A,0)),"",((INDEX(ALIMENTOS!$1:$1048576,MATCH(C19,ALIMENTOS!$A:$A,0),5)))*B19)</f>
        <v/>
      </c>
      <c r="G19" s="18" t="str">
        <f>IF(ISNA(MATCH(C19,ALIMENTOS!$A:$A,0)),"",((INDEX(ALIMENTOS!$1:$1048576,MATCH(C19,ALIMENTOS!$A:$A,0),2)*4)+(INDEX(ALIMENTOS!$1:$1048576,MATCH(C19,ALIMENTOS!$A:$A,0),3)*4)+(INDEX(ALIMENTOS!$1:$1048576,MATCH(C19,ALIMENTOS!$A:$A,0),4)*4)+(INDEX(ALIMENTOS!$1:$1048576,MATCH(C19,ALIMENTOS!$A:$A,0),5)*9))*B19)</f>
        <v/>
      </c>
      <c r="I19" s="15"/>
      <c r="J19" s="15"/>
      <c r="K19" s="19" t="str">
        <f>IF(ISNA(MATCH(J19,ALIMENTOS!$A:$A,0)),"",((INDEX(ALIMENTOS!$1:$1048576,MATCH(J19,ALIMENTOS!$A:$A,0),2)))*I19)</f>
        <v/>
      </c>
      <c r="L19" s="19" t="str">
        <f>IF(ISNA(MATCH(J19,ALIMENTOS!$A:$A,0)),"",((INDEX(ALIMENTOS!$1:$1048576,MATCH(J19,ALIMENTOS!$A:$A,0),4)))*I19)</f>
        <v/>
      </c>
      <c r="M19" s="19" t="str">
        <f>IF(ISNA(MATCH(J19,ALIMENTOS!$A:$A,0)),"",((INDEX(ALIMENTOS!$1:$1048576,MATCH(J19,ALIMENTOS!$A:$A,0),5)))*I19)</f>
        <v/>
      </c>
      <c r="N19" s="18" t="str">
        <f>IF(ISNA(MATCH(J19,ALIMENTOS!$A:$A,0)),"",((INDEX(ALIMENTOS!$1:$1048576,MATCH(J19,ALIMENTOS!$A:$A,0),2)*4)+(INDEX(ALIMENTOS!$1:$1048576,MATCH(J19,ALIMENTOS!$A:$A,0),3)*4)+(INDEX(ALIMENTOS!$1:$1048576,MATCH(J19,ALIMENTOS!$A:$A,0),4)*4)+(INDEX(ALIMENTOS!$1:$1048576,MATCH(J19,ALIMENTOS!$A:$A,0),5)*9))*I19)</f>
        <v/>
      </c>
      <c r="P19" s="15"/>
      <c r="Q19" s="15"/>
      <c r="R19" s="19" t="str">
        <f>IF(ISNA(MATCH(Q19,ALIMENTOS!$A:$A,0)),"",((INDEX(ALIMENTOS!$1:$1048576,MATCH(Q19,ALIMENTOS!$A:$A,0),2)))*P19)</f>
        <v/>
      </c>
      <c r="S19" s="19" t="str">
        <f>IF(ISNA(MATCH(Q19,ALIMENTOS!$A:$A,0)),"",((INDEX(ALIMENTOS!$1:$1048576,MATCH(Q19,ALIMENTOS!$A:$A,0),4)))*P19)</f>
        <v/>
      </c>
      <c r="T19" s="19" t="str">
        <f>IF(ISNA(MATCH(Q19,ALIMENTOS!$A:$A,0)),"",((INDEX(ALIMENTOS!$1:$1048576,MATCH(Q19,ALIMENTOS!$A:$A,0),5)))*P19)</f>
        <v/>
      </c>
      <c r="U19" s="18" t="str">
        <f>IF(ISNA(MATCH(Q19,ALIMENTOS!$A:$A,0)),"",((INDEX(ALIMENTOS!$1:$1048576,MATCH(Q19,ALIMENTOS!$A:$A,0),2)*4)+(INDEX(ALIMENTOS!$1:$1048576,MATCH(Q19,ALIMENTOS!$A:$A,0),3)*4)+(INDEX(ALIMENTOS!$1:$1048576,MATCH(Q19,ALIMENTOS!$A:$A,0),4)*4)+(INDEX(ALIMENTOS!$1:$1048576,MATCH(Q19,ALIMENTOS!$A:$A,0),5)*9))*P19)</f>
        <v/>
      </c>
    </row>
    <row r="20" spans="2:21" x14ac:dyDescent="0.25">
      <c r="B20" s="15"/>
      <c r="C20" s="15"/>
      <c r="D20" s="19" t="str">
        <f>IF(ISNA(MATCH(C20,ALIMENTOS!$A:$A,0)),"",((INDEX(ALIMENTOS!$1:$1048576,MATCH(C20,ALIMENTOS!$A:$A,0),2)))*B20)</f>
        <v/>
      </c>
      <c r="E20" s="19" t="str">
        <f>IF(ISNA(MATCH(C20,ALIMENTOS!$A:$A,0)),"",((INDEX(ALIMENTOS!$1:$1048576,MATCH(C20,ALIMENTOS!$A:$A,0),4)))*B20)</f>
        <v/>
      </c>
      <c r="F20" s="19" t="str">
        <f>IF(ISNA(MATCH(C20,ALIMENTOS!$A:$A,0)),"",((INDEX(ALIMENTOS!$1:$1048576,MATCH(C20,ALIMENTOS!$A:$A,0),5)))*B20)</f>
        <v/>
      </c>
      <c r="G20" s="18" t="str">
        <f>IF(ISNA(MATCH(C20,ALIMENTOS!$A:$A,0)),"",((INDEX(ALIMENTOS!$1:$1048576,MATCH(C20,ALIMENTOS!$A:$A,0),2)*4)+(INDEX(ALIMENTOS!$1:$1048576,MATCH(C20,ALIMENTOS!$A:$A,0),3)*4)+(INDEX(ALIMENTOS!$1:$1048576,MATCH(C20,ALIMENTOS!$A:$A,0),4)*4)+(INDEX(ALIMENTOS!$1:$1048576,MATCH(C20,ALIMENTOS!$A:$A,0),5)*9))*B20)</f>
        <v/>
      </c>
      <c r="I20" s="15"/>
      <c r="J20" s="15"/>
      <c r="K20" s="19" t="str">
        <f>IF(ISNA(MATCH(J20,ALIMENTOS!$A:$A,0)),"",((INDEX(ALIMENTOS!$1:$1048576,MATCH(J20,ALIMENTOS!$A:$A,0),2)))*I20)</f>
        <v/>
      </c>
      <c r="L20" s="19" t="str">
        <f>IF(ISNA(MATCH(J20,ALIMENTOS!$A:$A,0)),"",((INDEX(ALIMENTOS!$1:$1048576,MATCH(J20,ALIMENTOS!$A:$A,0),4)))*I20)</f>
        <v/>
      </c>
      <c r="M20" s="19" t="str">
        <f>IF(ISNA(MATCH(J20,ALIMENTOS!$A:$A,0)),"",((INDEX(ALIMENTOS!$1:$1048576,MATCH(J20,ALIMENTOS!$A:$A,0),5)))*I20)</f>
        <v/>
      </c>
      <c r="N20" s="18" t="str">
        <f>IF(ISNA(MATCH(J20,ALIMENTOS!$A:$A,0)),"",((INDEX(ALIMENTOS!$1:$1048576,MATCH(J20,ALIMENTOS!$A:$A,0),2)*4)+(INDEX(ALIMENTOS!$1:$1048576,MATCH(J20,ALIMENTOS!$A:$A,0),3)*4)+(INDEX(ALIMENTOS!$1:$1048576,MATCH(J20,ALIMENTOS!$A:$A,0),4)*4)+(INDEX(ALIMENTOS!$1:$1048576,MATCH(J20,ALIMENTOS!$A:$A,0),5)*9))*I20)</f>
        <v/>
      </c>
      <c r="P20" s="15"/>
      <c r="Q20" s="15"/>
      <c r="R20" s="19" t="str">
        <f>IF(ISNA(MATCH(Q20,ALIMENTOS!$A:$A,0)),"",((INDEX(ALIMENTOS!$1:$1048576,MATCH(Q20,ALIMENTOS!$A:$A,0),2)))*P20)</f>
        <v/>
      </c>
      <c r="S20" s="19" t="str">
        <f>IF(ISNA(MATCH(Q20,ALIMENTOS!$A:$A,0)),"",((INDEX(ALIMENTOS!$1:$1048576,MATCH(Q20,ALIMENTOS!$A:$A,0),4)))*P20)</f>
        <v/>
      </c>
      <c r="T20" s="19" t="str">
        <f>IF(ISNA(MATCH(Q20,ALIMENTOS!$A:$A,0)),"",((INDEX(ALIMENTOS!$1:$1048576,MATCH(Q20,ALIMENTOS!$A:$A,0),5)))*P20)</f>
        <v/>
      </c>
      <c r="U20" s="18" t="str">
        <f>IF(ISNA(MATCH(Q20,ALIMENTOS!$A:$A,0)),"",((INDEX(ALIMENTOS!$1:$1048576,MATCH(Q20,ALIMENTOS!$A:$A,0),2)*4)+(INDEX(ALIMENTOS!$1:$1048576,MATCH(Q20,ALIMENTOS!$A:$A,0),3)*4)+(INDEX(ALIMENTOS!$1:$1048576,MATCH(Q20,ALIMENTOS!$A:$A,0),4)*4)+(INDEX(ALIMENTOS!$1:$1048576,MATCH(Q20,ALIMENTOS!$A:$A,0),5)*9))*P20)</f>
        <v/>
      </c>
    </row>
    <row r="21" spans="2:21" x14ac:dyDescent="0.25">
      <c r="B21" s="15"/>
      <c r="C21" s="15"/>
      <c r="D21" s="19" t="str">
        <f>IF(ISNA(MATCH(C21,ALIMENTOS!$A:$A,0)),"",((INDEX(ALIMENTOS!$1:$1048576,MATCH(C21,ALIMENTOS!$A:$A,0),2)))*B21)</f>
        <v/>
      </c>
      <c r="E21" s="19" t="str">
        <f>IF(ISNA(MATCH(C21,ALIMENTOS!$A:$A,0)),"",((INDEX(ALIMENTOS!$1:$1048576,MATCH(C21,ALIMENTOS!$A:$A,0),4)))*B21)</f>
        <v/>
      </c>
      <c r="F21" s="19" t="str">
        <f>IF(ISNA(MATCH(C21,ALIMENTOS!$A:$A,0)),"",((INDEX(ALIMENTOS!$1:$1048576,MATCH(C21,ALIMENTOS!$A:$A,0),5)))*B21)</f>
        <v/>
      </c>
      <c r="G21" s="18" t="str">
        <f>IF(ISNA(MATCH(C21,ALIMENTOS!$A:$A,0)),"",((INDEX(ALIMENTOS!$1:$1048576,MATCH(C21,ALIMENTOS!$A:$A,0),2)*4)+(INDEX(ALIMENTOS!$1:$1048576,MATCH(C21,ALIMENTOS!$A:$A,0),3)*4)+(INDEX(ALIMENTOS!$1:$1048576,MATCH(C21,ALIMENTOS!$A:$A,0),4)*4)+(INDEX(ALIMENTOS!$1:$1048576,MATCH(C21,ALIMENTOS!$A:$A,0),5)*9))*B21)</f>
        <v/>
      </c>
      <c r="I21" s="15"/>
      <c r="J21" s="15"/>
      <c r="K21" s="19" t="str">
        <f>IF(ISNA(MATCH(J21,ALIMENTOS!$A:$A,0)),"",((INDEX(ALIMENTOS!$1:$1048576,MATCH(J21,ALIMENTOS!$A:$A,0),2)))*I21)</f>
        <v/>
      </c>
      <c r="L21" s="19" t="str">
        <f>IF(ISNA(MATCH(J21,ALIMENTOS!$A:$A,0)),"",((INDEX(ALIMENTOS!$1:$1048576,MATCH(J21,ALIMENTOS!$A:$A,0),4)))*I21)</f>
        <v/>
      </c>
      <c r="M21" s="19" t="str">
        <f>IF(ISNA(MATCH(J21,ALIMENTOS!$A:$A,0)),"",((INDEX(ALIMENTOS!$1:$1048576,MATCH(J21,ALIMENTOS!$A:$A,0),5)))*I21)</f>
        <v/>
      </c>
      <c r="N21" s="18" t="str">
        <f>IF(ISNA(MATCH(J21,ALIMENTOS!$A:$A,0)),"",((INDEX(ALIMENTOS!$1:$1048576,MATCH(J21,ALIMENTOS!$A:$A,0),2)*4)+(INDEX(ALIMENTOS!$1:$1048576,MATCH(J21,ALIMENTOS!$A:$A,0),3)*4)+(INDEX(ALIMENTOS!$1:$1048576,MATCH(J21,ALIMENTOS!$A:$A,0),4)*4)+(INDEX(ALIMENTOS!$1:$1048576,MATCH(J21,ALIMENTOS!$A:$A,0),5)*9))*I21)</f>
        <v/>
      </c>
      <c r="P21" s="15"/>
      <c r="Q21" s="15"/>
      <c r="R21" s="19" t="str">
        <f>IF(ISNA(MATCH(Q21,ALIMENTOS!$A:$A,0)),"",((INDEX(ALIMENTOS!$1:$1048576,MATCH(Q21,ALIMENTOS!$A:$A,0),2)))*P21)</f>
        <v/>
      </c>
      <c r="S21" s="19" t="str">
        <f>IF(ISNA(MATCH(Q21,ALIMENTOS!$A:$A,0)),"",((INDEX(ALIMENTOS!$1:$1048576,MATCH(Q21,ALIMENTOS!$A:$A,0),4)))*P21)</f>
        <v/>
      </c>
      <c r="T21" s="19" t="str">
        <f>IF(ISNA(MATCH(Q21,ALIMENTOS!$A:$A,0)),"",((INDEX(ALIMENTOS!$1:$1048576,MATCH(Q21,ALIMENTOS!$A:$A,0),5)))*P21)</f>
        <v/>
      </c>
      <c r="U21" s="18" t="str">
        <f>IF(ISNA(MATCH(Q21,ALIMENTOS!$A:$A,0)),"",((INDEX(ALIMENTOS!$1:$1048576,MATCH(Q21,ALIMENTOS!$A:$A,0),2)*4)+(INDEX(ALIMENTOS!$1:$1048576,MATCH(Q21,ALIMENTOS!$A:$A,0),3)*4)+(INDEX(ALIMENTOS!$1:$1048576,MATCH(Q21,ALIMENTOS!$A:$A,0),4)*4)+(INDEX(ALIMENTOS!$1:$1048576,MATCH(Q21,ALIMENTOS!$A:$A,0),5)*9))*P21)</f>
        <v/>
      </c>
    </row>
    <row r="22" spans="2:21" x14ac:dyDescent="0.25">
      <c r="B22" s="3"/>
      <c r="C22" s="11" t="s">
        <v>182</v>
      </c>
      <c r="D22" s="20">
        <f>SUM(D15:D21)</f>
        <v>36.049999999999997</v>
      </c>
      <c r="E22" s="20">
        <f t="shared" ref="E22" si="5">SUM(E15:E21)</f>
        <v>23.07</v>
      </c>
      <c r="F22" s="20">
        <f t="shared" ref="F22" si="6">SUM(F15:F21)</f>
        <v>0.09</v>
      </c>
      <c r="G22" s="21">
        <f>SUM(G15:G21)</f>
        <v>237.29000000000002</v>
      </c>
      <c r="I22" s="3"/>
      <c r="J22" s="11" t="s">
        <v>182</v>
      </c>
      <c r="K22" s="20">
        <f>SUM(K15:K21)</f>
        <v>39.770000000000003</v>
      </c>
      <c r="L22" s="20">
        <f t="shared" ref="L22" si="7">SUM(L15:L21)</f>
        <v>23.044999999999998</v>
      </c>
      <c r="M22" s="20">
        <f t="shared" ref="M22" si="8">SUM(M15:M21)</f>
        <v>2.9750000000000001</v>
      </c>
      <c r="N22" s="21">
        <f>SUM(N15:N21)</f>
        <v>278.03499999999997</v>
      </c>
      <c r="P22" s="3"/>
      <c r="Q22" s="11" t="s">
        <v>182</v>
      </c>
      <c r="R22" s="20">
        <f>SUM(R15:R21)</f>
        <v>66.599999999999994</v>
      </c>
      <c r="S22" s="20">
        <f t="shared" ref="S22" si="9">SUM(S15:S21)</f>
        <v>24.7</v>
      </c>
      <c r="T22" s="20">
        <f t="shared" ref="T22" si="10">SUM(T15:T21)</f>
        <v>5.4</v>
      </c>
      <c r="U22" s="21">
        <f>SUM(U15:U21)</f>
        <v>413.8</v>
      </c>
    </row>
    <row r="24" spans="2:21" x14ac:dyDescent="0.25">
      <c r="B24" s="3" t="s">
        <v>186</v>
      </c>
      <c r="C24" s="3" t="s">
        <v>187</v>
      </c>
      <c r="D24" s="34">
        <f>$D$11+$K$11+$R$11+$D$22+$K$22+$R$22</f>
        <v>281.18099999999998</v>
      </c>
      <c r="E24" s="35"/>
      <c r="F24" s="35"/>
      <c r="G24" s="35"/>
    </row>
    <row r="25" spans="2:21" x14ac:dyDescent="0.25">
      <c r="B25" s="3"/>
      <c r="C25" s="3" t="s">
        <v>188</v>
      </c>
      <c r="D25" s="34">
        <f>$E$11+$L$11+$S$11+$E$22+$L$22+$S$22</f>
        <v>155.77199999999996</v>
      </c>
      <c r="E25" s="35"/>
      <c r="F25" s="35"/>
      <c r="G25" s="35"/>
    </row>
    <row r="26" spans="2:21" x14ac:dyDescent="0.25">
      <c r="B26" s="3"/>
      <c r="C26" s="3" t="s">
        <v>189</v>
      </c>
      <c r="D26" s="34">
        <f>$F$11+$M$11+$T$11+$F$22+$M$22+$T$22</f>
        <v>29.762000000000008</v>
      </c>
      <c r="E26" s="35"/>
      <c r="F26" s="35"/>
      <c r="G26" s="35"/>
    </row>
    <row r="27" spans="2:21" x14ac:dyDescent="0.25">
      <c r="B27" s="3"/>
      <c r="C27" s="3" t="s">
        <v>181</v>
      </c>
      <c r="D27" s="37">
        <f>$G$11+$N$11+$U$11+$G$22+$N$22+$U$22</f>
        <v>2015.6699999999998</v>
      </c>
      <c r="E27" s="35"/>
      <c r="F27" s="35"/>
      <c r="G27" s="35"/>
    </row>
    <row r="29" spans="2:21" x14ac:dyDescent="0.25">
      <c r="B29" s="3" t="s">
        <v>186</v>
      </c>
      <c r="C29" s="3" t="s">
        <v>190</v>
      </c>
      <c r="D29" s="34">
        <f>($D$11+$K$11+$R$11+$D$22+$K$22+$R$22)/DADOS!C11</f>
        <v>4.2961191749427039</v>
      </c>
      <c r="E29" s="35"/>
      <c r="F29" s="35"/>
      <c r="G29" s="35"/>
    </row>
    <row r="30" spans="2:21" x14ac:dyDescent="0.25">
      <c r="B30" s="3"/>
      <c r="C30" s="3" t="s">
        <v>191</v>
      </c>
      <c r="D30" s="34">
        <f>($E$11+$L$11+$S$11+$E$22+$L$22+$S$22)/DADOS!C11</f>
        <v>2.3800152788388074</v>
      </c>
      <c r="E30" s="35"/>
      <c r="F30" s="35"/>
      <c r="G30" s="35"/>
    </row>
    <row r="31" spans="2:21" x14ac:dyDescent="0.25">
      <c r="B31" s="3"/>
      <c r="C31" s="3" t="s">
        <v>192</v>
      </c>
      <c r="D31" s="34">
        <f>($F$11+$M$11+$T$11+$F$22+$M$22+$T$22)/DADOS!C11</f>
        <v>0.45472880061115367</v>
      </c>
      <c r="E31" s="35"/>
      <c r="F31" s="35"/>
      <c r="G31" s="35"/>
    </row>
  </sheetData>
  <mergeCells count="13">
    <mergeCell ref="P2:U2"/>
    <mergeCell ref="P13:U13"/>
    <mergeCell ref="D24:G24"/>
    <mergeCell ref="D25:G25"/>
    <mergeCell ref="D26:G26"/>
    <mergeCell ref="B13:G13"/>
    <mergeCell ref="D29:G29"/>
    <mergeCell ref="D30:G30"/>
    <mergeCell ref="D31:G31"/>
    <mergeCell ref="B2:G2"/>
    <mergeCell ref="I13:N13"/>
    <mergeCell ref="I2:N2"/>
    <mergeCell ref="D27:G27"/>
  </mergeCells>
  <pageMargins left="0.511811024" right="0.511811024" top="0.78740157499999996" bottom="0.78740157499999996" header="0.31496062000000002" footer="0.31496062000000002"/>
  <pageSetup paperSize="9" scale="77" orientation="landscape"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ALIMENTOS!$A:$A</xm:f>
          </x14:formula1>
          <xm:sqref>C4:C10 J4:J10 Q4:Q10 C15:C21 J15:J21 Q15:Q21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I147"/>
  <sheetViews>
    <sheetView workbookViewId="0">
      <selection activeCell="G1" sqref="G1:I1"/>
    </sheetView>
  </sheetViews>
  <sheetFormatPr defaultColWidth="8.85546875" defaultRowHeight="15" x14ac:dyDescent="0.25"/>
  <cols>
    <col min="1" max="1" width="39.85546875" bestFit="1" customWidth="1"/>
    <col min="2" max="2" width="8.85546875" style="22"/>
  </cols>
  <sheetData>
    <row r="1" spans="1:9" x14ac:dyDescent="0.25">
      <c r="A1" t="s">
        <v>68</v>
      </c>
      <c r="B1" s="22">
        <v>1.2E-2</v>
      </c>
      <c r="D1">
        <v>0.06</v>
      </c>
      <c r="E1">
        <v>8.4000000000000005E-2</v>
      </c>
      <c r="G1" t="s">
        <v>250</v>
      </c>
      <c r="H1" t="s">
        <v>251</v>
      </c>
      <c r="I1" t="s">
        <v>252</v>
      </c>
    </row>
    <row r="2" spans="1:9" x14ac:dyDescent="0.25">
      <c r="A2" t="s">
        <v>69</v>
      </c>
      <c r="B2" s="22">
        <v>2.4E-2</v>
      </c>
      <c r="D2">
        <v>0.108</v>
      </c>
      <c r="E2">
        <v>1E-3</v>
      </c>
    </row>
    <row r="3" spans="1:9" x14ac:dyDescent="0.25">
      <c r="A3" t="s">
        <v>54</v>
      </c>
      <c r="B3" s="22">
        <v>2.7E-2</v>
      </c>
      <c r="D3">
        <v>9.4E-2</v>
      </c>
      <c r="E3">
        <v>7.0000000000000001E-3</v>
      </c>
    </row>
    <row r="4" spans="1:9" x14ac:dyDescent="0.25">
      <c r="A4" t="s">
        <v>55</v>
      </c>
      <c r="B4" s="22">
        <v>1.0999999999999999E-2</v>
      </c>
      <c r="D4">
        <v>5.1999999999999998E-2</v>
      </c>
      <c r="E4">
        <v>8.0000000000000002E-3</v>
      </c>
    </row>
    <row r="5" spans="1:9" x14ac:dyDescent="0.25">
      <c r="A5" t="s">
        <v>56</v>
      </c>
      <c r="B5" s="22">
        <v>1.4999999999999999E-2</v>
      </c>
      <c r="D5">
        <v>2.5999999999999999E-2</v>
      </c>
      <c r="E5">
        <v>2E-3</v>
      </c>
    </row>
    <row r="6" spans="1:9" x14ac:dyDescent="0.25">
      <c r="A6" t="s">
        <v>70</v>
      </c>
      <c r="B6" s="22">
        <v>3.4000000000000002E-2</v>
      </c>
      <c r="D6">
        <v>0.188</v>
      </c>
      <c r="E6">
        <v>3.6999999999999998E-2</v>
      </c>
    </row>
    <row r="7" spans="1:9" x14ac:dyDescent="0.25">
      <c r="A7" t="s">
        <v>160</v>
      </c>
      <c r="B7" s="22">
        <v>0.10700000000000001</v>
      </c>
      <c r="D7">
        <v>0.16700000000000001</v>
      </c>
      <c r="E7">
        <v>0.19900000000000001</v>
      </c>
    </row>
    <row r="8" spans="1:9" x14ac:dyDescent="0.25">
      <c r="A8" t="s">
        <v>103</v>
      </c>
      <c r="B8" s="22">
        <v>0.26700000000000002</v>
      </c>
      <c r="D8">
        <v>0</v>
      </c>
      <c r="E8">
        <v>0.109</v>
      </c>
    </row>
    <row r="9" spans="1:9" x14ac:dyDescent="0.25">
      <c r="A9" t="s">
        <v>104</v>
      </c>
      <c r="B9" s="22">
        <v>0.27300000000000002</v>
      </c>
      <c r="D9">
        <v>0</v>
      </c>
      <c r="E9">
        <v>0.109</v>
      </c>
    </row>
    <row r="10" spans="1:9" x14ac:dyDescent="0.25">
      <c r="A10" t="s">
        <v>172</v>
      </c>
      <c r="B10" s="22">
        <v>0.223</v>
      </c>
      <c r="D10">
        <v>0.25900000000000001</v>
      </c>
      <c r="E10">
        <v>0.47299999999999998</v>
      </c>
    </row>
    <row r="11" spans="1:9" x14ac:dyDescent="0.25">
      <c r="A11" t="s">
        <v>165</v>
      </c>
      <c r="B11" s="22">
        <v>0.248</v>
      </c>
      <c r="D11">
        <v>0.16400000000000001</v>
      </c>
      <c r="E11">
        <v>0.54</v>
      </c>
    </row>
    <row r="12" spans="1:9" x14ac:dyDescent="0.25">
      <c r="A12" t="s">
        <v>161</v>
      </c>
      <c r="B12" s="22">
        <v>0.122</v>
      </c>
      <c r="D12">
        <v>0.10100000000000001</v>
      </c>
      <c r="E12">
        <v>7.0999999999999994E-2</v>
      </c>
    </row>
    <row r="13" spans="1:9" x14ac:dyDescent="0.25">
      <c r="A13" t="s">
        <v>40</v>
      </c>
      <c r="B13" s="22">
        <v>5.7999999999999996E-2</v>
      </c>
      <c r="D13">
        <v>0.22600000000000001</v>
      </c>
      <c r="E13">
        <v>0.01</v>
      </c>
    </row>
    <row r="14" spans="1:9" x14ac:dyDescent="0.25">
      <c r="A14" t="s">
        <v>41</v>
      </c>
      <c r="B14" s="22">
        <v>6.0000000000000005E-2</v>
      </c>
      <c r="D14">
        <v>0.246</v>
      </c>
      <c r="E14">
        <v>2E-3</v>
      </c>
    </row>
    <row r="15" spans="1:9" x14ac:dyDescent="0.25">
      <c r="A15" t="s">
        <v>42</v>
      </c>
      <c r="B15" s="22">
        <v>2.5999999999999999E-2</v>
      </c>
      <c r="D15">
        <v>0.247</v>
      </c>
      <c r="E15">
        <v>4.0000000000000001E-3</v>
      </c>
    </row>
    <row r="16" spans="1:9" x14ac:dyDescent="0.25">
      <c r="A16" t="s">
        <v>94</v>
      </c>
      <c r="B16" s="22">
        <v>0.26200000000000001</v>
      </c>
      <c r="D16">
        <v>0</v>
      </c>
      <c r="E16">
        <v>0.06</v>
      </c>
    </row>
    <row r="17" spans="1:5" x14ac:dyDescent="0.25">
      <c r="A17" t="s">
        <v>95</v>
      </c>
      <c r="B17" s="22">
        <v>0.25700000000000001</v>
      </c>
      <c r="D17">
        <v>0</v>
      </c>
      <c r="E17">
        <v>8.9999999999999993E-3</v>
      </c>
    </row>
    <row r="18" spans="1:5" x14ac:dyDescent="0.25">
      <c r="A18" t="s">
        <v>43</v>
      </c>
      <c r="B18" s="22">
        <v>0.22200000000000003</v>
      </c>
      <c r="D18">
        <v>0.58299999999999996</v>
      </c>
      <c r="E18">
        <v>8.5000000000000006E-2</v>
      </c>
    </row>
    <row r="19" spans="1:5" x14ac:dyDescent="0.25">
      <c r="A19" t="s">
        <v>90</v>
      </c>
      <c r="B19" s="22">
        <v>0</v>
      </c>
      <c r="D19">
        <v>0</v>
      </c>
      <c r="E19">
        <v>1</v>
      </c>
    </row>
    <row r="20" spans="1:5" x14ac:dyDescent="0.25">
      <c r="A20" t="s">
        <v>91</v>
      </c>
      <c r="B20" s="22">
        <v>0</v>
      </c>
      <c r="D20">
        <v>0</v>
      </c>
      <c r="E20">
        <v>1</v>
      </c>
    </row>
    <row r="21" spans="1:5" x14ac:dyDescent="0.25">
      <c r="A21" t="s">
        <v>157</v>
      </c>
      <c r="B21" s="22">
        <v>1.9E-2</v>
      </c>
      <c r="D21">
        <v>4.9000000000000002E-2</v>
      </c>
      <c r="E21">
        <v>0.20300000000000001</v>
      </c>
    </row>
    <row r="22" spans="1:5" x14ac:dyDescent="0.25">
      <c r="A22" t="s">
        <v>158</v>
      </c>
      <c r="B22" s="22">
        <v>1.3999999999999999E-2</v>
      </c>
      <c r="D22">
        <v>3.5999999999999997E-2</v>
      </c>
      <c r="E22">
        <v>0.14199999999999999</v>
      </c>
    </row>
    <row r="23" spans="1:5" x14ac:dyDescent="0.25">
      <c r="A23" t="s">
        <v>96</v>
      </c>
      <c r="B23" s="22">
        <v>0.28999999999999998</v>
      </c>
      <c r="D23">
        <v>0</v>
      </c>
      <c r="E23">
        <v>1.2999999999999999E-2</v>
      </c>
    </row>
    <row r="24" spans="1:5" x14ac:dyDescent="0.25">
      <c r="A24" t="s">
        <v>71</v>
      </c>
      <c r="B24" s="22">
        <v>5.6000000000000001E-2</v>
      </c>
      <c r="D24">
        <v>0.29499999999999998</v>
      </c>
      <c r="E24">
        <v>2E-3</v>
      </c>
    </row>
    <row r="25" spans="1:5" x14ac:dyDescent="0.25">
      <c r="A25" t="s">
        <v>72</v>
      </c>
      <c r="B25" s="22">
        <v>4.4999999999999998E-2</v>
      </c>
      <c r="D25">
        <v>0.22700000000000001</v>
      </c>
      <c r="E25">
        <v>1E-3</v>
      </c>
    </row>
    <row r="26" spans="1:5" x14ac:dyDescent="0.25">
      <c r="A26" t="s">
        <v>57</v>
      </c>
      <c r="B26" s="22">
        <v>3.3000000000000002E-2</v>
      </c>
      <c r="D26">
        <v>0.16600000000000001</v>
      </c>
      <c r="E26">
        <v>2E-3</v>
      </c>
    </row>
    <row r="27" spans="1:5" x14ac:dyDescent="0.25">
      <c r="A27" t="s">
        <v>58</v>
      </c>
      <c r="B27" s="22">
        <v>2.8999999999999998E-2</v>
      </c>
      <c r="D27">
        <v>0.161</v>
      </c>
      <c r="E27">
        <v>1E-3</v>
      </c>
    </row>
    <row r="28" spans="1:5" x14ac:dyDescent="0.25">
      <c r="A28" t="s">
        <v>59</v>
      </c>
      <c r="B28" s="22">
        <v>2.7E-2</v>
      </c>
      <c r="D28">
        <v>0.105</v>
      </c>
      <c r="E28">
        <v>0</v>
      </c>
    </row>
    <row r="29" spans="1:5" x14ac:dyDescent="0.25">
      <c r="A29" t="s">
        <v>60</v>
      </c>
      <c r="B29" s="22">
        <v>9.5000000000000001E-2</v>
      </c>
      <c r="D29">
        <v>0.312</v>
      </c>
      <c r="E29">
        <v>0.13100000000000001</v>
      </c>
    </row>
    <row r="30" spans="1:5" x14ac:dyDescent="0.25">
      <c r="A30" t="s">
        <v>61</v>
      </c>
      <c r="B30" s="22">
        <v>3.1E-2</v>
      </c>
      <c r="D30">
        <v>0.123</v>
      </c>
      <c r="E30">
        <v>8.9999999999999993E-3</v>
      </c>
    </row>
    <row r="31" spans="1:5" x14ac:dyDescent="0.25">
      <c r="A31" t="s">
        <v>142</v>
      </c>
      <c r="B31" s="22">
        <v>0.03</v>
      </c>
      <c r="D31">
        <v>6.6000000000000003E-2</v>
      </c>
      <c r="E31">
        <v>1.9E-2</v>
      </c>
    </row>
    <row r="32" spans="1:5" x14ac:dyDescent="0.25">
      <c r="A32" t="s">
        <v>44</v>
      </c>
      <c r="B32" s="22">
        <v>0.17499999999999999</v>
      </c>
      <c r="D32">
        <v>0.65800000000000003</v>
      </c>
      <c r="E32">
        <v>0.12</v>
      </c>
    </row>
    <row r="33" spans="1:5" x14ac:dyDescent="0.25">
      <c r="A33" t="s">
        <v>62</v>
      </c>
      <c r="B33" s="22">
        <v>0.114</v>
      </c>
      <c r="D33">
        <v>0.70499999999999996</v>
      </c>
      <c r="E33">
        <v>0.122</v>
      </c>
    </row>
    <row r="34" spans="1:5" x14ac:dyDescent="0.25">
      <c r="A34" t="s">
        <v>45</v>
      </c>
      <c r="B34" s="22">
        <v>0.187</v>
      </c>
      <c r="D34">
        <v>0.60099999999999998</v>
      </c>
      <c r="E34">
        <v>0.14399999999999999</v>
      </c>
    </row>
    <row r="35" spans="1:5" x14ac:dyDescent="0.25">
      <c r="A35" t="s">
        <v>136</v>
      </c>
      <c r="B35" s="22">
        <v>0.33700000000000002</v>
      </c>
      <c r="D35">
        <v>0</v>
      </c>
      <c r="E35">
        <v>0.185</v>
      </c>
    </row>
    <row r="36" spans="1:5" x14ac:dyDescent="0.25">
      <c r="A36" t="s">
        <v>46</v>
      </c>
      <c r="B36" s="22">
        <v>0.104</v>
      </c>
      <c r="D36">
        <v>0.41899999999999998</v>
      </c>
      <c r="E36">
        <v>0.127</v>
      </c>
    </row>
    <row r="37" spans="1:5" x14ac:dyDescent="0.25">
      <c r="A37" t="s">
        <v>47</v>
      </c>
      <c r="B37" s="22">
        <v>0.10400000000000001</v>
      </c>
      <c r="D37">
        <v>0.39500000000000002</v>
      </c>
      <c r="E37">
        <v>0.124</v>
      </c>
    </row>
    <row r="38" spans="1:5" x14ac:dyDescent="0.25">
      <c r="A38" t="s">
        <v>97</v>
      </c>
      <c r="B38" s="22">
        <v>0.19</v>
      </c>
      <c r="D38">
        <v>0</v>
      </c>
      <c r="E38">
        <v>0.01</v>
      </c>
    </row>
    <row r="39" spans="1:5" x14ac:dyDescent="0.25">
      <c r="A39" t="s">
        <v>105</v>
      </c>
      <c r="B39" s="22">
        <v>0.307</v>
      </c>
      <c r="D39">
        <v>0</v>
      </c>
      <c r="E39">
        <v>0.2</v>
      </c>
    </row>
    <row r="40" spans="1:5" x14ac:dyDescent="0.25">
      <c r="A40" t="s">
        <v>106</v>
      </c>
      <c r="B40" s="22">
        <v>0.35099999999999998</v>
      </c>
      <c r="D40">
        <v>0</v>
      </c>
      <c r="E40">
        <v>0.1</v>
      </c>
    </row>
    <row r="41" spans="1:5" x14ac:dyDescent="0.25">
      <c r="A41" t="s">
        <v>173</v>
      </c>
      <c r="B41" s="22">
        <v>0.221</v>
      </c>
      <c r="D41">
        <v>0.255</v>
      </c>
      <c r="E41">
        <v>0.46300000000000002</v>
      </c>
    </row>
    <row r="42" spans="1:5" x14ac:dyDescent="0.25">
      <c r="A42" t="s">
        <v>162</v>
      </c>
      <c r="B42" s="22">
        <v>8.1000000000000003E-2</v>
      </c>
      <c r="D42">
        <v>8.8999999999999996E-2</v>
      </c>
      <c r="E42">
        <v>1.0999999999999999E-2</v>
      </c>
    </row>
    <row r="43" spans="1:5" x14ac:dyDescent="0.25">
      <c r="A43" t="s">
        <v>35</v>
      </c>
      <c r="B43" s="22">
        <v>3</v>
      </c>
      <c r="D43">
        <v>0</v>
      </c>
      <c r="E43">
        <v>0</v>
      </c>
    </row>
    <row r="44" spans="1:5" x14ac:dyDescent="0.25">
      <c r="A44" t="s">
        <v>174</v>
      </c>
      <c r="B44" s="22">
        <v>4.9999999999999996E-2</v>
      </c>
      <c r="D44">
        <v>9.0999999999999998E-2</v>
      </c>
      <c r="E44">
        <v>0.42</v>
      </c>
    </row>
    <row r="45" spans="1:5" x14ac:dyDescent="0.25">
      <c r="A45" t="s">
        <v>108</v>
      </c>
      <c r="B45" s="22">
        <v>0.29899999999999999</v>
      </c>
      <c r="D45">
        <v>0</v>
      </c>
      <c r="E45">
        <v>0.16300000000000001</v>
      </c>
    </row>
    <row r="46" spans="1:5" x14ac:dyDescent="0.25">
      <c r="A46" t="s">
        <v>107</v>
      </c>
      <c r="B46" s="22">
        <v>0.22099999999999997</v>
      </c>
      <c r="D46">
        <v>0.107</v>
      </c>
      <c r="E46">
        <v>0.24</v>
      </c>
    </row>
    <row r="47" spans="1:5" x14ac:dyDescent="0.25">
      <c r="A47" t="s">
        <v>109</v>
      </c>
      <c r="B47" s="22">
        <v>0.32400000000000001</v>
      </c>
      <c r="D47">
        <v>0</v>
      </c>
      <c r="E47">
        <v>0.155</v>
      </c>
    </row>
    <row r="48" spans="1:5" x14ac:dyDescent="0.25">
      <c r="A48" t="s">
        <v>137</v>
      </c>
      <c r="B48" s="22">
        <v>0.30199999999999999</v>
      </c>
      <c r="D48">
        <v>0</v>
      </c>
      <c r="E48">
        <v>0.30299999999999999</v>
      </c>
    </row>
    <row r="49" spans="1:5" x14ac:dyDescent="0.25">
      <c r="A49" t="s">
        <v>124</v>
      </c>
      <c r="B49" s="22">
        <v>0.28499999999999998</v>
      </c>
      <c r="D49">
        <v>1E-3</v>
      </c>
      <c r="E49">
        <v>0.104</v>
      </c>
    </row>
    <row r="50" spans="1:5" x14ac:dyDescent="0.25">
      <c r="A50" t="s">
        <v>125</v>
      </c>
      <c r="B50" s="22">
        <v>0.26900000000000002</v>
      </c>
      <c r="D50">
        <v>0</v>
      </c>
      <c r="E50">
        <v>5.8000000000000003E-2</v>
      </c>
    </row>
    <row r="51" spans="1:5" x14ac:dyDescent="0.25">
      <c r="A51" t="s">
        <v>110</v>
      </c>
      <c r="B51" s="22">
        <v>0.31900000000000001</v>
      </c>
      <c r="D51">
        <v>0</v>
      </c>
      <c r="E51">
        <v>8.8999999999999996E-2</v>
      </c>
    </row>
    <row r="52" spans="1:5" x14ac:dyDescent="0.25">
      <c r="A52" t="s">
        <v>111</v>
      </c>
      <c r="B52" s="22">
        <v>0.32400000000000001</v>
      </c>
      <c r="D52">
        <v>0</v>
      </c>
      <c r="E52">
        <v>8.8999999999999996E-2</v>
      </c>
    </row>
    <row r="53" spans="1:5" x14ac:dyDescent="0.25">
      <c r="A53" t="s">
        <v>38</v>
      </c>
      <c r="B53" s="22">
        <v>1</v>
      </c>
      <c r="D53">
        <v>0</v>
      </c>
      <c r="E53">
        <v>0</v>
      </c>
    </row>
    <row r="54" spans="1:5" x14ac:dyDescent="0.25">
      <c r="A54" t="s">
        <v>143</v>
      </c>
      <c r="B54" s="22">
        <v>2.0999999999999998E-2</v>
      </c>
      <c r="D54">
        <v>3.9E-2</v>
      </c>
      <c r="E54">
        <v>0.22500000000000001</v>
      </c>
    </row>
    <row r="55" spans="1:5" x14ac:dyDescent="0.25">
      <c r="A55" t="s">
        <v>112</v>
      </c>
      <c r="B55" s="22">
        <v>0.28599999999999998</v>
      </c>
      <c r="D55">
        <v>0</v>
      </c>
      <c r="E55">
        <v>0.23</v>
      </c>
    </row>
    <row r="56" spans="1:5" x14ac:dyDescent="0.25">
      <c r="A56" t="s">
        <v>48</v>
      </c>
      <c r="B56" s="22">
        <v>0.17099999999999999</v>
      </c>
      <c r="D56">
        <v>0.69199999999999995</v>
      </c>
      <c r="E56">
        <v>1.4999999999999999E-2</v>
      </c>
    </row>
    <row r="57" spans="1:5" x14ac:dyDescent="0.25">
      <c r="A57" t="s">
        <v>49</v>
      </c>
      <c r="B57" s="22">
        <v>0.192</v>
      </c>
      <c r="D57">
        <v>0.65700000000000003</v>
      </c>
      <c r="E57">
        <v>1.4E-2</v>
      </c>
    </row>
    <row r="58" spans="1:5" x14ac:dyDescent="0.25">
      <c r="A58" t="s">
        <v>63</v>
      </c>
      <c r="B58" s="22">
        <v>0.10600000000000001</v>
      </c>
      <c r="D58">
        <v>0.71</v>
      </c>
      <c r="E58">
        <v>3.0000000000000001E-3</v>
      </c>
    </row>
    <row r="59" spans="1:5" x14ac:dyDescent="0.25">
      <c r="A59" t="s">
        <v>166</v>
      </c>
      <c r="B59" s="22">
        <v>6.5000000000000002E-2</v>
      </c>
      <c r="D59">
        <v>0.11899999999999999</v>
      </c>
      <c r="E59">
        <v>5.0000000000000001E-3</v>
      </c>
    </row>
    <row r="60" spans="1:5" x14ac:dyDescent="0.25">
      <c r="A60" t="s">
        <v>167</v>
      </c>
      <c r="B60" s="22">
        <v>6.8000000000000005E-2</v>
      </c>
      <c r="D60">
        <v>0.11799999999999999</v>
      </c>
      <c r="E60">
        <v>6.0000000000000001E-3</v>
      </c>
    </row>
    <row r="61" spans="1:5" x14ac:dyDescent="0.25">
      <c r="A61" t="s">
        <v>168</v>
      </c>
      <c r="B61" s="22">
        <v>6.3E-2</v>
      </c>
      <c r="D61">
        <v>0.123</v>
      </c>
      <c r="E61">
        <v>5.0000000000000001E-3</v>
      </c>
    </row>
    <row r="62" spans="1:5" x14ac:dyDescent="0.25">
      <c r="A62" t="s">
        <v>169</v>
      </c>
      <c r="B62" s="22">
        <v>7.3000000000000009E-2</v>
      </c>
      <c r="D62">
        <v>0.113</v>
      </c>
      <c r="E62">
        <v>5.0000000000000001E-3</v>
      </c>
    </row>
    <row r="63" spans="1:5" x14ac:dyDescent="0.25">
      <c r="A63" t="s">
        <v>163</v>
      </c>
      <c r="B63" s="22">
        <v>0.10199999999999999</v>
      </c>
      <c r="D63">
        <v>0.10199999999999999</v>
      </c>
      <c r="E63">
        <v>6.5000000000000002E-2</v>
      </c>
    </row>
    <row r="64" spans="1:5" x14ac:dyDescent="0.25">
      <c r="A64" t="s">
        <v>113</v>
      </c>
      <c r="B64" s="22">
        <v>0.30399999999999999</v>
      </c>
      <c r="D64">
        <v>3.6999999999999998E-2</v>
      </c>
      <c r="E64">
        <v>0.09</v>
      </c>
    </row>
    <row r="65" spans="1:5" x14ac:dyDescent="0.25">
      <c r="A65" t="s">
        <v>127</v>
      </c>
      <c r="B65" s="22">
        <v>0.315</v>
      </c>
      <c r="D65">
        <v>0</v>
      </c>
      <c r="E65">
        <v>3.2000000000000001E-2</v>
      </c>
    </row>
    <row r="66" spans="1:5" x14ac:dyDescent="0.25">
      <c r="A66" t="s">
        <v>128</v>
      </c>
      <c r="B66" s="22">
        <v>0.32</v>
      </c>
      <c r="D66">
        <v>0</v>
      </c>
      <c r="E66">
        <v>2.5000000000000001E-2</v>
      </c>
    </row>
    <row r="67" spans="1:5" x14ac:dyDescent="0.25">
      <c r="A67" t="s">
        <v>126</v>
      </c>
      <c r="B67" s="22">
        <v>0.29399999999999998</v>
      </c>
      <c r="D67">
        <v>6.6000000000000003E-2</v>
      </c>
      <c r="E67">
        <v>7.8E-2</v>
      </c>
    </row>
    <row r="68" spans="1:5" x14ac:dyDescent="0.25">
      <c r="A68" t="s">
        <v>99</v>
      </c>
      <c r="B68" s="22">
        <v>0.23899999999999999</v>
      </c>
      <c r="D68">
        <v>0</v>
      </c>
      <c r="E68">
        <v>0.14000000000000001</v>
      </c>
    </row>
    <row r="69" spans="1:5" x14ac:dyDescent="0.25">
      <c r="A69" t="s">
        <v>100</v>
      </c>
      <c r="B69" s="22">
        <v>0.26100000000000001</v>
      </c>
      <c r="D69">
        <v>0</v>
      </c>
      <c r="E69">
        <v>0.14499999999999999</v>
      </c>
    </row>
    <row r="70" spans="1:5" x14ac:dyDescent="0.25">
      <c r="A70" t="s">
        <v>114</v>
      </c>
      <c r="B70" s="22">
        <v>0.32800000000000001</v>
      </c>
      <c r="D70">
        <v>0</v>
      </c>
      <c r="E70">
        <v>8.7999999999999995E-2</v>
      </c>
    </row>
    <row r="71" spans="1:5" x14ac:dyDescent="0.25">
      <c r="A71" t="s">
        <v>115</v>
      </c>
      <c r="B71" s="22">
        <v>0.24199999999999999</v>
      </c>
      <c r="D71">
        <v>0</v>
      </c>
      <c r="E71">
        <v>0.26</v>
      </c>
    </row>
    <row r="72" spans="1:5" x14ac:dyDescent="0.25">
      <c r="A72" t="s">
        <v>175</v>
      </c>
      <c r="B72" s="22">
        <v>0.23899999999999999</v>
      </c>
      <c r="D72">
        <v>0.189</v>
      </c>
      <c r="E72">
        <v>0.504</v>
      </c>
    </row>
    <row r="73" spans="1:5" x14ac:dyDescent="0.25">
      <c r="A73" t="s">
        <v>73</v>
      </c>
      <c r="B73" s="22">
        <v>2.5000000000000001E-2</v>
      </c>
      <c r="D73">
        <v>0.109</v>
      </c>
      <c r="E73">
        <v>5.0000000000000001E-3</v>
      </c>
    </row>
    <row r="74" spans="1:5" x14ac:dyDescent="0.25">
      <c r="A74" t="s">
        <v>74</v>
      </c>
      <c r="B74" s="22">
        <v>2.7E-2</v>
      </c>
      <c r="D74">
        <v>0.114</v>
      </c>
      <c r="E74">
        <v>4.0000000000000001E-3</v>
      </c>
    </row>
    <row r="75" spans="1:5" x14ac:dyDescent="0.25">
      <c r="A75" t="s">
        <v>180</v>
      </c>
      <c r="B75" s="22">
        <v>0.1</v>
      </c>
      <c r="D75">
        <v>0.6</v>
      </c>
      <c r="E75">
        <v>0.1</v>
      </c>
    </row>
    <row r="76" spans="1:5" x14ac:dyDescent="0.25">
      <c r="A76" t="s">
        <v>144</v>
      </c>
      <c r="B76" s="22">
        <v>4.3000000000000003E-2</v>
      </c>
      <c r="D76">
        <v>1.7000000000000001E-2</v>
      </c>
      <c r="E76">
        <v>0.03</v>
      </c>
    </row>
    <row r="77" spans="1:5" x14ac:dyDescent="0.25">
      <c r="A77" t="s">
        <v>145</v>
      </c>
      <c r="B77" s="22">
        <v>4.4999999999999998E-2</v>
      </c>
      <c r="D77">
        <v>5.0999999999999997E-2</v>
      </c>
      <c r="E77">
        <v>3.0000000000000001E-3</v>
      </c>
    </row>
    <row r="78" spans="1:5" x14ac:dyDescent="0.25">
      <c r="A78" t="s">
        <v>75</v>
      </c>
      <c r="B78" s="22">
        <v>2.7E-2</v>
      </c>
      <c r="D78">
        <v>0.10100000000000001</v>
      </c>
      <c r="E78">
        <v>6.0000000000000001E-3</v>
      </c>
    </row>
    <row r="79" spans="1:5" x14ac:dyDescent="0.25">
      <c r="A79" t="s">
        <v>116</v>
      </c>
      <c r="B79" s="22">
        <v>0.32900000000000001</v>
      </c>
      <c r="D79">
        <v>0</v>
      </c>
      <c r="E79">
        <v>9.0999999999999998E-2</v>
      </c>
    </row>
    <row r="80" spans="1:5" x14ac:dyDescent="0.25">
      <c r="A80" t="s">
        <v>76</v>
      </c>
      <c r="B80" s="22">
        <v>1.7999999999999999E-2</v>
      </c>
      <c r="D80">
        <v>7.5999999999999998E-2</v>
      </c>
      <c r="E80">
        <v>0</v>
      </c>
    </row>
    <row r="81" spans="1:5" x14ac:dyDescent="0.25">
      <c r="A81" t="s">
        <v>77</v>
      </c>
      <c r="B81" s="22">
        <v>1.9E-2</v>
      </c>
      <c r="D81">
        <v>8.4000000000000005E-2</v>
      </c>
      <c r="E81">
        <v>1E-3</v>
      </c>
    </row>
    <row r="82" spans="1:5" x14ac:dyDescent="0.25">
      <c r="A82" t="s">
        <v>78</v>
      </c>
      <c r="B82" s="22">
        <v>1.7999999999999999E-2</v>
      </c>
      <c r="D82">
        <v>0.08</v>
      </c>
      <c r="E82">
        <v>1E-3</v>
      </c>
    </row>
    <row r="83" spans="1:5" x14ac:dyDescent="0.25">
      <c r="A83" t="s">
        <v>146</v>
      </c>
      <c r="B83" s="22">
        <v>0.14799999999999999</v>
      </c>
      <c r="D83">
        <v>0.499</v>
      </c>
      <c r="E83">
        <v>6.7000000000000004E-2</v>
      </c>
    </row>
    <row r="84" spans="1:5" x14ac:dyDescent="0.25">
      <c r="A84" t="s">
        <v>147</v>
      </c>
      <c r="B84" s="22">
        <v>0.41299999999999998</v>
      </c>
      <c r="D84">
        <v>0.46400000000000002</v>
      </c>
      <c r="E84">
        <v>8.9999999999999993E-3</v>
      </c>
    </row>
    <row r="85" spans="1:5" x14ac:dyDescent="0.25">
      <c r="A85" t="s">
        <v>170</v>
      </c>
      <c r="B85" s="22">
        <v>8.3000000000000004E-2</v>
      </c>
      <c r="D85">
        <v>0.14299999999999999</v>
      </c>
      <c r="E85">
        <v>5.0000000000000001E-3</v>
      </c>
    </row>
    <row r="86" spans="1:5" x14ac:dyDescent="0.25">
      <c r="A86" t="s">
        <v>131</v>
      </c>
      <c r="B86" s="22">
        <v>0.183</v>
      </c>
      <c r="D86">
        <v>0</v>
      </c>
      <c r="E86">
        <v>0.185</v>
      </c>
    </row>
    <row r="87" spans="1:5" x14ac:dyDescent="0.25">
      <c r="A87" t="s">
        <v>132</v>
      </c>
      <c r="B87" s="22">
        <v>0.182</v>
      </c>
      <c r="D87">
        <v>0</v>
      </c>
      <c r="E87">
        <v>0.184</v>
      </c>
    </row>
    <row r="88" spans="1:5" x14ac:dyDescent="0.25">
      <c r="A88" t="s">
        <v>133</v>
      </c>
      <c r="B88" s="22">
        <v>0.20499999999999999</v>
      </c>
      <c r="D88">
        <v>0</v>
      </c>
      <c r="E88">
        <v>0.21299999999999999</v>
      </c>
    </row>
    <row r="89" spans="1:5" x14ac:dyDescent="0.25">
      <c r="A89" t="s">
        <v>134</v>
      </c>
      <c r="B89" s="22">
        <v>0.23200000000000001</v>
      </c>
      <c r="D89">
        <v>0</v>
      </c>
      <c r="E89">
        <v>0.219</v>
      </c>
    </row>
    <row r="90" spans="1:5" x14ac:dyDescent="0.25">
      <c r="A90" t="s">
        <v>176</v>
      </c>
      <c r="B90" s="22">
        <v>0.19499999999999998</v>
      </c>
      <c r="D90">
        <v>0.379</v>
      </c>
      <c r="E90">
        <v>0.32300000000000001</v>
      </c>
    </row>
    <row r="91" spans="1:5" x14ac:dyDescent="0.25">
      <c r="A91" t="s">
        <v>138</v>
      </c>
      <c r="B91" s="22">
        <v>0.35699999999999998</v>
      </c>
      <c r="D91">
        <v>0</v>
      </c>
      <c r="E91">
        <v>6.4000000000000001E-2</v>
      </c>
    </row>
    <row r="92" spans="1:5" x14ac:dyDescent="0.25">
      <c r="A92" t="s">
        <v>79</v>
      </c>
      <c r="B92" s="22">
        <v>2.3E-2</v>
      </c>
      <c r="D92">
        <v>0.14499999999999999</v>
      </c>
      <c r="E92">
        <v>2E-3</v>
      </c>
    </row>
    <row r="93" spans="1:5" x14ac:dyDescent="0.25">
      <c r="A93" t="s">
        <v>50</v>
      </c>
      <c r="B93" s="22">
        <v>0.19700000000000001</v>
      </c>
      <c r="D93">
        <v>0.68200000000000005</v>
      </c>
      <c r="E93">
        <v>1.2999999999999999E-2</v>
      </c>
    </row>
    <row r="94" spans="1:5" x14ac:dyDescent="0.25">
      <c r="A94" t="s">
        <v>159</v>
      </c>
      <c r="B94" s="22">
        <v>1.6E-2</v>
      </c>
      <c r="D94">
        <v>6.9000000000000006E-2</v>
      </c>
      <c r="E94">
        <v>0.30499999999999999</v>
      </c>
    </row>
    <row r="95" spans="1:5" x14ac:dyDescent="0.25">
      <c r="A95" t="s">
        <v>80</v>
      </c>
      <c r="B95" s="22">
        <v>2.1999999999999999E-2</v>
      </c>
      <c r="D95">
        <v>0.10100000000000001</v>
      </c>
      <c r="E95">
        <v>1E-3</v>
      </c>
    </row>
    <row r="96" spans="1:5" x14ac:dyDescent="0.25">
      <c r="A96" t="s">
        <v>81</v>
      </c>
      <c r="B96" s="22">
        <v>1.7999999999999999E-2</v>
      </c>
      <c r="D96">
        <v>9.0999999999999998E-2</v>
      </c>
      <c r="E96">
        <v>1E-3</v>
      </c>
    </row>
    <row r="97" spans="1:5" x14ac:dyDescent="0.25">
      <c r="A97" t="s">
        <v>117</v>
      </c>
      <c r="B97" s="22">
        <v>0.307</v>
      </c>
      <c r="D97">
        <v>0</v>
      </c>
      <c r="E97">
        <v>2.4E-2</v>
      </c>
    </row>
    <row r="98" spans="1:5" x14ac:dyDescent="0.25">
      <c r="A98" t="s">
        <v>64</v>
      </c>
      <c r="B98" s="22">
        <v>4.3999999999999997E-2</v>
      </c>
      <c r="D98">
        <v>0.26300000000000001</v>
      </c>
      <c r="E98">
        <v>3.0000000000000001E-3</v>
      </c>
    </row>
    <row r="99" spans="1:5" x14ac:dyDescent="0.25">
      <c r="A99" t="s">
        <v>65</v>
      </c>
      <c r="B99" s="22">
        <v>7.6999999999999999E-2</v>
      </c>
      <c r="D99">
        <v>0.44</v>
      </c>
      <c r="E99">
        <v>0.112</v>
      </c>
    </row>
    <row r="100" spans="1:5" x14ac:dyDescent="0.25">
      <c r="A100" t="s">
        <v>92</v>
      </c>
      <c r="B100" s="22">
        <v>4.0000000000000001E-3</v>
      </c>
      <c r="D100">
        <v>1E-3</v>
      </c>
      <c r="E100">
        <v>0.82399999999999995</v>
      </c>
    </row>
    <row r="101" spans="1:5" x14ac:dyDescent="0.25">
      <c r="A101" t="s">
        <v>93</v>
      </c>
      <c r="B101" s="22">
        <v>4.0000000000000001E-3</v>
      </c>
      <c r="D101">
        <v>0</v>
      </c>
      <c r="E101">
        <v>0.86</v>
      </c>
    </row>
    <row r="102" spans="1:5" x14ac:dyDescent="0.25">
      <c r="A102" t="s">
        <v>82</v>
      </c>
      <c r="B102" s="22">
        <v>1.6E-2</v>
      </c>
      <c r="D102">
        <v>6.6000000000000003E-2</v>
      </c>
      <c r="E102">
        <v>0</v>
      </c>
    </row>
    <row r="103" spans="1:5" x14ac:dyDescent="0.25">
      <c r="A103" t="s">
        <v>51</v>
      </c>
      <c r="B103" s="22">
        <v>5.3000000000000005E-2</v>
      </c>
      <c r="D103">
        <v>0.15</v>
      </c>
      <c r="E103">
        <v>2.4E-2</v>
      </c>
    </row>
    <row r="104" spans="1:5" x14ac:dyDescent="0.25">
      <c r="A104" t="s">
        <v>118</v>
      </c>
      <c r="B104" s="22">
        <v>0.31900000000000001</v>
      </c>
      <c r="D104">
        <v>0</v>
      </c>
      <c r="E104">
        <v>0.11600000000000001</v>
      </c>
    </row>
    <row r="105" spans="1:5" x14ac:dyDescent="0.25">
      <c r="A105" t="s">
        <v>83</v>
      </c>
      <c r="B105" s="22">
        <v>1.7999999999999999E-2</v>
      </c>
      <c r="D105">
        <v>0.06</v>
      </c>
      <c r="E105">
        <v>3.0000000000000001E-3</v>
      </c>
    </row>
    <row r="106" spans="1:5" x14ac:dyDescent="0.25">
      <c r="A106" t="s">
        <v>135</v>
      </c>
      <c r="B106" s="22">
        <v>0.127</v>
      </c>
      <c r="D106">
        <v>5.0999999999999997E-2</v>
      </c>
      <c r="E106">
        <v>0.216</v>
      </c>
    </row>
    <row r="107" spans="1:5" x14ac:dyDescent="0.25">
      <c r="A107" t="s">
        <v>119</v>
      </c>
      <c r="B107" s="22">
        <v>0.312</v>
      </c>
      <c r="D107">
        <v>0</v>
      </c>
      <c r="E107">
        <v>6.7000000000000004E-2</v>
      </c>
    </row>
    <row r="108" spans="1:5" x14ac:dyDescent="0.25">
      <c r="A108" t="s">
        <v>178</v>
      </c>
      <c r="B108" s="22">
        <v>0.16300000000000001</v>
      </c>
      <c r="D108">
        <v>0.161</v>
      </c>
      <c r="E108">
        <v>0.59399999999999997</v>
      </c>
    </row>
    <row r="109" spans="1:5" x14ac:dyDescent="0.25">
      <c r="A109" t="s">
        <v>155</v>
      </c>
      <c r="B109" s="22">
        <v>0.157</v>
      </c>
      <c r="D109">
        <v>4.0000000000000001E-3</v>
      </c>
      <c r="E109">
        <v>0.22</v>
      </c>
    </row>
    <row r="110" spans="1:5" x14ac:dyDescent="0.25">
      <c r="A110" t="s">
        <v>34</v>
      </c>
      <c r="B110" s="22">
        <v>6.3330000000000002</v>
      </c>
      <c r="D110">
        <v>0.66600000000000004</v>
      </c>
      <c r="E110">
        <v>5.6660000000000004</v>
      </c>
    </row>
    <row r="111" spans="1:5" x14ac:dyDescent="0.25">
      <c r="A111" t="s">
        <v>156</v>
      </c>
      <c r="B111" s="22">
        <v>0.13800000000000001</v>
      </c>
      <c r="D111">
        <v>7.0000000000000001E-3</v>
      </c>
      <c r="E111">
        <v>0.127</v>
      </c>
    </row>
    <row r="112" spans="1:5" x14ac:dyDescent="0.25">
      <c r="A112" t="s">
        <v>171</v>
      </c>
      <c r="B112" s="22">
        <v>0.22500000000000001</v>
      </c>
      <c r="D112">
        <v>0.45800000000000002</v>
      </c>
      <c r="E112">
        <v>0.26100000000000001</v>
      </c>
    </row>
    <row r="113" spans="1:5" x14ac:dyDescent="0.25">
      <c r="A113" t="s">
        <v>120</v>
      </c>
      <c r="B113" s="22">
        <v>0.29699999999999999</v>
      </c>
      <c r="D113">
        <v>0</v>
      </c>
      <c r="E113">
        <v>7.3999999999999996E-2</v>
      </c>
    </row>
    <row r="114" spans="1:5" x14ac:dyDescent="0.25">
      <c r="A114" t="s">
        <v>52</v>
      </c>
      <c r="B114" s="22">
        <v>0.156</v>
      </c>
      <c r="D114">
        <v>0.437</v>
      </c>
      <c r="E114">
        <v>3.6999999999999998E-2</v>
      </c>
    </row>
    <row r="115" spans="1:5" x14ac:dyDescent="0.25">
      <c r="A115" t="s">
        <v>66</v>
      </c>
      <c r="B115" s="22">
        <v>9.4E-2</v>
      </c>
      <c r="D115">
        <v>0.3</v>
      </c>
      <c r="E115">
        <v>0.246</v>
      </c>
    </row>
    <row r="116" spans="1:5" x14ac:dyDescent="0.25">
      <c r="A116" t="s">
        <v>39</v>
      </c>
      <c r="B116" s="22">
        <v>5.5</v>
      </c>
      <c r="D116">
        <v>26</v>
      </c>
      <c r="E116">
        <v>3</v>
      </c>
    </row>
    <row r="117" spans="1:5" x14ac:dyDescent="0.25">
      <c r="A117" t="s">
        <v>36</v>
      </c>
      <c r="B117" s="22">
        <v>0.25</v>
      </c>
      <c r="D117">
        <v>0.2</v>
      </c>
      <c r="E117">
        <v>0.45</v>
      </c>
    </row>
    <row r="118" spans="1:5" x14ac:dyDescent="0.25">
      <c r="A118" t="s">
        <v>121</v>
      </c>
      <c r="B118" s="22">
        <v>0.35899999999999999</v>
      </c>
      <c r="D118">
        <v>0</v>
      </c>
      <c r="E118">
        <v>7.2999999999999995E-2</v>
      </c>
    </row>
    <row r="119" spans="1:5" x14ac:dyDescent="0.25">
      <c r="A119" t="s">
        <v>84</v>
      </c>
      <c r="B119" s="22">
        <v>2.1999999999999999E-2</v>
      </c>
      <c r="D119">
        <v>0.14099999999999999</v>
      </c>
      <c r="E119">
        <v>2E-3</v>
      </c>
    </row>
    <row r="120" spans="1:5" x14ac:dyDescent="0.25">
      <c r="A120" t="s">
        <v>85</v>
      </c>
      <c r="B120" s="22">
        <v>2.4E-2</v>
      </c>
      <c r="D120">
        <v>0.123</v>
      </c>
      <c r="E120">
        <v>1E-3</v>
      </c>
    </row>
    <row r="121" spans="1:5" x14ac:dyDescent="0.25">
      <c r="A121" t="s">
        <v>98</v>
      </c>
      <c r="B121" s="22">
        <v>0.27400000000000002</v>
      </c>
      <c r="D121">
        <v>0</v>
      </c>
      <c r="E121">
        <v>0.11799999999999999</v>
      </c>
    </row>
    <row r="122" spans="1:5" x14ac:dyDescent="0.25">
      <c r="A122" t="s">
        <v>122</v>
      </c>
      <c r="B122" s="22">
        <v>0.26400000000000001</v>
      </c>
      <c r="D122">
        <v>0</v>
      </c>
      <c r="E122">
        <v>0.19500000000000001</v>
      </c>
    </row>
    <row r="123" spans="1:5" x14ac:dyDescent="0.25">
      <c r="A123" t="s">
        <v>123</v>
      </c>
      <c r="B123" s="22">
        <v>0.31900000000000001</v>
      </c>
      <c r="D123">
        <v>0</v>
      </c>
      <c r="E123">
        <v>0.113</v>
      </c>
    </row>
    <row r="124" spans="1:5" x14ac:dyDescent="0.25">
      <c r="A124" t="s">
        <v>177</v>
      </c>
      <c r="B124" s="22">
        <v>8.4999999999999992E-2</v>
      </c>
      <c r="D124">
        <v>0.38400000000000001</v>
      </c>
      <c r="E124">
        <v>7.0000000000000001E-3</v>
      </c>
    </row>
    <row r="125" spans="1:5" x14ac:dyDescent="0.25">
      <c r="A125" t="s">
        <v>53</v>
      </c>
      <c r="B125" s="22">
        <v>0.187</v>
      </c>
      <c r="D125">
        <v>0.61499999999999999</v>
      </c>
      <c r="E125">
        <v>0.159</v>
      </c>
    </row>
    <row r="126" spans="1:5" x14ac:dyDescent="0.25">
      <c r="A126" t="s">
        <v>67</v>
      </c>
      <c r="B126" s="22">
        <v>0.112</v>
      </c>
      <c r="D126">
        <v>0.75900000000000001</v>
      </c>
      <c r="E126">
        <v>0</v>
      </c>
    </row>
    <row r="127" spans="1:5" x14ac:dyDescent="0.25">
      <c r="A127" t="s">
        <v>139</v>
      </c>
      <c r="B127" s="22">
        <v>0.14599999999999999</v>
      </c>
      <c r="D127">
        <v>1.2E-2</v>
      </c>
      <c r="E127">
        <v>6.8000000000000005E-2</v>
      </c>
    </row>
    <row r="128" spans="1:5" x14ac:dyDescent="0.25">
      <c r="A128" t="s">
        <v>140</v>
      </c>
      <c r="B128" s="22">
        <v>0.14599999999999999</v>
      </c>
      <c r="D128">
        <v>1.9E-2</v>
      </c>
      <c r="E128">
        <v>2.7E-2</v>
      </c>
    </row>
    <row r="129" spans="1:5" x14ac:dyDescent="0.25">
      <c r="A129" t="s">
        <v>148</v>
      </c>
      <c r="B129" s="22">
        <v>0.17799999999999999</v>
      </c>
      <c r="D129">
        <v>2.8000000000000001E-2</v>
      </c>
      <c r="E129">
        <v>0.20200000000000001</v>
      </c>
    </row>
    <row r="130" spans="1:5" x14ac:dyDescent="0.25">
      <c r="A130" t="s">
        <v>149</v>
      </c>
      <c r="B130" s="22">
        <v>0.216</v>
      </c>
      <c r="D130">
        <v>3.1E-2</v>
      </c>
      <c r="E130">
        <v>0.246</v>
      </c>
    </row>
    <row r="131" spans="1:5" x14ac:dyDescent="0.25">
      <c r="A131" t="s">
        <v>150</v>
      </c>
      <c r="B131" s="22">
        <v>0.23</v>
      </c>
      <c r="D131">
        <v>2.7E-2</v>
      </c>
      <c r="E131">
        <v>0.252</v>
      </c>
    </row>
    <row r="132" spans="1:5" x14ac:dyDescent="0.25">
      <c r="A132" t="s">
        <v>151</v>
      </c>
      <c r="B132" s="22">
        <v>0.35799999999999998</v>
      </c>
      <c r="D132">
        <v>1.4999999999999999E-2</v>
      </c>
      <c r="E132">
        <v>0.33500000000000002</v>
      </c>
    </row>
    <row r="133" spans="1:5" x14ac:dyDescent="0.25">
      <c r="A133" t="s">
        <v>152</v>
      </c>
      <c r="B133" s="22">
        <v>0.22900000000000001</v>
      </c>
      <c r="D133">
        <v>1.6E-2</v>
      </c>
      <c r="E133">
        <v>0.29099999999999998</v>
      </c>
    </row>
    <row r="134" spans="1:5" x14ac:dyDescent="0.25">
      <c r="A134" t="s">
        <v>153</v>
      </c>
      <c r="B134" s="22">
        <v>9.9000000000000005E-2</v>
      </c>
      <c r="D134">
        <v>2.1000000000000001E-2</v>
      </c>
      <c r="E134">
        <v>0.23400000000000001</v>
      </c>
    </row>
    <row r="135" spans="1:5" x14ac:dyDescent="0.25">
      <c r="A135" t="s">
        <v>154</v>
      </c>
      <c r="B135" s="22">
        <v>0.13100000000000001</v>
      </c>
      <c r="D135">
        <v>3.3000000000000002E-2</v>
      </c>
      <c r="E135">
        <v>8.1000000000000003E-2</v>
      </c>
    </row>
    <row r="136" spans="1:5" x14ac:dyDescent="0.25">
      <c r="A136" t="s">
        <v>179</v>
      </c>
      <c r="B136" s="22">
        <v>0</v>
      </c>
      <c r="D136">
        <v>0</v>
      </c>
      <c r="E136">
        <v>0</v>
      </c>
    </row>
    <row r="137" spans="1:5" x14ac:dyDescent="0.25">
      <c r="A137" t="s">
        <v>141</v>
      </c>
      <c r="B137" s="22">
        <v>0.26200000000000001</v>
      </c>
      <c r="D137">
        <v>2.5000000000000001E-2</v>
      </c>
      <c r="E137">
        <v>0.30599999999999999</v>
      </c>
    </row>
    <row r="138" spans="1:5" x14ac:dyDescent="0.25">
      <c r="A138" t="s">
        <v>101</v>
      </c>
      <c r="B138" s="22">
        <v>0.32200000000000001</v>
      </c>
      <c r="D138">
        <v>0</v>
      </c>
      <c r="E138">
        <v>0.03</v>
      </c>
    </row>
    <row r="139" spans="1:5" x14ac:dyDescent="0.25">
      <c r="A139" t="s">
        <v>102</v>
      </c>
      <c r="B139" s="22">
        <v>0.159</v>
      </c>
      <c r="D139">
        <v>0</v>
      </c>
      <c r="E139">
        <v>0.24</v>
      </c>
    </row>
    <row r="140" spans="1:5" x14ac:dyDescent="0.25">
      <c r="A140" t="s">
        <v>129</v>
      </c>
      <c r="B140" s="22">
        <v>0.28699999999999998</v>
      </c>
      <c r="D140">
        <v>0</v>
      </c>
      <c r="E140">
        <v>0.152</v>
      </c>
    </row>
    <row r="141" spans="1:5" x14ac:dyDescent="0.25">
      <c r="A141" t="s">
        <v>130</v>
      </c>
      <c r="B141" s="22">
        <v>0.29199999999999998</v>
      </c>
      <c r="D141">
        <v>0</v>
      </c>
      <c r="E141">
        <v>0.12</v>
      </c>
    </row>
    <row r="142" spans="1:5" x14ac:dyDescent="0.25">
      <c r="A142" t="s">
        <v>89</v>
      </c>
      <c r="B142" s="22">
        <v>1.7999999999999999E-2</v>
      </c>
      <c r="D142">
        <v>0.129</v>
      </c>
      <c r="E142">
        <v>0</v>
      </c>
    </row>
    <row r="143" spans="1:5" x14ac:dyDescent="0.25">
      <c r="A143" t="s">
        <v>86</v>
      </c>
      <c r="B143" s="22">
        <v>0.02</v>
      </c>
      <c r="D143">
        <v>8.4000000000000005E-2</v>
      </c>
      <c r="E143">
        <v>1E-3</v>
      </c>
    </row>
    <row r="144" spans="1:5" x14ac:dyDescent="0.25">
      <c r="A144" t="s">
        <v>164</v>
      </c>
      <c r="B144" s="22">
        <v>0.08</v>
      </c>
      <c r="D144">
        <v>0.55600000000000005</v>
      </c>
      <c r="E144">
        <v>0.109</v>
      </c>
    </row>
    <row r="145" spans="1:5" x14ac:dyDescent="0.25">
      <c r="A145" t="s">
        <v>87</v>
      </c>
      <c r="B145" s="22">
        <v>2.4E-2</v>
      </c>
      <c r="D145">
        <v>0.11899999999999999</v>
      </c>
      <c r="E145">
        <v>2E-3</v>
      </c>
    </row>
    <row r="146" spans="1:5" x14ac:dyDescent="0.25">
      <c r="A146" t="s">
        <v>88</v>
      </c>
      <c r="B146" s="22">
        <v>2.1999999999999999E-2</v>
      </c>
      <c r="D146">
        <v>0.111</v>
      </c>
      <c r="E146">
        <v>2E-3</v>
      </c>
    </row>
    <row r="147" spans="1:5" x14ac:dyDescent="0.25">
      <c r="A147" t="s">
        <v>37</v>
      </c>
      <c r="B147" s="22">
        <v>0.8</v>
      </c>
      <c r="D147">
        <v>6.6000000000000003E-2</v>
      </c>
      <c r="E147">
        <v>0</v>
      </c>
    </row>
  </sheetData>
  <sortState xmlns:xlrd2="http://schemas.microsoft.com/office/spreadsheetml/2017/richdata2" ref="A1:E147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A632-3119-4246-8E24-3F60FDA68084}">
  <dimension ref="A1:J147"/>
  <sheetViews>
    <sheetView tabSelected="1" workbookViewId="0">
      <selection sqref="A1:A1048576"/>
    </sheetView>
  </sheetViews>
  <sheetFormatPr defaultRowHeight="15" x14ac:dyDescent="0.25"/>
  <cols>
    <col min="1" max="1" width="57.42578125" bestFit="1" customWidth="1"/>
    <col min="2" max="2" width="39.85546875" bestFit="1" customWidth="1"/>
    <col min="3" max="3" width="9.140625" style="22"/>
  </cols>
  <sheetData>
    <row r="1" spans="1:10" x14ac:dyDescent="0.25">
      <c r="A1" t="str">
        <f>"["&amp;"'"&amp;TRIM(B1)&amp;"'"&amp;", "&amp;C1&amp;", "&amp;D1&amp;", "&amp;E1&amp;"]"</f>
        <v>['Abacate (gr)', 0.012, 0.06, 0.084]</v>
      </c>
      <c r="B1" t="s">
        <v>68</v>
      </c>
      <c r="C1" s="22" t="s">
        <v>253</v>
      </c>
      <c r="D1" t="s">
        <v>254</v>
      </c>
      <c r="E1" t="s">
        <v>255</v>
      </c>
      <c r="G1" t="s">
        <v>488</v>
      </c>
      <c r="H1" t="s">
        <v>250</v>
      </c>
      <c r="I1" t="s">
        <v>251</v>
      </c>
      <c r="J1" t="s">
        <v>252</v>
      </c>
    </row>
    <row r="2" spans="1:10" x14ac:dyDescent="0.25">
      <c r="A2" t="str">
        <f t="shared" ref="A2:A65" si="0">"["&amp;"'"&amp;TRIM(B2)&amp;"'"&amp;", "&amp;C2&amp;", "&amp;D2&amp;", "&amp;E2&amp;"]"</f>
        <v>['Abacaxi (gr)', 0.024, 0.108, 0.001]</v>
      </c>
      <c r="B2" t="s">
        <v>69</v>
      </c>
      <c r="C2" s="22" t="s">
        <v>256</v>
      </c>
      <c r="D2" t="s">
        <v>257</v>
      </c>
      <c r="E2" t="s">
        <v>258</v>
      </c>
    </row>
    <row r="3" spans="1:10" x14ac:dyDescent="0.25">
      <c r="A3" t="str">
        <f t="shared" si="0"/>
        <v>['Abóbora cabotian (gr)', 0.027, 0.094, 0.007]</v>
      </c>
      <c r="B3" t="s">
        <v>54</v>
      </c>
      <c r="C3" s="22" t="s">
        <v>259</v>
      </c>
      <c r="D3" t="s">
        <v>260</v>
      </c>
      <c r="E3" t="s">
        <v>261</v>
      </c>
    </row>
    <row r="4" spans="1:10" x14ac:dyDescent="0.25">
      <c r="A4" t="str">
        <f t="shared" si="0"/>
        <v>['Abóbora moranga (gr)', 0.011, 0.052, 0.008]</v>
      </c>
      <c r="B4" t="s">
        <v>55</v>
      </c>
      <c r="C4" s="22" t="s">
        <v>262</v>
      </c>
      <c r="D4" t="s">
        <v>263</v>
      </c>
      <c r="E4" t="s">
        <v>264</v>
      </c>
    </row>
    <row r="5" spans="1:10" x14ac:dyDescent="0.25">
      <c r="A5" t="str">
        <f t="shared" si="0"/>
        <v>['Abobrinha italiana (gr)', 0.015, 0.026, 0.002]</v>
      </c>
      <c r="B5" t="s">
        <v>56</v>
      </c>
      <c r="C5" s="22" t="s">
        <v>265</v>
      </c>
      <c r="D5" t="s">
        <v>266</v>
      </c>
      <c r="E5" t="s">
        <v>267</v>
      </c>
    </row>
    <row r="6" spans="1:10" x14ac:dyDescent="0.25">
      <c r="A6" t="str">
        <f t="shared" si="0"/>
        <v>['Açaí com xarope de guaraná e glucose (gr)', 0.034, 0.188, 0.037]</v>
      </c>
      <c r="B6" t="s">
        <v>70</v>
      </c>
      <c r="C6" s="22" t="s">
        <v>268</v>
      </c>
      <c r="D6" t="s">
        <v>269</v>
      </c>
      <c r="E6" t="s">
        <v>270</v>
      </c>
    </row>
    <row r="7" spans="1:10" x14ac:dyDescent="0.25">
      <c r="A7" t="str">
        <f t="shared" si="0"/>
        <v>['Acarajé (gr)', 0.107, 0.167, 0.199]</v>
      </c>
      <c r="B7" t="s">
        <v>160</v>
      </c>
      <c r="C7" s="22" t="s">
        <v>271</v>
      </c>
      <c r="D7" t="s">
        <v>272</v>
      </c>
      <c r="E7" t="s">
        <v>273</v>
      </c>
    </row>
    <row r="8" spans="1:10" x14ac:dyDescent="0.25">
      <c r="A8" t="str">
        <f t="shared" si="0"/>
        <v>['Acém moido cozido (gr)', 0.267, 0, 0.109]</v>
      </c>
      <c r="B8" t="s">
        <v>103</v>
      </c>
      <c r="C8" s="22" t="s">
        <v>274</v>
      </c>
      <c r="D8">
        <v>0</v>
      </c>
      <c r="E8" t="s">
        <v>275</v>
      </c>
    </row>
    <row r="9" spans="1:10" x14ac:dyDescent="0.25">
      <c r="A9" t="str">
        <f t="shared" si="0"/>
        <v>['Acém sem gordura cozido (gr)', 0.273, 0, 0.109]</v>
      </c>
      <c r="B9" t="s">
        <v>104</v>
      </c>
      <c r="C9" s="22" t="s">
        <v>276</v>
      </c>
      <c r="D9">
        <v>0</v>
      </c>
      <c r="E9" t="s">
        <v>275</v>
      </c>
    </row>
    <row r="10" spans="1:10" x14ac:dyDescent="0.25">
      <c r="A10" t="str">
        <f t="shared" si="0"/>
        <v>['Amêndoa (gr)', 0.223, 0.259, 0.473]</v>
      </c>
      <c r="B10" t="s">
        <v>172</v>
      </c>
      <c r="C10" s="22" t="s">
        <v>277</v>
      </c>
      <c r="D10" t="s">
        <v>278</v>
      </c>
      <c r="E10" t="s">
        <v>279</v>
      </c>
    </row>
    <row r="11" spans="1:10" x14ac:dyDescent="0.25">
      <c r="A11" t="str">
        <f t="shared" si="0"/>
        <v>['Amendoim torrado (gr)', 0.248, 0.164, 0.54]</v>
      </c>
      <c r="B11" t="s">
        <v>165</v>
      </c>
      <c r="C11" s="22" t="s">
        <v>280</v>
      </c>
      <c r="D11" t="s">
        <v>281</v>
      </c>
      <c r="E11" t="s">
        <v>282</v>
      </c>
    </row>
    <row r="12" spans="1:10" x14ac:dyDescent="0.25">
      <c r="A12" t="str">
        <f t="shared" si="0"/>
        <v>['Arroz carreteiro (gr)', 0.122, 0.101, 0.071]</v>
      </c>
      <c r="B12" t="s">
        <v>161</v>
      </c>
      <c r="C12" s="22" t="s">
        <v>283</v>
      </c>
      <c r="D12" t="s">
        <v>284</v>
      </c>
      <c r="E12" t="s">
        <v>285</v>
      </c>
    </row>
    <row r="13" spans="1:10" x14ac:dyDescent="0.25">
      <c r="A13" t="str">
        <f t="shared" si="0"/>
        <v>['Arroz integral (gr)', 0.058, 0.226, 0.01]</v>
      </c>
      <c r="B13" t="s">
        <v>40</v>
      </c>
      <c r="C13" s="22" t="s">
        <v>286</v>
      </c>
      <c r="D13" t="s">
        <v>287</v>
      </c>
      <c r="E13" t="s">
        <v>288</v>
      </c>
    </row>
    <row r="14" spans="1:10" x14ac:dyDescent="0.25">
      <c r="A14" t="str">
        <f t="shared" si="0"/>
        <v>['Arroz tipo 1 (gr)', 0.06, 0.246, 0.002]</v>
      </c>
      <c r="B14" t="s">
        <v>41</v>
      </c>
      <c r="C14" s="22" t="s">
        <v>254</v>
      </c>
      <c r="D14" t="s">
        <v>289</v>
      </c>
      <c r="E14" t="s">
        <v>267</v>
      </c>
    </row>
    <row r="15" spans="1:10" x14ac:dyDescent="0.25">
      <c r="A15" t="str">
        <f t="shared" si="0"/>
        <v>['Arroz tipo 2 (gr)', 0.026, 0.247, 0.004]</v>
      </c>
      <c r="B15" t="s">
        <v>42</v>
      </c>
      <c r="C15" s="22" t="s">
        <v>266</v>
      </c>
      <c r="D15" t="s">
        <v>290</v>
      </c>
      <c r="E15" t="s">
        <v>291</v>
      </c>
    </row>
    <row r="16" spans="1:10" x14ac:dyDescent="0.25">
      <c r="A16" t="str">
        <f t="shared" si="0"/>
        <v>['Atum conserva em óleo (gr)', 0.262, 0, 0.06]</v>
      </c>
      <c r="B16" t="s">
        <v>94</v>
      </c>
      <c r="C16" s="22" t="s">
        <v>292</v>
      </c>
      <c r="D16">
        <v>0</v>
      </c>
      <c r="E16" t="s">
        <v>254</v>
      </c>
    </row>
    <row r="17" spans="1:5" x14ac:dyDescent="0.25">
      <c r="A17" t="str">
        <f t="shared" si="0"/>
        <v>['Atum fresco (gr)', 0.257, 0, 0.009]</v>
      </c>
      <c r="B17" t="s">
        <v>95</v>
      </c>
      <c r="C17" s="22" t="s">
        <v>293</v>
      </c>
      <c r="D17">
        <v>0</v>
      </c>
      <c r="E17" t="s">
        <v>294</v>
      </c>
    </row>
    <row r="18" spans="1:5" x14ac:dyDescent="0.25">
      <c r="A18" t="str">
        <f t="shared" si="0"/>
        <v>['Aveia em flocos (gr)', 0.222, 0.583, 0.085]</v>
      </c>
      <c r="B18" t="s">
        <v>43</v>
      </c>
      <c r="C18" s="22" t="s">
        <v>295</v>
      </c>
      <c r="D18" t="s">
        <v>296</v>
      </c>
      <c r="E18" t="s">
        <v>297</v>
      </c>
    </row>
    <row r="19" spans="1:5" x14ac:dyDescent="0.25">
      <c r="A19" t="str">
        <f t="shared" si="0"/>
        <v>['Azeite de dendê (gr)', 0, 0, 1]</v>
      </c>
      <c r="B19" t="s">
        <v>90</v>
      </c>
      <c r="C19" s="22">
        <v>0</v>
      </c>
      <c r="D19">
        <v>0</v>
      </c>
      <c r="E19">
        <v>1</v>
      </c>
    </row>
    <row r="20" spans="1:5" x14ac:dyDescent="0.25">
      <c r="A20" t="str">
        <f t="shared" si="0"/>
        <v>['Azeite de oliva (gr)', 0, 0, 1]</v>
      </c>
      <c r="B20" t="s">
        <v>91</v>
      </c>
      <c r="C20" s="22">
        <v>0</v>
      </c>
      <c r="D20">
        <v>0</v>
      </c>
      <c r="E20">
        <v>1</v>
      </c>
    </row>
    <row r="21" spans="1:5" x14ac:dyDescent="0.25">
      <c r="A21" t="str">
        <f t="shared" si="0"/>
        <v>['Azeitona preta (gr)', 0.019, 0.049, 0.203]</v>
      </c>
      <c r="B21" t="s">
        <v>157</v>
      </c>
      <c r="C21" s="22" t="s">
        <v>298</v>
      </c>
      <c r="D21" t="s">
        <v>299</v>
      </c>
      <c r="E21" t="s">
        <v>300</v>
      </c>
    </row>
    <row r="22" spans="1:5" x14ac:dyDescent="0.25">
      <c r="A22" t="str">
        <f t="shared" si="0"/>
        <v>['Azeitona verde (gr)', 0.014, 0.036, 0.142]</v>
      </c>
      <c r="B22" t="s">
        <v>158</v>
      </c>
      <c r="C22" s="22" t="s">
        <v>301</v>
      </c>
      <c r="D22" t="s">
        <v>302</v>
      </c>
      <c r="E22" t="s">
        <v>303</v>
      </c>
    </row>
    <row r="23" spans="1:5" x14ac:dyDescent="0.25">
      <c r="A23" t="str">
        <f t="shared" si="0"/>
        <v>['Bacalhau salgado (gr)', 0.29, 0, 0.013]</v>
      </c>
      <c r="B23" t="s">
        <v>96</v>
      </c>
      <c r="C23" s="22" t="s">
        <v>304</v>
      </c>
      <c r="D23">
        <v>0</v>
      </c>
      <c r="E23" t="s">
        <v>305</v>
      </c>
    </row>
    <row r="24" spans="1:5" x14ac:dyDescent="0.25">
      <c r="A24" t="str">
        <f t="shared" si="0"/>
        <v>['Banana da terra (gr)', 0.056, 0.295, 0.002]</v>
      </c>
      <c r="B24" t="s">
        <v>71</v>
      </c>
      <c r="C24" s="22" t="s">
        <v>306</v>
      </c>
      <c r="D24" t="s">
        <v>307</v>
      </c>
      <c r="E24" t="s">
        <v>267</v>
      </c>
    </row>
    <row r="25" spans="1:5" x14ac:dyDescent="0.25">
      <c r="A25" t="str">
        <f t="shared" si="0"/>
        <v>['Banana prata (gr)', 0.045, 0.227, 0.001]</v>
      </c>
      <c r="B25" t="s">
        <v>72</v>
      </c>
      <c r="C25" s="22" t="s">
        <v>308</v>
      </c>
      <c r="D25" t="s">
        <v>309</v>
      </c>
      <c r="E25" t="s">
        <v>258</v>
      </c>
    </row>
    <row r="26" spans="1:5" x14ac:dyDescent="0.25">
      <c r="A26" t="str">
        <f t="shared" si="0"/>
        <v>['Batata baroa (gr)', 0.033, 0.166, 0.002]</v>
      </c>
      <c r="B26" t="s">
        <v>57</v>
      </c>
      <c r="C26" s="22" t="s">
        <v>310</v>
      </c>
      <c r="D26" t="s">
        <v>311</v>
      </c>
      <c r="E26" t="s">
        <v>267</v>
      </c>
    </row>
    <row r="27" spans="1:5" x14ac:dyDescent="0.25">
      <c r="A27" t="str">
        <f t="shared" si="0"/>
        <v>['Batata doce (gr)', 0.029, 0.161, 0.001]</v>
      </c>
      <c r="B27" t="s">
        <v>58</v>
      </c>
      <c r="C27" s="22" t="s">
        <v>312</v>
      </c>
      <c r="D27" t="s">
        <v>313</v>
      </c>
      <c r="E27" t="s">
        <v>258</v>
      </c>
    </row>
    <row r="28" spans="1:5" x14ac:dyDescent="0.25">
      <c r="A28" t="str">
        <f t="shared" si="0"/>
        <v>['Batata inglesa (cozida) (gr)', 0.027, 0.105, 0]</v>
      </c>
      <c r="B28" t="s">
        <v>59</v>
      </c>
      <c r="C28" s="22" t="s">
        <v>259</v>
      </c>
      <c r="D28" t="s">
        <v>314</v>
      </c>
      <c r="E28">
        <v>0</v>
      </c>
    </row>
    <row r="29" spans="1:5" x14ac:dyDescent="0.25">
      <c r="A29" t="str">
        <f t="shared" si="0"/>
        <v>['Batata inglesa (frita) (gr)', 0.095, 0.312, 0.131]</v>
      </c>
      <c r="B29" t="s">
        <v>60</v>
      </c>
      <c r="C29" s="22" t="s">
        <v>315</v>
      </c>
      <c r="D29" t="s">
        <v>316</v>
      </c>
      <c r="E29" t="s">
        <v>317</v>
      </c>
    </row>
    <row r="30" spans="1:5" x14ac:dyDescent="0.25">
      <c r="A30" t="str">
        <f t="shared" si="0"/>
        <v>['Batata inglesa (sauté) (gr)', 0.031, 0.123, 0.009]</v>
      </c>
      <c r="B30" t="s">
        <v>61</v>
      </c>
      <c r="C30" s="22" t="s">
        <v>318</v>
      </c>
      <c r="D30" t="s">
        <v>319</v>
      </c>
      <c r="E30" t="s">
        <v>294</v>
      </c>
    </row>
    <row r="31" spans="1:5" x14ac:dyDescent="0.25">
      <c r="A31" t="str">
        <f t="shared" si="0"/>
        <v>['Bebida láctea de pêssego (gr)', 0.03, 0.066, 0.019]</v>
      </c>
      <c r="B31" t="s">
        <v>142</v>
      </c>
      <c r="C31" s="22" t="s">
        <v>320</v>
      </c>
      <c r="D31" t="s">
        <v>321</v>
      </c>
      <c r="E31" t="s">
        <v>298</v>
      </c>
    </row>
    <row r="32" spans="1:5" x14ac:dyDescent="0.25">
      <c r="A32" t="str">
        <f t="shared" si="0"/>
        <v>['Biscoito de maisena doce (gr)', 0.175, 0.658, 0.12]</v>
      </c>
      <c r="B32" t="s">
        <v>44</v>
      </c>
      <c r="C32" s="22" t="s">
        <v>322</v>
      </c>
      <c r="D32" t="s">
        <v>323</v>
      </c>
      <c r="E32" t="s">
        <v>324</v>
      </c>
    </row>
    <row r="33" spans="1:5" x14ac:dyDescent="0.25">
      <c r="A33" t="str">
        <f t="shared" si="0"/>
        <v>['Biscoito de polvilho doce (gr)', 0.114, 0.705, 0.122]</v>
      </c>
      <c r="B33" t="s">
        <v>62</v>
      </c>
      <c r="C33" s="22" t="s">
        <v>325</v>
      </c>
      <c r="D33" t="s">
        <v>326</v>
      </c>
      <c r="E33" t="s">
        <v>283</v>
      </c>
    </row>
    <row r="34" spans="1:5" x14ac:dyDescent="0.25">
      <c r="A34" t="str">
        <f t="shared" si="0"/>
        <v>['Biscoito salgado (cream cracker) (gr)', 0.187, 0.601, 0.144]</v>
      </c>
      <c r="B34" t="s">
        <v>45</v>
      </c>
      <c r="C34" s="22" t="s">
        <v>327</v>
      </c>
      <c r="D34" t="s">
        <v>328</v>
      </c>
      <c r="E34" t="s">
        <v>329</v>
      </c>
    </row>
    <row r="35" spans="1:5" x14ac:dyDescent="0.25">
      <c r="A35" t="str">
        <f t="shared" si="0"/>
        <v>['Bisteca de porco frita (gr)', 0.337, 0, 0.185]</v>
      </c>
      <c r="B35" t="s">
        <v>136</v>
      </c>
      <c r="C35" s="22" t="s">
        <v>330</v>
      </c>
      <c r="D35">
        <v>0</v>
      </c>
      <c r="E35" t="s">
        <v>331</v>
      </c>
    </row>
    <row r="36" spans="1:5" x14ac:dyDescent="0.25">
      <c r="A36" t="str">
        <f t="shared" si="0"/>
        <v>['Bolo de Aipim (gr)', 0.104, 0.419, 0.127]</v>
      </c>
      <c r="B36" t="s">
        <v>46</v>
      </c>
      <c r="C36" s="22" t="s">
        <v>332</v>
      </c>
      <c r="D36" t="s">
        <v>333</v>
      </c>
      <c r="E36" t="s">
        <v>334</v>
      </c>
    </row>
    <row r="37" spans="1:5" x14ac:dyDescent="0.25">
      <c r="A37" t="str">
        <f t="shared" si="0"/>
        <v>['Bolo de Milho (gr)', 0.104, 0.395, 0.124]</v>
      </c>
      <c r="B37" t="s">
        <v>47</v>
      </c>
      <c r="C37" s="22" t="s">
        <v>332</v>
      </c>
      <c r="D37" t="s">
        <v>335</v>
      </c>
      <c r="E37" t="s">
        <v>336</v>
      </c>
    </row>
    <row r="38" spans="1:5" x14ac:dyDescent="0.25">
      <c r="A38" t="str">
        <f t="shared" si="0"/>
        <v>['Camarão Rio Grande (gr)', 0.19, 0, 0.01]</v>
      </c>
      <c r="B38" t="s">
        <v>97</v>
      </c>
      <c r="C38" s="22" t="s">
        <v>337</v>
      </c>
      <c r="D38">
        <v>0</v>
      </c>
      <c r="E38" t="s">
        <v>288</v>
      </c>
    </row>
    <row r="39" spans="1:5" x14ac:dyDescent="0.25">
      <c r="A39" t="str">
        <f t="shared" si="0"/>
        <v>['Capa de contra-filé com gordura (grelhada) (gr)', 0.307, 0, 0.2]</v>
      </c>
      <c r="B39" t="s">
        <v>105</v>
      </c>
      <c r="C39" s="22" t="s">
        <v>338</v>
      </c>
      <c r="D39">
        <v>0</v>
      </c>
      <c r="E39" t="s">
        <v>339</v>
      </c>
    </row>
    <row r="40" spans="1:5" x14ac:dyDescent="0.25">
      <c r="A40" t="str">
        <f t="shared" si="0"/>
        <v>['Capa de contra-file sem gordura (grelhada) (gr)', 0.351, 0, 0.1]</v>
      </c>
      <c r="B40" t="s">
        <v>106</v>
      </c>
      <c r="C40" s="22" t="s">
        <v>340</v>
      </c>
      <c r="D40">
        <v>0</v>
      </c>
      <c r="E40" t="s">
        <v>341</v>
      </c>
    </row>
    <row r="41" spans="1:5" x14ac:dyDescent="0.25">
      <c r="A41" t="str">
        <f t="shared" si="0"/>
        <v>['Castanha-de-caju (gr)', 0.221, 0.255, 0.463]</v>
      </c>
      <c r="B41" t="s">
        <v>173</v>
      </c>
      <c r="C41" s="22" t="s">
        <v>342</v>
      </c>
      <c r="D41" t="s">
        <v>343</v>
      </c>
      <c r="E41" t="s">
        <v>344</v>
      </c>
    </row>
    <row r="42" spans="1:5" x14ac:dyDescent="0.25">
      <c r="A42" t="str">
        <f t="shared" si="0"/>
        <v>['Charuto de repolho (gr)', 0.081, 0.089, 0.011]</v>
      </c>
      <c r="B42" t="s">
        <v>162</v>
      </c>
      <c r="C42" s="22" t="s">
        <v>345</v>
      </c>
      <c r="D42" t="s">
        <v>346</v>
      </c>
      <c r="E42" t="s">
        <v>262</v>
      </c>
    </row>
    <row r="43" spans="1:5" x14ac:dyDescent="0.25">
      <c r="A43" t="str">
        <f t="shared" si="0"/>
        <v>['Clara de ovo (unid)', 3, 0, 0]</v>
      </c>
      <c r="B43" t="s">
        <v>35</v>
      </c>
      <c r="C43" s="22">
        <v>3</v>
      </c>
      <c r="D43">
        <v>0</v>
      </c>
      <c r="E43">
        <v>0</v>
      </c>
    </row>
    <row r="44" spans="1:5" x14ac:dyDescent="0.25">
      <c r="A44" t="str">
        <f t="shared" si="0"/>
        <v>['Coco (gr)', 0.05, 0.091, 0.42]</v>
      </c>
      <c r="B44" t="s">
        <v>174</v>
      </c>
      <c r="C44" s="22" t="s">
        <v>347</v>
      </c>
      <c r="D44" t="s">
        <v>348</v>
      </c>
      <c r="E44" t="s">
        <v>349</v>
      </c>
    </row>
    <row r="45" spans="1:5" x14ac:dyDescent="0.25">
      <c r="A45" t="str">
        <f t="shared" si="0"/>
        <v>['Contra-filé (grelhado) (gr)', 0.299, 0, 0.163]</v>
      </c>
      <c r="B45" t="s">
        <v>108</v>
      </c>
      <c r="C45" s="22" t="s">
        <v>350</v>
      </c>
      <c r="D45">
        <v>0</v>
      </c>
      <c r="E45" t="s">
        <v>351</v>
      </c>
    </row>
    <row r="46" spans="1:5" x14ac:dyDescent="0.25">
      <c r="A46" t="str">
        <f t="shared" si="0"/>
        <v>['Contra-filé à milanesa (gr)', 0.221, 0.107, 0.24]</v>
      </c>
      <c r="B46" t="s">
        <v>107</v>
      </c>
      <c r="C46" s="22" t="s">
        <v>342</v>
      </c>
      <c r="D46" t="s">
        <v>271</v>
      </c>
      <c r="E46" t="s">
        <v>352</v>
      </c>
    </row>
    <row r="47" spans="1:5" x14ac:dyDescent="0.25">
      <c r="A47" t="str">
        <f t="shared" si="0"/>
        <v>['Contra-filé com gordura (grelhado) (gr)', 0.324, 0, 0.155]</v>
      </c>
      <c r="B47" t="s">
        <v>109</v>
      </c>
      <c r="C47" s="22" t="s">
        <v>353</v>
      </c>
      <c r="D47">
        <v>0</v>
      </c>
      <c r="E47" t="s">
        <v>354</v>
      </c>
    </row>
    <row r="48" spans="1:5" x14ac:dyDescent="0.25">
      <c r="A48" t="str">
        <f t="shared" si="0"/>
        <v>['Costela de porco assada (gr)', 0.302, 0, 0.303]</v>
      </c>
      <c r="B48" t="s">
        <v>137</v>
      </c>
      <c r="C48" s="22" t="s">
        <v>355</v>
      </c>
      <c r="D48">
        <v>0</v>
      </c>
      <c r="E48" t="s">
        <v>356</v>
      </c>
    </row>
    <row r="49" spans="1:5" x14ac:dyDescent="0.25">
      <c r="A49" t="str">
        <f t="shared" si="0"/>
        <v>['Coxa de Frango com pele (gr)', 0.285, 0.001, 0.104]</v>
      </c>
      <c r="B49" t="s">
        <v>124</v>
      </c>
      <c r="C49" s="22" t="s">
        <v>357</v>
      </c>
      <c r="D49" t="s">
        <v>258</v>
      </c>
      <c r="E49" t="s">
        <v>332</v>
      </c>
    </row>
    <row r="50" spans="1:5" x14ac:dyDescent="0.25">
      <c r="A50" t="str">
        <f t="shared" si="0"/>
        <v>['Coxa de Frango sem pele (gr)', 0.269, 0, 0.058]</v>
      </c>
      <c r="B50" t="s">
        <v>125</v>
      </c>
      <c r="C50" s="22" t="s">
        <v>358</v>
      </c>
      <c r="D50">
        <v>0</v>
      </c>
      <c r="E50" t="s">
        <v>286</v>
      </c>
    </row>
    <row r="51" spans="1:5" x14ac:dyDescent="0.25">
      <c r="A51" t="str">
        <f t="shared" si="0"/>
        <v>['Coxão duro sem gordura (cozido) (gr)', 0.319, 0, 0.089]</v>
      </c>
      <c r="B51" t="s">
        <v>110</v>
      </c>
      <c r="C51" s="22" t="s">
        <v>359</v>
      </c>
      <c r="D51">
        <v>0</v>
      </c>
      <c r="E51" t="s">
        <v>346</v>
      </c>
    </row>
    <row r="52" spans="1:5" x14ac:dyDescent="0.25">
      <c r="A52" t="str">
        <f t="shared" si="0"/>
        <v>['Coxão mole sem gordura (cozido) (gr)', 0.324, 0, 0.089]</v>
      </c>
      <c r="B52" t="s">
        <v>111</v>
      </c>
      <c r="C52" s="22" t="s">
        <v>353</v>
      </c>
      <c r="D52">
        <v>0</v>
      </c>
      <c r="E52" t="s">
        <v>346</v>
      </c>
    </row>
    <row r="53" spans="1:5" x14ac:dyDescent="0.25">
      <c r="A53" t="str">
        <f t="shared" si="0"/>
        <v>['Creatina (gr)', 1, 0, 0]</v>
      </c>
      <c r="B53" t="s">
        <v>38</v>
      </c>
      <c r="C53" s="22">
        <v>1</v>
      </c>
      <c r="D53">
        <v>0</v>
      </c>
      <c r="E53">
        <v>0</v>
      </c>
    </row>
    <row r="54" spans="1:5" x14ac:dyDescent="0.25">
      <c r="A54" t="str">
        <f t="shared" si="0"/>
        <v>['Creme de Leite (gr)', 0.021, 0.039, 0.225]</v>
      </c>
      <c r="B54" t="s">
        <v>143</v>
      </c>
      <c r="C54" s="22" t="s">
        <v>360</v>
      </c>
      <c r="D54" t="s">
        <v>361</v>
      </c>
      <c r="E54" t="s">
        <v>362</v>
      </c>
    </row>
    <row r="55" spans="1:5" x14ac:dyDescent="0.25">
      <c r="A55" t="str">
        <f t="shared" si="0"/>
        <v>['Cupim (assado) (gr)', 0.286, 0, 0.23]</v>
      </c>
      <c r="B55" t="s">
        <v>112</v>
      </c>
      <c r="C55" s="22" t="s">
        <v>363</v>
      </c>
      <c r="D55">
        <v>0</v>
      </c>
      <c r="E55" t="s">
        <v>364</v>
      </c>
    </row>
    <row r="56" spans="1:5" x14ac:dyDescent="0.25">
      <c r="A56" t="str">
        <f t="shared" si="0"/>
        <v>['Farinha de milho (gr)', 0.171, 0.692, 0.015]</v>
      </c>
      <c r="B56" t="s">
        <v>48</v>
      </c>
      <c r="C56" s="22" t="s">
        <v>365</v>
      </c>
      <c r="D56" t="s">
        <v>366</v>
      </c>
      <c r="E56" t="s">
        <v>265</v>
      </c>
    </row>
    <row r="57" spans="1:5" x14ac:dyDescent="0.25">
      <c r="A57" t="str">
        <f t="shared" si="0"/>
        <v>['Farinha de trigo (gr)', 0.192, 0.657, 0.014]</v>
      </c>
      <c r="B57" t="s">
        <v>49</v>
      </c>
      <c r="C57" s="22" t="s">
        <v>367</v>
      </c>
      <c r="D57" t="s">
        <v>368</v>
      </c>
      <c r="E57" t="s">
        <v>301</v>
      </c>
    </row>
    <row r="58" spans="1:5" x14ac:dyDescent="0.25">
      <c r="A58" t="str">
        <f t="shared" si="0"/>
        <v>['Fécula de mandioca (gr)', 0.106, 0.71, 0.003]</v>
      </c>
      <c r="B58" t="s">
        <v>63</v>
      </c>
      <c r="C58" s="22" t="s">
        <v>369</v>
      </c>
      <c r="D58" t="s">
        <v>370</v>
      </c>
      <c r="E58" t="s">
        <v>371</v>
      </c>
    </row>
    <row r="59" spans="1:5" x14ac:dyDescent="0.25">
      <c r="A59" t="str">
        <f t="shared" si="0"/>
        <v>['Feijão carioca (gr)', 0.065, 0.119, 0.005]</v>
      </c>
      <c r="B59" t="s">
        <v>166</v>
      </c>
      <c r="C59" s="22" t="s">
        <v>372</v>
      </c>
      <c r="D59" t="s">
        <v>373</v>
      </c>
      <c r="E59" t="s">
        <v>374</v>
      </c>
    </row>
    <row r="60" spans="1:5" x14ac:dyDescent="0.25">
      <c r="A60" t="str">
        <f t="shared" si="0"/>
        <v>['Feijão fradinho (gr)', 0.068, 0.118, 0.006]</v>
      </c>
      <c r="B60" t="s">
        <v>167</v>
      </c>
      <c r="C60" s="22" t="s">
        <v>375</v>
      </c>
      <c r="D60" t="s">
        <v>376</v>
      </c>
      <c r="E60" t="s">
        <v>377</v>
      </c>
    </row>
    <row r="61" spans="1:5" x14ac:dyDescent="0.25">
      <c r="A61" t="str">
        <f t="shared" si="0"/>
        <v>['Feijão preto (gr)', 0.063, 0.123, 0.005]</v>
      </c>
      <c r="B61" t="s">
        <v>168</v>
      </c>
      <c r="C61" s="22" t="s">
        <v>378</v>
      </c>
      <c r="D61" t="s">
        <v>319</v>
      </c>
      <c r="E61" t="s">
        <v>374</v>
      </c>
    </row>
    <row r="62" spans="1:5" x14ac:dyDescent="0.25">
      <c r="A62" t="str">
        <f t="shared" si="0"/>
        <v>['Feijão roxo/vermelho (gr)', 0.073, 0.113, 0.005]</v>
      </c>
      <c r="B62" t="s">
        <v>169</v>
      </c>
      <c r="C62" s="22" t="s">
        <v>379</v>
      </c>
      <c r="D62" t="s">
        <v>380</v>
      </c>
      <c r="E62" t="s">
        <v>374</v>
      </c>
    </row>
    <row r="63" spans="1:5" x14ac:dyDescent="0.25">
      <c r="A63" t="str">
        <f t="shared" si="0"/>
        <v>['Feijoada (gr)', 0.102, 0.102, 0.065]</v>
      </c>
      <c r="B63" t="s">
        <v>163</v>
      </c>
      <c r="C63" s="22" t="s">
        <v>381</v>
      </c>
      <c r="D63" t="s">
        <v>381</v>
      </c>
      <c r="E63" t="s">
        <v>372</v>
      </c>
    </row>
    <row r="64" spans="1:5" x14ac:dyDescent="0.25">
      <c r="A64" t="str">
        <f t="shared" si="0"/>
        <v>['Fígado (grelhado) (gr)', 0.304, 0.037, 0.09]</v>
      </c>
      <c r="B64" t="s">
        <v>113</v>
      </c>
      <c r="C64" s="22" t="s">
        <v>382</v>
      </c>
      <c r="D64" t="s">
        <v>270</v>
      </c>
      <c r="E64" t="s">
        <v>383</v>
      </c>
    </row>
    <row r="65" spans="1:5" x14ac:dyDescent="0.25">
      <c r="A65" t="str">
        <f t="shared" si="0"/>
        <v>['Filé de Peito de Frango (cozido) (gr)', 0.315, 0, 0.032]</v>
      </c>
      <c r="B65" t="s">
        <v>127</v>
      </c>
      <c r="C65" s="22" t="s">
        <v>384</v>
      </c>
      <c r="D65">
        <v>0</v>
      </c>
      <c r="E65" t="s">
        <v>385</v>
      </c>
    </row>
    <row r="66" spans="1:5" x14ac:dyDescent="0.25">
      <c r="A66" t="str">
        <f t="shared" ref="A66:A129" si="1">"["&amp;"'"&amp;TRIM(B66)&amp;"'"&amp;", "&amp;C66&amp;", "&amp;D66&amp;", "&amp;E66&amp;"]"</f>
        <v>['Filé de Peito de Frango (grelhado) (gr)', 0.32, 0, 0.025]</v>
      </c>
      <c r="B66" t="s">
        <v>128</v>
      </c>
      <c r="C66" s="22" t="s">
        <v>386</v>
      </c>
      <c r="D66">
        <v>0</v>
      </c>
      <c r="E66" t="s">
        <v>387</v>
      </c>
    </row>
    <row r="67" spans="1:5" x14ac:dyDescent="0.25">
      <c r="A67" t="str">
        <f t="shared" si="1"/>
        <v>['Filé de Peito de Frango à milanesa (gr)', 0.294, 0.066, 0.078]</v>
      </c>
      <c r="B67" t="s">
        <v>126</v>
      </c>
      <c r="C67" s="22" t="s">
        <v>388</v>
      </c>
      <c r="D67" t="s">
        <v>321</v>
      </c>
      <c r="E67" t="s">
        <v>389</v>
      </c>
    </row>
    <row r="68" spans="1:5" x14ac:dyDescent="0.25">
      <c r="A68" t="str">
        <f t="shared" si="1"/>
        <v>['Filé de Salmão com pele (grelhado) (gr)', 0.239, 0, 0.14]</v>
      </c>
      <c r="B68" t="s">
        <v>99</v>
      </c>
      <c r="C68" s="22" t="s">
        <v>390</v>
      </c>
      <c r="D68">
        <v>0</v>
      </c>
      <c r="E68" t="s">
        <v>391</v>
      </c>
    </row>
    <row r="69" spans="1:5" x14ac:dyDescent="0.25">
      <c r="A69" t="str">
        <f t="shared" si="1"/>
        <v>['File de Salmão sem pele (grelhado) (gr)', 0.261, 0, 0.145]</v>
      </c>
      <c r="B69" t="s">
        <v>100</v>
      </c>
      <c r="C69" s="22" t="s">
        <v>392</v>
      </c>
      <c r="D69">
        <v>0</v>
      </c>
      <c r="E69" t="s">
        <v>393</v>
      </c>
    </row>
    <row r="70" spans="1:5" x14ac:dyDescent="0.25">
      <c r="A70" t="str">
        <f t="shared" si="1"/>
        <v>['Filé mingnon sem gordura (grelhado) (gr)', 0.328, 0, 0.088]</v>
      </c>
      <c r="B70" t="s">
        <v>114</v>
      </c>
      <c r="C70" s="22" t="s">
        <v>394</v>
      </c>
      <c r="D70">
        <v>0</v>
      </c>
      <c r="E70" t="s">
        <v>395</v>
      </c>
    </row>
    <row r="71" spans="1:5" x14ac:dyDescent="0.25">
      <c r="A71" t="str">
        <f t="shared" si="1"/>
        <v>['Fraldinha com gordura (cozida) (gr)', 0.242, 0, 0.26]</v>
      </c>
      <c r="B71" t="s">
        <v>115</v>
      </c>
      <c r="C71" s="22" t="s">
        <v>396</v>
      </c>
      <c r="D71">
        <v>0</v>
      </c>
      <c r="E71" t="s">
        <v>397</v>
      </c>
    </row>
    <row r="72" spans="1:5" x14ac:dyDescent="0.25">
      <c r="A72" t="str">
        <f t="shared" si="1"/>
        <v>['Gergelim (gr)', 0.239, 0.189, 0.504]</v>
      </c>
      <c r="B72" t="s">
        <v>175</v>
      </c>
      <c r="C72" s="22" t="s">
        <v>390</v>
      </c>
      <c r="D72" t="s">
        <v>398</v>
      </c>
      <c r="E72" t="s">
        <v>399</v>
      </c>
    </row>
    <row r="73" spans="1:5" x14ac:dyDescent="0.25">
      <c r="A73" t="str">
        <f t="shared" si="1"/>
        <v>['Goiaba branca (gr)', 0.025, 0.109, 0.005]</v>
      </c>
      <c r="B73" t="s">
        <v>73</v>
      </c>
      <c r="C73" s="22" t="s">
        <v>387</v>
      </c>
      <c r="D73" t="s">
        <v>275</v>
      </c>
      <c r="E73" t="s">
        <v>374</v>
      </c>
    </row>
    <row r="74" spans="1:5" x14ac:dyDescent="0.25">
      <c r="A74" t="str">
        <f t="shared" si="1"/>
        <v>['Goiaba vermelha (gr)', 0.027, 0.114, 0.004]</v>
      </c>
      <c r="B74" t="s">
        <v>74</v>
      </c>
      <c r="C74" s="22" t="s">
        <v>259</v>
      </c>
      <c r="D74" t="s">
        <v>325</v>
      </c>
      <c r="E74" t="s">
        <v>291</v>
      </c>
    </row>
    <row r="75" spans="1:5" x14ac:dyDescent="0.25">
      <c r="A75" t="str">
        <f t="shared" si="1"/>
        <v>['Granola Diet (gr)', 0.1, 0.6, 0.1]</v>
      </c>
      <c r="B75" t="s">
        <v>180</v>
      </c>
      <c r="C75" s="22" t="s">
        <v>341</v>
      </c>
      <c r="D75" t="s">
        <v>400</v>
      </c>
      <c r="E75" t="s">
        <v>341</v>
      </c>
    </row>
    <row r="76" spans="1:5" x14ac:dyDescent="0.25">
      <c r="A76" t="str">
        <f t="shared" si="1"/>
        <v>['Iogurte natural (gr)', 0.043, 0.017, 0.03]</v>
      </c>
      <c r="B76" t="s">
        <v>144</v>
      </c>
      <c r="C76" s="22" t="s">
        <v>401</v>
      </c>
      <c r="D76" t="s">
        <v>402</v>
      </c>
      <c r="E76" t="s">
        <v>320</v>
      </c>
    </row>
    <row r="77" spans="1:5" x14ac:dyDescent="0.25">
      <c r="A77" t="str">
        <f t="shared" si="1"/>
        <v>['Iogurte natural desnatado (gr)', 0.045, 0.051, 0.003]</v>
      </c>
      <c r="B77" t="s">
        <v>145</v>
      </c>
      <c r="C77" s="22" t="s">
        <v>308</v>
      </c>
      <c r="D77" t="s">
        <v>403</v>
      </c>
      <c r="E77" t="s">
        <v>371</v>
      </c>
    </row>
    <row r="78" spans="1:5" x14ac:dyDescent="0.25">
      <c r="A78" t="str">
        <f t="shared" si="1"/>
        <v>['Kiwi (gr)', 0.027, 0.101, 0.006]</v>
      </c>
      <c r="B78" t="s">
        <v>75</v>
      </c>
      <c r="C78" s="22" t="s">
        <v>259</v>
      </c>
      <c r="D78" t="s">
        <v>284</v>
      </c>
      <c r="E78" t="s">
        <v>377</v>
      </c>
    </row>
    <row r="79" spans="1:5" x14ac:dyDescent="0.25">
      <c r="A79" t="str">
        <f t="shared" si="1"/>
        <v>['Lagarto (cozido) (gr)', 0.329, 0, 0.091]</v>
      </c>
      <c r="B79" t="s">
        <v>116</v>
      </c>
      <c r="C79" s="22" t="s">
        <v>404</v>
      </c>
      <c r="D79">
        <v>0</v>
      </c>
      <c r="E79" t="s">
        <v>348</v>
      </c>
    </row>
    <row r="80" spans="1:5" x14ac:dyDescent="0.25">
      <c r="A80" t="str">
        <f t="shared" si="1"/>
        <v>['Laranja baía (suco) (ml)', 0.018, 0.076, 0]</v>
      </c>
      <c r="B80" t="s">
        <v>76</v>
      </c>
      <c r="C80" s="22" t="s">
        <v>405</v>
      </c>
      <c r="D80" t="s">
        <v>406</v>
      </c>
      <c r="E80">
        <v>0</v>
      </c>
    </row>
    <row r="81" spans="1:5" x14ac:dyDescent="0.25">
      <c r="A81" t="str">
        <f t="shared" si="1"/>
        <v>['Laranja da terra (suco) (ml)', 0.019, 0.084, 0.001]</v>
      </c>
      <c r="B81" t="s">
        <v>77</v>
      </c>
      <c r="C81" s="22" t="s">
        <v>298</v>
      </c>
      <c r="D81" t="s">
        <v>255</v>
      </c>
      <c r="E81" t="s">
        <v>258</v>
      </c>
    </row>
    <row r="82" spans="1:5" x14ac:dyDescent="0.25">
      <c r="A82" t="str">
        <f t="shared" si="1"/>
        <v>['Laranja lima (suco) (ml)', 0.018, 0.08, 0.001]</v>
      </c>
      <c r="B82" t="s">
        <v>78</v>
      </c>
      <c r="C82" s="22" t="s">
        <v>405</v>
      </c>
      <c r="D82" t="s">
        <v>407</v>
      </c>
      <c r="E82" t="s">
        <v>258</v>
      </c>
    </row>
    <row r="83" spans="1:5" x14ac:dyDescent="0.25">
      <c r="A83" t="str">
        <f t="shared" si="1"/>
        <v>['Leite condensado (gr)', 0.148, 0.499, 0.067]</v>
      </c>
      <c r="B83" t="s">
        <v>146</v>
      </c>
      <c r="C83" s="22" t="s">
        <v>408</v>
      </c>
      <c r="D83" t="s">
        <v>409</v>
      </c>
      <c r="E83" t="s">
        <v>410</v>
      </c>
    </row>
    <row r="84" spans="1:5" x14ac:dyDescent="0.25">
      <c r="A84" t="str">
        <f t="shared" si="1"/>
        <v>['Leite em pó desnatado (gr)', 0.413, 0.464, 0.009]</v>
      </c>
      <c r="B84" t="s">
        <v>147</v>
      </c>
      <c r="C84" s="22" t="s">
        <v>411</v>
      </c>
      <c r="D84" t="s">
        <v>412</v>
      </c>
      <c r="E84" t="s">
        <v>294</v>
      </c>
    </row>
    <row r="85" spans="1:5" x14ac:dyDescent="0.25">
      <c r="A85" t="str">
        <f t="shared" si="1"/>
        <v>['Lentilha cozida (gr)', 0.083, 0.143, 0.005]</v>
      </c>
      <c r="B85" t="s">
        <v>170</v>
      </c>
      <c r="C85" s="22" t="s">
        <v>413</v>
      </c>
      <c r="D85" t="s">
        <v>414</v>
      </c>
      <c r="E85" t="s">
        <v>374</v>
      </c>
    </row>
    <row r="86" spans="1:5" x14ac:dyDescent="0.25">
      <c r="A86" t="str">
        <f t="shared" si="1"/>
        <v>['Lingüiça de Frango (frita) (gr)', 0.183, 0, 0.185]</v>
      </c>
      <c r="B86" t="s">
        <v>131</v>
      </c>
      <c r="C86" s="22" t="s">
        <v>415</v>
      </c>
      <c r="D86">
        <v>0</v>
      </c>
      <c r="E86" t="s">
        <v>331</v>
      </c>
    </row>
    <row r="87" spans="1:5" x14ac:dyDescent="0.25">
      <c r="A87" t="str">
        <f t="shared" si="1"/>
        <v>['Lingüiça de frango (grelhada) (gr)', 0.182, 0, 0.184]</v>
      </c>
      <c r="B87" t="s">
        <v>132</v>
      </c>
      <c r="C87" s="22" t="s">
        <v>416</v>
      </c>
      <c r="D87">
        <v>0</v>
      </c>
      <c r="E87" t="s">
        <v>417</v>
      </c>
    </row>
    <row r="88" spans="1:5" x14ac:dyDescent="0.25">
      <c r="A88" t="str">
        <f t="shared" si="1"/>
        <v>['Lingüiça de porco (frita) (gr)', 0.205, 0, 0.213]</v>
      </c>
      <c r="B88" t="s">
        <v>133</v>
      </c>
      <c r="C88" s="22" t="s">
        <v>418</v>
      </c>
      <c r="D88">
        <v>0</v>
      </c>
      <c r="E88" t="s">
        <v>419</v>
      </c>
    </row>
    <row r="89" spans="1:5" x14ac:dyDescent="0.25">
      <c r="A89" t="str">
        <f t="shared" si="1"/>
        <v>['Lingüiça de porco (grelhada) (gr)', 0.232, 0, 0.219]</v>
      </c>
      <c r="B89" t="s">
        <v>134</v>
      </c>
      <c r="C89" s="22" t="s">
        <v>420</v>
      </c>
      <c r="D89">
        <v>0</v>
      </c>
      <c r="E89" t="s">
        <v>421</v>
      </c>
    </row>
    <row r="90" spans="1:5" x14ac:dyDescent="0.25">
      <c r="A90" t="str">
        <f t="shared" si="1"/>
        <v>['Linhaça (gr)', 0.195, 0.379, 0.323]</v>
      </c>
      <c r="B90" t="s">
        <v>176</v>
      </c>
      <c r="C90" s="22" t="s">
        <v>422</v>
      </c>
      <c r="D90" t="s">
        <v>423</v>
      </c>
      <c r="E90" t="s">
        <v>424</v>
      </c>
    </row>
    <row r="91" spans="1:5" x14ac:dyDescent="0.25">
      <c r="A91" t="str">
        <f t="shared" si="1"/>
        <v>['Lombo de porco assado (gr)', 0.357, 0, 0.064]</v>
      </c>
      <c r="B91" t="s">
        <v>138</v>
      </c>
      <c r="C91" s="22" t="s">
        <v>425</v>
      </c>
      <c r="D91">
        <v>0</v>
      </c>
      <c r="E91" t="s">
        <v>426</v>
      </c>
    </row>
    <row r="92" spans="1:5" x14ac:dyDescent="0.25">
      <c r="A92" t="str">
        <f t="shared" si="1"/>
        <v>['Maçã Argentina (gr)', 0.023, 0.145, 0.002]</v>
      </c>
      <c r="B92" t="s">
        <v>79</v>
      </c>
      <c r="C92" s="22" t="s">
        <v>427</v>
      </c>
      <c r="D92" t="s">
        <v>393</v>
      </c>
      <c r="E92" t="s">
        <v>267</v>
      </c>
    </row>
    <row r="93" spans="1:5" x14ac:dyDescent="0.25">
      <c r="A93" t="str">
        <f t="shared" si="1"/>
        <v>['Macarrão (gr)', 0.197, 0.682, 0.013]</v>
      </c>
      <c r="B93" t="s">
        <v>50</v>
      </c>
      <c r="C93" s="22" t="s">
        <v>428</v>
      </c>
      <c r="D93" t="s">
        <v>429</v>
      </c>
      <c r="E93" t="s">
        <v>305</v>
      </c>
    </row>
    <row r="94" spans="1:5" x14ac:dyDescent="0.25">
      <c r="A94" t="str">
        <f t="shared" si="1"/>
        <v>['Maionese com ovos (gr)', 0.016, 0.069, 0.305]</v>
      </c>
      <c r="B94" t="s">
        <v>159</v>
      </c>
      <c r="C94" s="22" t="s">
        <v>430</v>
      </c>
      <c r="D94" t="s">
        <v>431</v>
      </c>
      <c r="E94" t="s">
        <v>432</v>
      </c>
    </row>
    <row r="95" spans="1:5" x14ac:dyDescent="0.25">
      <c r="A95" t="str">
        <f t="shared" si="1"/>
        <v>['Mamão Formosa (gr)', 0.022, 0.101, 0.001]</v>
      </c>
      <c r="B95" t="s">
        <v>80</v>
      </c>
      <c r="C95" s="22" t="s">
        <v>433</v>
      </c>
      <c r="D95" t="s">
        <v>284</v>
      </c>
      <c r="E95" t="s">
        <v>258</v>
      </c>
    </row>
    <row r="96" spans="1:5" x14ac:dyDescent="0.25">
      <c r="A96" t="str">
        <f t="shared" si="1"/>
        <v>['Mamão Papaia (gr)', 0.018, 0.091, 0.001]</v>
      </c>
      <c r="B96" t="s">
        <v>81</v>
      </c>
      <c r="C96" s="22" t="s">
        <v>405</v>
      </c>
      <c r="D96" t="s">
        <v>348</v>
      </c>
      <c r="E96" t="s">
        <v>258</v>
      </c>
    </row>
    <row r="97" spans="1:5" x14ac:dyDescent="0.25">
      <c r="A97" t="str">
        <f t="shared" si="1"/>
        <v>['Maminha (grelhada) (gr)', 0.307, 0, 0.024]</v>
      </c>
      <c r="B97" t="s">
        <v>117</v>
      </c>
      <c r="C97" s="22" t="s">
        <v>338</v>
      </c>
      <c r="D97">
        <v>0</v>
      </c>
      <c r="E97" t="s">
        <v>256</v>
      </c>
    </row>
    <row r="98" spans="1:5" x14ac:dyDescent="0.25">
      <c r="A98" t="str">
        <f t="shared" si="1"/>
        <v>['Mandioca (cozida) (gr)', 0.044, 0.263, 0.003]</v>
      </c>
      <c r="B98" t="s">
        <v>64</v>
      </c>
      <c r="C98" s="22" t="s">
        <v>434</v>
      </c>
      <c r="D98" t="s">
        <v>435</v>
      </c>
      <c r="E98" t="s">
        <v>371</v>
      </c>
    </row>
    <row r="99" spans="1:5" x14ac:dyDescent="0.25">
      <c r="A99" t="str">
        <f t="shared" si="1"/>
        <v>['Mandioca (frita) (gr)', 0.077, 0.44, 0.112]</v>
      </c>
      <c r="B99" t="s">
        <v>65</v>
      </c>
      <c r="C99" s="22" t="s">
        <v>436</v>
      </c>
      <c r="D99" t="s">
        <v>437</v>
      </c>
      <c r="E99" t="s">
        <v>438</v>
      </c>
    </row>
    <row r="100" spans="1:5" x14ac:dyDescent="0.25">
      <c r="A100" t="str">
        <f t="shared" si="1"/>
        <v>['Manteiga com sal (gr)', 0.004, 0.001, 0.824]</v>
      </c>
      <c r="B100" t="s">
        <v>92</v>
      </c>
      <c r="C100" s="22" t="s">
        <v>291</v>
      </c>
      <c r="D100" t="s">
        <v>258</v>
      </c>
      <c r="E100" t="s">
        <v>439</v>
      </c>
    </row>
    <row r="101" spans="1:5" x14ac:dyDescent="0.25">
      <c r="A101" t="str">
        <f t="shared" si="1"/>
        <v>['Manteiga sem sal (gr)', 0.004, 0, 0.86]</v>
      </c>
      <c r="B101" t="s">
        <v>93</v>
      </c>
      <c r="C101" s="22" t="s">
        <v>291</v>
      </c>
      <c r="D101">
        <v>0</v>
      </c>
      <c r="E101" t="s">
        <v>440</v>
      </c>
    </row>
    <row r="102" spans="1:5" x14ac:dyDescent="0.25">
      <c r="A102" t="str">
        <f t="shared" si="1"/>
        <v>['Melão (gr)', 0.016, 0.066, 0]</v>
      </c>
      <c r="B102" t="s">
        <v>82</v>
      </c>
      <c r="C102" s="22" t="s">
        <v>430</v>
      </c>
      <c r="D102" t="s">
        <v>321</v>
      </c>
      <c r="E102">
        <v>0</v>
      </c>
    </row>
    <row r="103" spans="1:5" x14ac:dyDescent="0.25">
      <c r="A103" t="str">
        <f t="shared" si="1"/>
        <v>['Milho verde (gr)', 0.053, 0.15, 0.024]</v>
      </c>
      <c r="B103" t="s">
        <v>51</v>
      </c>
      <c r="C103" s="22" t="s">
        <v>441</v>
      </c>
      <c r="D103" t="s">
        <v>442</v>
      </c>
      <c r="E103" t="s">
        <v>256</v>
      </c>
    </row>
    <row r="104" spans="1:5" x14ac:dyDescent="0.25">
      <c r="A104" t="str">
        <f t="shared" si="1"/>
        <v>['Miolo de alcatra sem gordura (grelhado) (gr)', 0.319, 0, 0.116]</v>
      </c>
      <c r="B104" t="s">
        <v>118</v>
      </c>
      <c r="C104" s="22" t="s">
        <v>359</v>
      </c>
      <c r="D104">
        <v>0</v>
      </c>
      <c r="E104" t="s">
        <v>443</v>
      </c>
    </row>
    <row r="105" spans="1:5" x14ac:dyDescent="0.25">
      <c r="A105" t="str">
        <f t="shared" si="1"/>
        <v>['Morango (gr)', 0.018, 0.06, 0.003]</v>
      </c>
      <c r="B105" t="s">
        <v>83</v>
      </c>
      <c r="C105" s="22" t="s">
        <v>405</v>
      </c>
      <c r="D105" t="s">
        <v>254</v>
      </c>
      <c r="E105" t="s">
        <v>371</v>
      </c>
    </row>
    <row r="106" spans="1:5" x14ac:dyDescent="0.25">
      <c r="A106" t="str">
        <f t="shared" si="1"/>
        <v>['Mortadela (gr)', 0.127, 0.051, 0.216]</v>
      </c>
      <c r="B106" t="s">
        <v>135</v>
      </c>
      <c r="C106" s="22" t="s">
        <v>334</v>
      </c>
      <c r="D106" t="s">
        <v>403</v>
      </c>
      <c r="E106" t="s">
        <v>444</v>
      </c>
    </row>
    <row r="107" spans="1:5" x14ac:dyDescent="0.25">
      <c r="A107" t="str">
        <f t="shared" si="1"/>
        <v>['Músculo sem gordura (cozido) (gr)', 0.312, 0, 0.067]</v>
      </c>
      <c r="B107" t="s">
        <v>119</v>
      </c>
      <c r="C107" s="22" t="s">
        <v>316</v>
      </c>
      <c r="D107">
        <v>0</v>
      </c>
      <c r="E107" t="s">
        <v>410</v>
      </c>
    </row>
    <row r="108" spans="1:5" x14ac:dyDescent="0.25">
      <c r="A108" t="str">
        <f t="shared" si="1"/>
        <v>['Noz (gr)', 0.163, 0.161, 0.594]</v>
      </c>
      <c r="B108" t="s">
        <v>178</v>
      </c>
      <c r="C108" s="22" t="s">
        <v>351</v>
      </c>
      <c r="D108" t="s">
        <v>313</v>
      </c>
      <c r="E108" t="s">
        <v>445</v>
      </c>
    </row>
    <row r="109" spans="1:5" x14ac:dyDescent="0.25">
      <c r="A109" t="str">
        <f t="shared" si="1"/>
        <v>['Omelete de queijo (gr)', 0.157, 0.004, 0.22]</v>
      </c>
      <c r="B109" t="s">
        <v>155</v>
      </c>
      <c r="C109" s="22" t="s">
        <v>446</v>
      </c>
      <c r="D109" t="s">
        <v>291</v>
      </c>
      <c r="E109" t="s">
        <v>447</v>
      </c>
    </row>
    <row r="110" spans="1:5" x14ac:dyDescent="0.25">
      <c r="A110" t="str">
        <f t="shared" si="1"/>
        <v>['Ovo (unid)', 6333, 0.666, 5666]</v>
      </c>
      <c r="B110" t="s">
        <v>34</v>
      </c>
      <c r="C110" s="22">
        <v>6333</v>
      </c>
      <c r="D110" t="s">
        <v>448</v>
      </c>
      <c r="E110" s="38">
        <v>5666</v>
      </c>
    </row>
    <row r="111" spans="1:5" x14ac:dyDescent="0.25">
      <c r="A111" t="str">
        <f t="shared" si="1"/>
        <v>['Ovo de codorna (gr)', 0.138, 0.007, 0.127]</v>
      </c>
      <c r="B111" t="s">
        <v>156</v>
      </c>
      <c r="C111" s="22" t="s">
        <v>449</v>
      </c>
      <c r="D111" t="s">
        <v>261</v>
      </c>
      <c r="E111" t="s">
        <v>334</v>
      </c>
    </row>
    <row r="112" spans="1:5" x14ac:dyDescent="0.25">
      <c r="A112" t="str">
        <f t="shared" si="1"/>
        <v>['Paçoca (gr)', 0.225, 0.458, 0.261]</v>
      </c>
      <c r="B112" t="s">
        <v>171</v>
      </c>
      <c r="C112" s="22" t="s">
        <v>362</v>
      </c>
      <c r="D112" t="s">
        <v>450</v>
      </c>
      <c r="E112" t="s">
        <v>392</v>
      </c>
    </row>
    <row r="113" spans="1:5" x14ac:dyDescent="0.25">
      <c r="A113" t="str">
        <f t="shared" si="1"/>
        <v>['Paleta sem gordura (cozida) (gr)', 0.297, 0, 0.074]</v>
      </c>
      <c r="B113" t="s">
        <v>120</v>
      </c>
      <c r="C113" s="22" t="s">
        <v>451</v>
      </c>
      <c r="D113">
        <v>0</v>
      </c>
      <c r="E113" t="s">
        <v>452</v>
      </c>
    </row>
    <row r="114" spans="1:5" x14ac:dyDescent="0.25">
      <c r="A114" t="str">
        <f t="shared" si="1"/>
        <v>['Pão de forma integral (gr)', 0.156, 0.437, 0.037]</v>
      </c>
      <c r="B114" t="s">
        <v>52</v>
      </c>
      <c r="C114" s="22" t="s">
        <v>453</v>
      </c>
      <c r="D114" t="s">
        <v>454</v>
      </c>
      <c r="E114" t="s">
        <v>270</v>
      </c>
    </row>
    <row r="115" spans="1:5" x14ac:dyDescent="0.25">
      <c r="A115" t="str">
        <f t="shared" si="1"/>
        <v>['Pão de queijo (gr)', 0.094, 0.3, 0.246]</v>
      </c>
      <c r="B115" t="s">
        <v>66</v>
      </c>
      <c r="C115" s="22" t="s">
        <v>260</v>
      </c>
      <c r="D115" t="s">
        <v>455</v>
      </c>
      <c r="E115" t="s">
        <v>289</v>
      </c>
    </row>
    <row r="116" spans="1:5" x14ac:dyDescent="0.25">
      <c r="A116" t="str">
        <f t="shared" si="1"/>
        <v>['Pão frances (pão de sal) (unid)', 5.5, 26, 3]</v>
      </c>
      <c r="B116" t="s">
        <v>39</v>
      </c>
      <c r="C116" s="22" t="s">
        <v>456</v>
      </c>
      <c r="D116">
        <v>26</v>
      </c>
      <c r="E116">
        <v>3</v>
      </c>
    </row>
    <row r="117" spans="1:5" x14ac:dyDescent="0.25">
      <c r="A117" t="str">
        <f t="shared" si="1"/>
        <v>['Pasta de amendoim (gr)', 0.25, 0.2, 0.45]</v>
      </c>
      <c r="B117" t="s">
        <v>36</v>
      </c>
      <c r="C117" s="22" t="s">
        <v>457</v>
      </c>
      <c r="D117" t="s">
        <v>339</v>
      </c>
      <c r="E117" t="s">
        <v>458</v>
      </c>
    </row>
    <row r="118" spans="1:5" x14ac:dyDescent="0.25">
      <c r="A118" t="str">
        <f t="shared" si="1"/>
        <v>['Patinho sem gordura (grelhado) (gr)', 0.359, 0, 0.073]</v>
      </c>
      <c r="B118" t="s">
        <v>121</v>
      </c>
      <c r="C118" s="22" t="s">
        <v>459</v>
      </c>
      <c r="D118">
        <v>0</v>
      </c>
      <c r="E118" t="s">
        <v>379</v>
      </c>
    </row>
    <row r="119" spans="1:5" x14ac:dyDescent="0.25">
      <c r="A119" t="str">
        <f t="shared" si="1"/>
        <v>['Pêra Park (gr)', 0.022, 0.141, 0.002]</v>
      </c>
      <c r="B119" t="s">
        <v>84</v>
      </c>
      <c r="C119" s="22" t="s">
        <v>433</v>
      </c>
      <c r="D119" t="s">
        <v>460</v>
      </c>
      <c r="E119" t="s">
        <v>267</v>
      </c>
    </row>
    <row r="120" spans="1:5" x14ac:dyDescent="0.25">
      <c r="A120" t="str">
        <f t="shared" si="1"/>
        <v>['Pêra Williams (gr)', 0.024, 0.123, 0.001]</v>
      </c>
      <c r="B120" t="s">
        <v>85</v>
      </c>
      <c r="C120" s="22" t="s">
        <v>256</v>
      </c>
      <c r="D120" t="s">
        <v>319</v>
      </c>
      <c r="E120" t="s">
        <v>258</v>
      </c>
    </row>
    <row r="121" spans="1:5" x14ac:dyDescent="0.25">
      <c r="A121" t="str">
        <f t="shared" si="1"/>
        <v>['Pescada Branca (frita) (gr)', 0.274, 0, 0.118]</v>
      </c>
      <c r="B121" t="s">
        <v>98</v>
      </c>
      <c r="C121" s="22" t="s">
        <v>461</v>
      </c>
      <c r="D121">
        <v>0</v>
      </c>
      <c r="E121" t="s">
        <v>376</v>
      </c>
    </row>
    <row r="122" spans="1:5" x14ac:dyDescent="0.25">
      <c r="A122" t="str">
        <f t="shared" si="1"/>
        <v>['Picanha com gordura (grelhada) (gr)', 0.264, 0, 0.195]</v>
      </c>
      <c r="B122" t="s">
        <v>122</v>
      </c>
      <c r="C122" s="22" t="s">
        <v>462</v>
      </c>
      <c r="D122">
        <v>0</v>
      </c>
      <c r="E122" t="s">
        <v>422</v>
      </c>
    </row>
    <row r="123" spans="1:5" x14ac:dyDescent="0.25">
      <c r="A123" t="str">
        <f t="shared" si="1"/>
        <v>['Picanha sem gordura (grelhada) (gr)', 0.319, 0, 0.113]</v>
      </c>
      <c r="B123" t="s">
        <v>123</v>
      </c>
      <c r="C123" s="22" t="s">
        <v>359</v>
      </c>
      <c r="D123">
        <v>0</v>
      </c>
      <c r="E123" t="s">
        <v>380</v>
      </c>
    </row>
    <row r="124" spans="1:5" x14ac:dyDescent="0.25">
      <c r="A124" t="str">
        <f t="shared" si="1"/>
        <v>['Pinhão (gr)', 0.085, 0.384, 0.007]</v>
      </c>
      <c r="B124" t="s">
        <v>177</v>
      </c>
      <c r="C124" s="22" t="s">
        <v>297</v>
      </c>
      <c r="D124" t="s">
        <v>463</v>
      </c>
      <c r="E124" t="s">
        <v>261</v>
      </c>
    </row>
    <row r="125" spans="1:5" x14ac:dyDescent="0.25">
      <c r="A125" t="str">
        <f t="shared" si="1"/>
        <v>['Pipoca sem sal (com óleo de soja) (gr)', 0.187, 0.615, 0.159]</v>
      </c>
      <c r="B125" t="s">
        <v>53</v>
      </c>
      <c r="C125" s="22" t="s">
        <v>327</v>
      </c>
      <c r="D125" t="s">
        <v>464</v>
      </c>
      <c r="E125" t="s">
        <v>465</v>
      </c>
    </row>
    <row r="126" spans="1:5" x14ac:dyDescent="0.25">
      <c r="A126" t="str">
        <f t="shared" si="1"/>
        <v>['Polvilho (gr)', 0.112, 0.759, 0]</v>
      </c>
      <c r="B126" t="s">
        <v>67</v>
      </c>
      <c r="C126" s="22" t="s">
        <v>438</v>
      </c>
      <c r="D126" t="s">
        <v>466</v>
      </c>
      <c r="E126">
        <v>0</v>
      </c>
    </row>
    <row r="127" spans="1:5" x14ac:dyDescent="0.25">
      <c r="A127" t="str">
        <f t="shared" si="1"/>
        <v>['Presunto com capa de gordura (gr)', 0.146, 0.012, 0.068]</v>
      </c>
      <c r="B127" t="s">
        <v>139</v>
      </c>
      <c r="C127" s="22" t="s">
        <v>467</v>
      </c>
      <c r="D127" t="s">
        <v>253</v>
      </c>
      <c r="E127" t="s">
        <v>375</v>
      </c>
    </row>
    <row r="128" spans="1:5" x14ac:dyDescent="0.25">
      <c r="A128" t="str">
        <f t="shared" si="1"/>
        <v>['Presunto sem capa de gordura (gr)', 0.146, 0.019, 0.027]</v>
      </c>
      <c r="B128" t="s">
        <v>140</v>
      </c>
      <c r="C128" s="22" t="s">
        <v>467</v>
      </c>
      <c r="D128" t="s">
        <v>298</v>
      </c>
      <c r="E128" t="s">
        <v>259</v>
      </c>
    </row>
    <row r="129" spans="1:5" x14ac:dyDescent="0.25">
      <c r="A129" t="str">
        <f t="shared" si="1"/>
        <v>['Queijo minas frescal (gr)', 0.178, 0.028, 0.202]</v>
      </c>
      <c r="B129" t="s">
        <v>148</v>
      </c>
      <c r="C129" s="22" t="s">
        <v>468</v>
      </c>
      <c r="D129" t="s">
        <v>469</v>
      </c>
      <c r="E129" t="s">
        <v>470</v>
      </c>
    </row>
    <row r="130" spans="1:5" x14ac:dyDescent="0.25">
      <c r="A130" t="str">
        <f t="shared" ref="A130:A147" si="2">"["&amp;"'"&amp;TRIM(B130)&amp;"'"&amp;", "&amp;C130&amp;", "&amp;D130&amp;", "&amp;E130&amp;"]"</f>
        <v>['Queijo minas meia cura (gr)', 0.216, 0.031, 0.246]</v>
      </c>
      <c r="B130" t="s">
        <v>149</v>
      </c>
      <c r="C130" s="22" t="s">
        <v>444</v>
      </c>
      <c r="D130" t="s">
        <v>318</v>
      </c>
      <c r="E130" t="s">
        <v>289</v>
      </c>
    </row>
    <row r="131" spans="1:5" x14ac:dyDescent="0.25">
      <c r="A131" t="str">
        <f t="shared" si="2"/>
        <v>['Queijo mozarela (gr)', 0.23, 0.027, 0.252]</v>
      </c>
      <c r="B131" t="s">
        <v>150</v>
      </c>
      <c r="C131" s="22" t="s">
        <v>364</v>
      </c>
      <c r="D131" t="s">
        <v>259</v>
      </c>
      <c r="E131" t="s">
        <v>471</v>
      </c>
    </row>
    <row r="132" spans="1:5" x14ac:dyDescent="0.25">
      <c r="A132" t="str">
        <f t="shared" si="2"/>
        <v>['Queijo parmesão (gr)', 0.358, 0.015, 0.335]</v>
      </c>
      <c r="B132" t="s">
        <v>151</v>
      </c>
      <c r="C132" s="22" t="s">
        <v>472</v>
      </c>
      <c r="D132" t="s">
        <v>265</v>
      </c>
      <c r="E132" t="s">
        <v>473</v>
      </c>
    </row>
    <row r="133" spans="1:5" x14ac:dyDescent="0.25">
      <c r="A133" t="str">
        <f t="shared" si="2"/>
        <v>['Queijo prato (gr)', 0.229, 0.016, 0.291]</v>
      </c>
      <c r="B133" t="s">
        <v>152</v>
      </c>
      <c r="C133" s="22" t="s">
        <v>474</v>
      </c>
      <c r="D133" t="s">
        <v>430</v>
      </c>
      <c r="E133" t="s">
        <v>475</v>
      </c>
    </row>
    <row r="134" spans="1:5" x14ac:dyDescent="0.25">
      <c r="A134" t="str">
        <f t="shared" si="2"/>
        <v>['Requeijão cremoso (gr)', 0.099, 0.021, 0.234]</v>
      </c>
      <c r="B134" t="s">
        <v>153</v>
      </c>
      <c r="C134" s="22" t="s">
        <v>476</v>
      </c>
      <c r="D134" t="s">
        <v>360</v>
      </c>
      <c r="E134" t="s">
        <v>477</v>
      </c>
    </row>
    <row r="135" spans="1:5" x14ac:dyDescent="0.25">
      <c r="A135" t="str">
        <f t="shared" si="2"/>
        <v>['Ricota (gr)', 0.131, 0.033, 0.081]</v>
      </c>
      <c r="B135" t="s">
        <v>154</v>
      </c>
      <c r="C135" s="22" t="s">
        <v>317</v>
      </c>
      <c r="D135" t="s">
        <v>310</v>
      </c>
      <c r="E135" t="s">
        <v>345</v>
      </c>
    </row>
    <row r="136" spans="1:5" x14ac:dyDescent="0.25">
      <c r="A136" t="str">
        <f t="shared" si="2"/>
        <v>['Salada Verde (gr)', 0, 0, 0]</v>
      </c>
      <c r="B136" t="s">
        <v>179</v>
      </c>
      <c r="C136" s="22">
        <v>0</v>
      </c>
      <c r="D136">
        <v>0</v>
      </c>
      <c r="E136">
        <v>0</v>
      </c>
    </row>
    <row r="137" spans="1:5" x14ac:dyDescent="0.25">
      <c r="A137" t="str">
        <f t="shared" si="2"/>
        <v>['Salame (gr)', 0.262, 0.025, 0.306]</v>
      </c>
      <c r="B137" t="s">
        <v>141</v>
      </c>
      <c r="C137" s="22" t="s">
        <v>292</v>
      </c>
      <c r="D137" t="s">
        <v>387</v>
      </c>
      <c r="E137" t="s">
        <v>478</v>
      </c>
    </row>
    <row r="138" spans="1:5" x14ac:dyDescent="0.25">
      <c r="A138" t="str">
        <f t="shared" si="2"/>
        <v>['Sardinha (assada) (gr)', 0.322, 0, 0.03]</v>
      </c>
      <c r="B138" t="s">
        <v>101</v>
      </c>
      <c r="C138" s="22" t="s">
        <v>479</v>
      </c>
      <c r="D138">
        <v>0</v>
      </c>
      <c r="E138" t="s">
        <v>320</v>
      </c>
    </row>
    <row r="139" spans="1:5" x14ac:dyDescent="0.25">
      <c r="A139" t="str">
        <f t="shared" si="2"/>
        <v>['Sardinha (conserva em óleo) (gr)', 0.159, 0, 0.24]</v>
      </c>
      <c r="B139" t="s">
        <v>102</v>
      </c>
      <c r="C139" s="22" t="s">
        <v>465</v>
      </c>
      <c r="D139">
        <v>0</v>
      </c>
      <c r="E139" t="s">
        <v>352</v>
      </c>
    </row>
    <row r="140" spans="1:5" x14ac:dyDescent="0.25">
      <c r="A140" t="str">
        <f t="shared" si="2"/>
        <v>['Sobrecoxa de Frango com pele (assada) (gr)', 0.287, 0, 0.152]</v>
      </c>
      <c r="B140" t="s">
        <v>129</v>
      </c>
      <c r="C140" s="22" t="s">
        <v>480</v>
      </c>
      <c r="D140">
        <v>0</v>
      </c>
      <c r="E140" t="s">
        <v>481</v>
      </c>
    </row>
    <row r="141" spans="1:5" x14ac:dyDescent="0.25">
      <c r="A141" t="str">
        <f t="shared" si="2"/>
        <v>['Sobrecoxa de Frango som pele (assada) (gr)', 0.292, 0, 0.12]</v>
      </c>
      <c r="B141" t="s">
        <v>130</v>
      </c>
      <c r="C141" s="22" t="s">
        <v>482</v>
      </c>
      <c r="D141">
        <v>0</v>
      </c>
      <c r="E141" t="s">
        <v>324</v>
      </c>
    </row>
    <row r="142" spans="1:5" x14ac:dyDescent="0.25">
      <c r="A142" t="str">
        <f t="shared" si="2"/>
        <v>['Suco de uva concentrado (gr)', 0.018, 0.129, 0]</v>
      </c>
      <c r="B142" t="s">
        <v>89</v>
      </c>
      <c r="C142" s="22" t="s">
        <v>405</v>
      </c>
      <c r="D142" t="s">
        <v>483</v>
      </c>
      <c r="E142">
        <v>0</v>
      </c>
    </row>
    <row r="143" spans="1:5" x14ac:dyDescent="0.25">
      <c r="A143" t="str">
        <f t="shared" si="2"/>
        <v>['Tangerina Poncã (gr)', 0.02, 0.084, 0.001]</v>
      </c>
      <c r="B143" t="s">
        <v>86</v>
      </c>
      <c r="C143" s="22" t="s">
        <v>484</v>
      </c>
      <c r="D143" t="s">
        <v>255</v>
      </c>
      <c r="E143" t="s">
        <v>258</v>
      </c>
    </row>
    <row r="144" spans="1:5" x14ac:dyDescent="0.25">
      <c r="A144" t="str">
        <f t="shared" si="2"/>
        <v>['Tapioca com manteiga (gr)', 0.08, 0.556, 0.109]</v>
      </c>
      <c r="B144" t="s">
        <v>164</v>
      </c>
      <c r="C144" s="22" t="s">
        <v>407</v>
      </c>
      <c r="D144" t="s">
        <v>485</v>
      </c>
      <c r="E144" t="s">
        <v>275</v>
      </c>
    </row>
    <row r="145" spans="1:5" x14ac:dyDescent="0.25">
      <c r="A145" t="str">
        <f t="shared" si="2"/>
        <v>['Uva Itália (gr)', 0.024, 0.119, 0.002]</v>
      </c>
      <c r="B145" t="s">
        <v>87</v>
      </c>
      <c r="C145" s="22" t="s">
        <v>256</v>
      </c>
      <c r="D145" t="s">
        <v>373</v>
      </c>
      <c r="E145" t="s">
        <v>267</v>
      </c>
    </row>
    <row r="146" spans="1:5" x14ac:dyDescent="0.25">
      <c r="A146" t="str">
        <f t="shared" si="2"/>
        <v>['Uva Rubi (gr)', 0.022, 0.111, 0.002]</v>
      </c>
      <c r="B146" t="s">
        <v>88</v>
      </c>
      <c r="C146" s="22" t="s">
        <v>433</v>
      </c>
      <c r="D146" t="s">
        <v>486</v>
      </c>
      <c r="E146" t="s">
        <v>267</v>
      </c>
    </row>
    <row r="147" spans="1:5" x14ac:dyDescent="0.25">
      <c r="A147" t="str">
        <f t="shared" si="2"/>
        <v>['Whey 80% (gr)', 0.8, 0.066, 0]</v>
      </c>
      <c r="B147" t="s">
        <v>37</v>
      </c>
      <c r="C147" s="22" t="s">
        <v>487</v>
      </c>
      <c r="D147" t="s">
        <v>321</v>
      </c>
      <c r="E14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DADOS</vt:lpstr>
      <vt:lpstr>TREINO</vt:lpstr>
      <vt:lpstr>REFEIÇÃO</vt:lpstr>
      <vt:lpstr>ALIMENTOS</vt:lpstr>
      <vt:lpstr>ALIMENTOSARRAY</vt:lpstr>
      <vt:lpstr>Alimentos</vt:lpstr>
      <vt:lpstr>TREINO!Area_de_impressao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Luiz Pereira</dc:creator>
  <cp:lastModifiedBy>lukspc</cp:lastModifiedBy>
  <cp:lastPrinted>2021-04-27T00:20:58Z</cp:lastPrinted>
  <dcterms:created xsi:type="dcterms:W3CDTF">2021-04-26T23:59:39Z</dcterms:created>
  <dcterms:modified xsi:type="dcterms:W3CDTF">2023-02-13T16:01:45Z</dcterms:modified>
</cp:coreProperties>
</file>