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D:\Meus Arquivos\Faculdade\2022.1\Simulação e Modelagem de Sistemas\teste 2\TGB\Simulada\"/>
    </mc:Choice>
  </mc:AlternateContent>
  <xr:revisionPtr revIDLastSave="0" documentId="13_ncr:1_{4B51EC43-3469-4AE9-812D-41144CA12A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luxo de Teste" sheetId="1" r:id="rId1"/>
    <sheet name="Teste F" sheetId="3" r:id="rId2"/>
    <sheet name="Teste T" sheetId="2" r:id="rId3"/>
    <sheet name="Smith-Satter" sheetId="4" r:id="rId4"/>
  </sheets>
  <externalReferences>
    <externalReference r:id="rId5"/>
  </externalReferences>
  <definedNames>
    <definedName name="desvpad">'Fluxo de Teste'!$I$23</definedName>
    <definedName name="gl">'Fluxo de Teste'!$L$21</definedName>
    <definedName name="media">'Fluxo de Teste'!$G$21</definedName>
    <definedName name="media_a">'Teste T'!$A$12</definedName>
    <definedName name="media_b">'Teste T'!$B$12</definedName>
    <definedName name="n">'Fluxo de Teste'!$E$21</definedName>
    <definedName name="taxa">[1]VF!$B$1</definedName>
    <definedName name="x1_" localSheetId="0">'Fluxo de Teste'!$A$1:$A$50</definedName>
    <definedName name="x1__1" localSheetId="0">'Fluxo de Teste'!$A$1:$A$50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A13" i="2"/>
  <c r="A2" i="3"/>
  <c r="B13" i="2"/>
  <c r="A3" i="3"/>
  <c r="A12" i="2"/>
  <c r="B12" i="2"/>
  <c r="D4" i="2"/>
  <c r="D5" i="2"/>
  <c r="D7" i="2"/>
  <c r="H7" i="2"/>
  <c r="B4" i="4"/>
  <c r="B5" i="4"/>
  <c r="B12" i="4"/>
  <c r="B7" i="4"/>
  <c r="B6" i="4"/>
  <c r="F4" i="2"/>
  <c r="F5" i="2"/>
  <c r="F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<sst xmlns="http://schemas.openxmlformats.org/spreadsheetml/2006/main" count="56" uniqueCount="54">
  <si>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</si>
  <si>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</si>
  <si>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</si>
  <si>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</si>
  <si>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</si>
  <si>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</si>
  <si>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</si>
  <si>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</si>
  <si>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Neste exemplo, é o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</si>
  <si>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</si>
  <si>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</si>
  <si>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</si>
  <si>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</si>
  <si>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</si>
  <si>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</si>
  <si>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</si>
  <si>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</si>
  <si>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</si>
  <si>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</si>
  <si>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</si>
  <si>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</si>
  <si>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</si>
  <si>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</si>
  <si>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</si>
  <si>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 xml:space="preserve"> </t>
  </si>
  <si>
    <t>TABELA    TESTE   F</t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</si>
  <si>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</si>
  <si>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</si>
  <si>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</si>
  <si>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</si>
  <si>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</si>
  <si>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</si>
  <si>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</si>
  <si>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</si>
  <si>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</si>
  <si>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</si>
  <si>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</si>
  <si>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</si>
  <si>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</si>
  <si>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</si>
  <si>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</si>
  <si>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</si>
  <si>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verificar com Teste de adequação (Chi-Square/KS)</t>
  </si>
  <si>
    <t>F=</t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</si>
  <si>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</si>
  <si>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</si>
  <si>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</si>
  <si>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</si>
  <si>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</si>
  <si>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</si>
  <si>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sistema (denominador)</t>
  </si>
  <si>
    <t>modelo (numerador)</t>
  </si>
  <si>
    <r>
      <t>Com F = 1,32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</si>
  <si>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Com t = 0.44356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</si>
</sst>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9" borderId="0" xfId="0" applyFill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12" fillId="0" borderId="0" xfId="0" applyFont="1"/>
    <xf numFmtId="0" fontId="7" fillId="10" borderId="0" xfId="0" applyFont="1" applyFill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12" fillId="0" borderId="0" xfId="0" applyFont="1" applyAlignment="1">
      <alignment horizontal="right"/>
    </xf>
    <xf numFmtId="0" fontId="26" fillId="0" borderId="0" xfId="0" applyFont="1"/>
    <xf numFmtId="0" fontId="0" fillId="12" borderId="0" xfId="0" applyFill="1" applyBorder="1"/>
    <xf numFmtId="0" fontId="2" fillId="12" borderId="0" xfId="0" applyFont="1" applyFill="1" applyBorder="1"/>
    <xf numFmtId="0" fontId="0" fillId="12" borderId="0" xfId="0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165" fontId="1" fillId="12" borderId="0" xfId="1" applyNumberFormat="1" applyFont="1" applyFill="1" applyBorder="1" applyAlignment="1">
      <alignment wrapText="1"/>
    </xf>
    <xf numFmtId="0" fontId="0" fillId="12" borderId="0" xfId="0" applyFill="1" applyBorder="1" applyAlignment="1">
      <alignment horizontal="right"/>
    </xf>
    <xf numFmtId="0" fontId="28" fillId="0" borderId="0" xfId="0" applyFont="1"/>
    <xf numFmtId="0" fontId="26" fillId="12" borderId="0" xfId="0" applyFont="1" applyFill="1" applyBorder="1"/>
    <xf numFmtId="0" fontId="2" fillId="12" borderId="0" xfId="0" applyFont="1" applyFill="1" applyBorder="1" applyAlignment="1">
      <alignment vertical="top"/>
    </xf>
    <xf numFmtId="0" fontId="2" fillId="12" borderId="0" xfId="0" applyFont="1" applyFill="1" applyBorder="1" applyAlignment="1">
      <alignment vertical="center"/>
    </xf>
    <xf numFmtId="0" fontId="29" fillId="0" borderId="0" xfId="6" applyAlignment="1">
      <alignment horizontal="left"/>
    </xf>
    <xf numFmtId="0" fontId="29" fillId="0" borderId="0" xfId="6"/>
    <xf numFmtId="0" fontId="19" fillId="6" borderId="0" xfId="0" applyFont="1" applyFill="1"/>
    <xf numFmtId="0" fontId="0" fillId="0" borderId="0" xfId="0" applyFill="1" applyBorder="1"/>
    <xf numFmtId="0" fontId="0" fillId="12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31" fillId="0" borderId="0" xfId="0" applyFont="1" applyFill="1" applyBorder="1" applyAlignment="1"/>
    <xf numFmtId="0" fontId="31" fillId="0" borderId="0" xfId="0" applyFont="1" applyFill="1" applyBorder="1"/>
    <xf numFmtId="0" fontId="0" fillId="0" borderId="0" xfId="0" applyFill="1"/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190500"/>
          <a:ext cx="528570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23</xdr:row>
      <xdr:rowOff>9270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57150</xdr:rowOff>
    </xdr:from>
    <xdr:to>
      <xdr:col>9</xdr:col>
      <xdr:colOff>580723</xdr:colOff>
      <xdr:row>26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11</xdr:col>
      <xdr:colOff>0</xdr:colOff>
      <xdr:row>17</xdr:row>
      <xdr:rowOff>57150</xdr:rowOff>
    </xdr:from>
    <xdr:to>
      <xdr:col>13</xdr:col>
      <xdr:colOff>133034</xdr:colOff>
      <xdr:row>22</xdr:row>
      <xdr:rowOff>85597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5275" y="3419475"/>
          <a:ext cx="2523809" cy="1019047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420225" y="2676525"/>
          <a:ext cx="151447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4">
        <v>246</v>
      </c>
      <c r="C1" s="40" t="s">
        <v>31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x14ac:dyDescent="0.25">
      <c r="A2" s="14">
        <v>220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x14ac:dyDescent="0.25">
      <c r="A3" s="14">
        <v>192</v>
      </c>
      <c r="C3" s="34"/>
      <c r="D3" s="35"/>
      <c r="E3" s="34"/>
      <c r="F3" s="34"/>
      <c r="G3" s="34"/>
      <c r="H3" s="35" t="s">
        <v>42</v>
      </c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x14ac:dyDescent="0.25">
      <c r="A4" s="14">
        <v>145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8" x14ac:dyDescent="0.25">
      <c r="A5" s="14">
        <v>119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18" x14ac:dyDescent="0.25">
      <c r="A6" s="14">
        <v>93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1:18" x14ac:dyDescent="0.25">
      <c r="A7" s="14">
        <v>70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18" x14ac:dyDescent="0.25">
      <c r="A8" s="14">
        <v>41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 x14ac:dyDescent="0.25">
      <c r="A9" s="14">
        <v>17</v>
      </c>
      <c r="C9" s="34"/>
      <c r="D9" s="34"/>
      <c r="E9" s="34"/>
      <c r="F9" s="34"/>
      <c r="G9" s="34"/>
      <c r="H9" s="34"/>
      <c r="I9" s="34"/>
      <c r="J9" s="34"/>
      <c r="K9" s="34"/>
      <c r="M9" s="44" t="s">
        <v>32</v>
      </c>
      <c r="N9" s="34"/>
      <c r="O9" s="34"/>
      <c r="P9" s="34"/>
      <c r="Q9" s="34"/>
      <c r="R9" s="34"/>
    </row>
    <row r="10" spans="1:18" x14ac:dyDescent="0.25">
      <c r="A10" s="14">
        <v>0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1:18" x14ac:dyDescent="0.25">
      <c r="A11" s="9">
        <v>241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1:18" x14ac:dyDescent="0.25">
      <c r="A12" s="9">
        <v>217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 x14ac:dyDescent="0.25">
      <c r="A13" s="9">
        <v>191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20" t="s">
        <v>44</v>
      </c>
      <c r="N13" s="34"/>
      <c r="O13" s="34"/>
      <c r="P13" s="34"/>
      <c r="Q13" s="34"/>
      <c r="R13" s="34"/>
    </row>
    <row r="14" spans="1:18" ht="16.5" customHeight="1" x14ac:dyDescent="0.25">
      <c r="A14" s="9">
        <v>167</v>
      </c>
      <c r="C14" s="48"/>
      <c r="D14" s="48"/>
      <c r="E14" s="36"/>
      <c r="F14" s="37"/>
      <c r="G14" s="36"/>
      <c r="H14" s="37"/>
      <c r="I14" s="34"/>
      <c r="J14" s="34"/>
      <c r="K14" s="36"/>
      <c r="L14" s="36"/>
      <c r="M14" s="35" t="s">
        <v>37</v>
      </c>
      <c r="N14" s="34"/>
      <c r="O14" s="34"/>
      <c r="P14" s="38"/>
      <c r="Q14" s="48"/>
      <c r="R14" s="48"/>
    </row>
    <row r="15" spans="1:18" x14ac:dyDescent="0.25">
      <c r="A15" s="9">
        <v>142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43" t="s">
        <v>38</v>
      </c>
      <c r="N15" s="34"/>
      <c r="O15" s="34"/>
      <c r="P15" s="34"/>
      <c r="Q15" s="34"/>
      <c r="R15" s="34"/>
    </row>
    <row r="16" spans="1:18" x14ac:dyDescent="0.25">
      <c r="A16" s="9">
        <v>117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42" t="s">
        <v>39</v>
      </c>
      <c r="N16" s="34"/>
      <c r="O16" s="34"/>
      <c r="P16" s="34"/>
      <c r="Q16" s="34"/>
      <c r="R16" s="34"/>
    </row>
    <row r="17" spans="1:18" x14ac:dyDescent="0.25">
      <c r="A17" s="9">
        <v>94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x14ac:dyDescent="0.25">
      <c r="A18" s="9">
        <v>69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x14ac:dyDescent="0.25">
      <c r="A19" s="9">
        <v>44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41" t="s">
        <v>49</v>
      </c>
      <c r="N19" s="34"/>
      <c r="O19" s="34"/>
      <c r="P19" s="34"/>
      <c r="Q19" s="34"/>
      <c r="R19" s="34"/>
    </row>
    <row r="20" spans="1:18" x14ac:dyDescent="0.25">
      <c r="A20" s="9">
        <v>20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</row>
    <row r="21" spans="1:18" x14ac:dyDescent="0.25">
      <c r="C21" s="34"/>
      <c r="D21" s="39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</row>
    <row r="22" spans="1:18" x14ac:dyDescent="0.25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</row>
    <row r="23" spans="1:18" x14ac:dyDescent="0.25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</row>
    <row r="24" spans="1:18" x14ac:dyDescent="0.25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</row>
    <row r="25" spans="1:18" x14ac:dyDescent="0.25">
      <c r="D25" s="45" t="s">
        <v>22</v>
      </c>
      <c r="E25" s="33" t="s">
        <v>40</v>
      </c>
      <c r="K25" s="45" t="s">
        <v>41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6"/>
  <sheetViews>
    <sheetView workbookViewId="0">
      <selection activeCell="F17" sqref="F17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5</v>
      </c>
    </row>
    <row r="2" spans="1:13" x14ac:dyDescent="0.25">
      <c r="A2" s="12">
        <f>'Teste T'!A13</f>
        <v>7315.5666666666675</v>
      </c>
      <c r="B2" s="2" t="s">
        <v>6</v>
      </c>
      <c r="C2" s="49" t="s">
        <v>23</v>
      </c>
      <c r="D2" s="49"/>
    </row>
    <row r="3" spans="1:13" x14ac:dyDescent="0.25">
      <c r="A3" s="8">
        <f>'Teste T'!B13</f>
        <v>5533.9555555555562</v>
      </c>
      <c r="B3" s="2" t="s">
        <v>7</v>
      </c>
      <c r="C3" s="49"/>
      <c r="D3" s="49"/>
    </row>
    <row r="5" spans="1:13" x14ac:dyDescent="0.25">
      <c r="M5" t="s">
        <v>8</v>
      </c>
    </row>
    <row r="6" spans="1:13" x14ac:dyDescent="0.25">
      <c r="A6" s="3" t="s">
        <v>43</v>
      </c>
      <c r="B6" s="18">
        <f>A2/A3</f>
        <v>1.3219417093660151</v>
      </c>
      <c r="M6" t="s">
        <v>50</v>
      </c>
    </row>
    <row r="7" spans="1:13" x14ac:dyDescent="0.25">
      <c r="M7" t="s">
        <v>51</v>
      </c>
    </row>
    <row r="10" spans="1:13" ht="18" x14ac:dyDescent="0.35">
      <c r="B10" s="23"/>
      <c r="E10" s="28"/>
      <c r="F10" s="28"/>
      <c r="G10" s="28"/>
      <c r="I10" s="16" t="s">
        <v>0</v>
      </c>
      <c r="J10" s="19" t="s">
        <v>9</v>
      </c>
    </row>
    <row r="11" spans="1:13" x14ac:dyDescent="0.25">
      <c r="E11" s="28"/>
      <c r="F11" s="28"/>
      <c r="G11" s="28"/>
    </row>
    <row r="12" spans="1:13" ht="18.75" x14ac:dyDescent="0.35">
      <c r="E12" s="28"/>
      <c r="F12" s="28"/>
      <c r="G12" s="28"/>
      <c r="I12" s="17" t="s">
        <v>52</v>
      </c>
    </row>
    <row r="13" spans="1:13" x14ac:dyDescent="0.25">
      <c r="E13" s="29"/>
      <c r="F13" s="29"/>
      <c r="G13" s="29"/>
    </row>
    <row r="14" spans="1:13" x14ac:dyDescent="0.25">
      <c r="E14" s="7"/>
      <c r="F14" s="47"/>
      <c r="G14" s="7"/>
    </row>
    <row r="15" spans="1:13" x14ac:dyDescent="0.25">
      <c r="E15" s="7"/>
      <c r="F15" s="7"/>
      <c r="G15" s="7"/>
    </row>
    <row r="16" spans="1:13" x14ac:dyDescent="0.25">
      <c r="E16" s="7"/>
      <c r="F16" s="7"/>
      <c r="G16" s="7"/>
    </row>
    <row r="17" spans="5:23" x14ac:dyDescent="0.25">
      <c r="E17" s="7"/>
      <c r="F17" s="47"/>
      <c r="G17" s="7"/>
    </row>
    <row r="18" spans="5:23" x14ac:dyDescent="0.25">
      <c r="E18" s="7"/>
      <c r="F18" s="50"/>
      <c r="G18" s="7"/>
    </row>
    <row r="19" spans="5:23" x14ac:dyDescent="0.25">
      <c r="E19" s="7"/>
      <c r="F19" s="50"/>
      <c r="G19" s="7"/>
    </row>
    <row r="20" spans="5:23" x14ac:dyDescent="0.25">
      <c r="E20" s="7"/>
      <c r="F20" s="50"/>
      <c r="G20" s="7"/>
    </row>
    <row r="21" spans="5:23" x14ac:dyDescent="0.25">
      <c r="E21" s="28"/>
      <c r="F21" s="51"/>
      <c r="G21" s="28"/>
    </row>
    <row r="22" spans="5:23" x14ac:dyDescent="0.25">
      <c r="E22" s="28"/>
      <c r="F22" s="51"/>
      <c r="G22" s="28"/>
    </row>
    <row r="23" spans="5:23" x14ac:dyDescent="0.25">
      <c r="E23" s="28"/>
      <c r="F23" s="47"/>
    </row>
    <row r="24" spans="5:23" x14ac:dyDescent="0.25">
      <c r="F24" s="52"/>
    </row>
    <row r="25" spans="5:23" ht="21" x14ac:dyDescent="0.35">
      <c r="F25" s="52"/>
      <c r="I25" t="s">
        <v>24</v>
      </c>
      <c r="J25" s="26" t="s">
        <v>25</v>
      </c>
    </row>
    <row r="26" spans="5:23" x14ac:dyDescent="0.25">
      <c r="W26" s="12"/>
    </row>
    <row r="28" spans="5:23" x14ac:dyDescent="0.25">
      <c r="E28" s="28"/>
      <c r="F28" s="28"/>
      <c r="G28" s="28"/>
    </row>
    <row r="29" spans="5:23" x14ac:dyDescent="0.25">
      <c r="E29" s="29"/>
      <c r="F29" s="29"/>
      <c r="G29" s="29"/>
    </row>
    <row r="30" spans="5:23" x14ac:dyDescent="0.25">
      <c r="E30" s="7"/>
      <c r="F30" s="7"/>
      <c r="G30" s="7"/>
    </row>
    <row r="31" spans="5:23" x14ac:dyDescent="0.25">
      <c r="E31" s="7"/>
      <c r="F31" s="7"/>
      <c r="G31" s="7"/>
    </row>
    <row r="32" spans="5:23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Normal="100" zoomScalePageLayoutView="125" workbookViewId="0">
      <selection activeCell="K7" sqref="K7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x14ac:dyDescent="0.25">
      <c r="A1" s="6" t="s">
        <v>3</v>
      </c>
      <c r="B1" s="6" t="s">
        <v>4</v>
      </c>
      <c r="D1" s="28"/>
      <c r="E1" s="28"/>
      <c r="F1" s="28"/>
      <c r="G1" s="28"/>
      <c r="H1" s="28"/>
    </row>
    <row r="2" spans="1:15" x14ac:dyDescent="0.25">
      <c r="A2" s="14">
        <v>246</v>
      </c>
      <c r="B2" s="9">
        <v>241</v>
      </c>
      <c r="E2" s="28"/>
      <c r="F2" s="28"/>
      <c r="G2" s="28"/>
      <c r="H2" s="28"/>
      <c r="K2" s="47"/>
      <c r="L2" s="47"/>
      <c r="M2" s="47"/>
    </row>
    <row r="3" spans="1:15" x14ac:dyDescent="0.25">
      <c r="A3" s="14">
        <v>220</v>
      </c>
      <c r="B3" s="9">
        <v>217</v>
      </c>
      <c r="K3" s="47"/>
      <c r="L3" s="47"/>
      <c r="M3" s="47"/>
    </row>
    <row r="4" spans="1:15" x14ac:dyDescent="0.25">
      <c r="A4" s="14">
        <v>192</v>
      </c>
      <c r="B4" s="9">
        <v>191</v>
      </c>
      <c r="D4">
        <f>ABS(media_a  - media_b)</f>
        <v>15.899999999999991</v>
      </c>
      <c r="F4">
        <f>10*10*(10+10-2)</f>
        <v>1800</v>
      </c>
      <c r="K4" s="29"/>
      <c r="L4" s="29"/>
      <c r="M4" s="29"/>
    </row>
    <row r="5" spans="1:15" x14ac:dyDescent="0.25">
      <c r="A5" s="14">
        <v>145</v>
      </c>
      <c r="B5" s="9">
        <v>167</v>
      </c>
      <c r="D5">
        <f>SQRT(9*A13+9*B13)</f>
        <v>340.0671992415617</v>
      </c>
      <c r="F5">
        <f>10+10</f>
        <v>20</v>
      </c>
      <c r="K5" s="7"/>
      <c r="L5" s="7"/>
      <c r="M5" s="7"/>
    </row>
    <row r="6" spans="1:15" x14ac:dyDescent="0.25">
      <c r="A6" s="14">
        <v>119</v>
      </c>
      <c r="B6" s="9">
        <v>142</v>
      </c>
      <c r="K6" s="7"/>
      <c r="L6" s="7"/>
      <c r="M6" s="7"/>
    </row>
    <row r="7" spans="1:15" ht="15.75" x14ac:dyDescent="0.25">
      <c r="A7" s="14">
        <v>93</v>
      </c>
      <c r="B7" s="9">
        <v>117</v>
      </c>
      <c r="D7">
        <f>D4/D5</f>
        <v>4.6755464906527669E-2</v>
      </c>
      <c r="F7">
        <f>SQRT(F4/F5)</f>
        <v>9.4868329805051381</v>
      </c>
      <c r="G7" s="32" t="s">
        <v>20</v>
      </c>
      <c r="H7" s="46">
        <f>D7*F7</f>
        <v>0.44356128649409726</v>
      </c>
      <c r="K7" s="7"/>
      <c r="L7" s="7"/>
      <c r="M7" s="7"/>
    </row>
    <row r="8" spans="1:15" x14ac:dyDescent="0.25">
      <c r="A8" s="14">
        <v>70</v>
      </c>
      <c r="B8" s="9">
        <v>94</v>
      </c>
      <c r="K8" s="7"/>
      <c r="L8" s="7"/>
      <c r="M8" s="7"/>
    </row>
    <row r="9" spans="1:15" ht="17.25" customHeight="1" x14ac:dyDescent="0.25">
      <c r="A9" s="14">
        <v>41</v>
      </c>
      <c r="B9" s="9">
        <v>69</v>
      </c>
      <c r="D9" s="3" t="s">
        <v>1</v>
      </c>
      <c r="E9" s="27" t="s">
        <v>2</v>
      </c>
      <c r="K9" s="7"/>
      <c r="L9" s="7"/>
      <c r="M9" s="7"/>
    </row>
    <row r="10" spans="1:15" ht="15.75" customHeight="1" x14ac:dyDescent="0.35">
      <c r="A10" s="14">
        <v>17</v>
      </c>
      <c r="B10" s="9">
        <v>44</v>
      </c>
      <c r="D10" s="16" t="s">
        <v>0</v>
      </c>
      <c r="E10" s="15" t="s">
        <v>10</v>
      </c>
      <c r="K10" s="7"/>
      <c r="L10" s="7"/>
      <c r="M10" s="7"/>
    </row>
    <row r="11" spans="1:15" ht="19.5" x14ac:dyDescent="0.35">
      <c r="A11" s="14">
        <v>0</v>
      </c>
      <c r="B11" s="9">
        <v>20</v>
      </c>
      <c r="D11" s="17" t="s">
        <v>53</v>
      </c>
      <c r="K11" s="7"/>
      <c r="L11" s="7"/>
      <c r="M11" s="7"/>
    </row>
    <row r="12" spans="1:15" x14ac:dyDescent="0.25">
      <c r="A12" s="10">
        <f>AVERAGE(A2:A11)</f>
        <v>114.3</v>
      </c>
      <c r="B12" s="10">
        <f>AVERAGE(B2:B11)</f>
        <v>130.19999999999999</v>
      </c>
      <c r="K12" s="7"/>
      <c r="L12" s="7"/>
      <c r="M12" s="7"/>
    </row>
    <row r="13" spans="1:15" x14ac:dyDescent="0.25">
      <c r="A13" s="12">
        <f>_xlfn.VAR.S(A2:A11)</f>
        <v>7315.5666666666675</v>
      </c>
      <c r="B13" s="12">
        <f>_xlfn.VAR.S(B2:B11)</f>
        <v>5533.9555555555562</v>
      </c>
      <c r="K13" s="7"/>
      <c r="L13" s="7"/>
      <c r="M13" s="7"/>
      <c r="O13" t="s">
        <v>30</v>
      </c>
    </row>
    <row r="14" spans="1:15" x14ac:dyDescent="0.25">
      <c r="A14" s="1">
        <f>SQRT(A13)</f>
        <v>85.531085966838205</v>
      </c>
      <c r="B14" s="1">
        <f>SQRT(B13)</f>
        <v>74.390560930507547</v>
      </c>
      <c r="K14" s="7"/>
      <c r="L14" s="7"/>
      <c r="M14" s="7"/>
    </row>
    <row r="15" spans="1:15" x14ac:dyDescent="0.25">
      <c r="A15" s="11">
        <f t="shared" ref="A15:A24" si="0">(A2-media_a)^2</f>
        <v>17344.889999999996</v>
      </c>
      <c r="K15" s="7"/>
      <c r="L15" s="7"/>
      <c r="M15" s="7"/>
    </row>
    <row r="16" spans="1:15" x14ac:dyDescent="0.25">
      <c r="A16" s="11">
        <f t="shared" si="0"/>
        <v>11172.49</v>
      </c>
    </row>
    <row r="17" spans="1:14" x14ac:dyDescent="0.25">
      <c r="A17" s="11">
        <f t="shared" si="0"/>
        <v>6037.2900000000009</v>
      </c>
      <c r="L17" s="21" t="s">
        <v>29</v>
      </c>
      <c r="M17" s="15">
        <v>0.05</v>
      </c>
      <c r="N17" t="s">
        <v>21</v>
      </c>
    </row>
    <row r="18" spans="1:14" x14ac:dyDescent="0.25">
      <c r="A18" s="11">
        <f t="shared" si="0"/>
        <v>942.49000000000012</v>
      </c>
    </row>
    <row r="19" spans="1:14" ht="18" x14ac:dyDescent="0.35">
      <c r="A19" s="11">
        <f t="shared" si="0"/>
        <v>22.090000000000028</v>
      </c>
      <c r="K19" t="s">
        <v>26</v>
      </c>
    </row>
    <row r="20" spans="1:14" x14ac:dyDescent="0.25">
      <c r="A20" s="11">
        <f t="shared" si="0"/>
        <v>453.68999999999988</v>
      </c>
      <c r="K20" s="6" t="s">
        <v>27</v>
      </c>
    </row>
    <row r="21" spans="1:14" x14ac:dyDescent="0.25">
      <c r="A21" s="11">
        <f t="shared" si="0"/>
        <v>1962.4899999999998</v>
      </c>
    </row>
    <row r="22" spans="1:14" x14ac:dyDescent="0.25">
      <c r="A22" s="11">
        <f t="shared" si="0"/>
        <v>5372.8899999999994</v>
      </c>
    </row>
    <row r="23" spans="1:14" x14ac:dyDescent="0.25">
      <c r="A23" s="11">
        <f t="shared" si="0"/>
        <v>9467.2899999999991</v>
      </c>
    </row>
    <row r="24" spans="1:14" ht="18.75" x14ac:dyDescent="0.3">
      <c r="A24" s="11">
        <f t="shared" si="0"/>
        <v>13064.49</v>
      </c>
      <c r="L24" s="25" t="s">
        <v>28</v>
      </c>
    </row>
    <row r="25" spans="1:14" x14ac:dyDescent="0.25">
      <c r="A25" s="13">
        <f>SUM(A15:A24)/9</f>
        <v>7315.5666666666657</v>
      </c>
    </row>
    <row r="31" spans="1:14" x14ac:dyDescent="0.25">
      <c r="E31" s="22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J50" sqref="J50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11</v>
      </c>
      <c r="B2">
        <v>10</v>
      </c>
    </row>
    <row r="3" spans="1:4" x14ac:dyDescent="0.25">
      <c r="A3" t="s">
        <v>12</v>
      </c>
      <c r="B3">
        <v>10</v>
      </c>
    </row>
    <row r="4" spans="1:4" x14ac:dyDescent="0.25">
      <c r="A4" t="s">
        <v>13</v>
      </c>
      <c r="B4" s="31">
        <f>media_a</f>
        <v>114.3</v>
      </c>
    </row>
    <row r="5" spans="1:4" x14ac:dyDescent="0.25">
      <c r="A5" t="s">
        <v>14</v>
      </c>
      <c r="B5" s="31">
        <f>media_b</f>
        <v>130.19999999999999</v>
      </c>
    </row>
    <row r="6" spans="1:4" x14ac:dyDescent="0.25">
      <c r="A6" t="s">
        <v>15</v>
      </c>
      <c r="B6" s="30">
        <f>'Teste T'!A13</f>
        <v>7315.5666666666675</v>
      </c>
    </row>
    <row r="7" spans="1:4" x14ac:dyDescent="0.25">
      <c r="A7" t="s">
        <v>16</v>
      </c>
      <c r="B7" s="30">
        <f>'Teste T'!B13</f>
        <v>5533.9555555555562</v>
      </c>
    </row>
    <row r="9" spans="1:4" x14ac:dyDescent="0.25">
      <c r="A9" t="s">
        <v>45</v>
      </c>
      <c r="B9">
        <f>(B6/B2+B7/B3)^2</f>
        <v>1651102.213393827</v>
      </c>
      <c r="C9" s="4">
        <f>B9/B10</f>
        <v>17.660488432227666</v>
      </c>
      <c r="D9" t="s">
        <v>46</v>
      </c>
    </row>
    <row r="10" spans="1:4" x14ac:dyDescent="0.25">
      <c r="B10">
        <f>(B6/10)^2/9+(B7/10)^2/9</f>
        <v>93491.31082812071</v>
      </c>
    </row>
    <row r="12" spans="1:4" x14ac:dyDescent="0.25">
      <c r="A12" t="s">
        <v>48</v>
      </c>
      <c r="B12">
        <f>B4-B5</f>
        <v>-15.899999999999991</v>
      </c>
      <c r="C12" s="5">
        <f>B12/B13</f>
        <v>-0.44356128649409732</v>
      </c>
    </row>
    <row r="13" spans="1:4" x14ac:dyDescent="0.25">
      <c r="B13">
        <f>SQRT(B6/10+B7/10)</f>
        <v>35.846230237253991</v>
      </c>
    </row>
    <row r="15" spans="1:4" x14ac:dyDescent="0.25">
      <c r="A15" s="20" t="s">
        <v>17</v>
      </c>
    </row>
    <row r="16" spans="1:4" x14ac:dyDescent="0.25">
      <c r="A16" s="20" t="s">
        <v>18</v>
      </c>
    </row>
    <row r="17" spans="1:5" x14ac:dyDescent="0.25">
      <c r="A17" s="20" t="s">
        <v>19</v>
      </c>
    </row>
    <row r="20" spans="1:5" x14ac:dyDescent="0.25">
      <c r="A20" s="20" t="s">
        <v>36</v>
      </c>
      <c r="D20" t="s">
        <v>47</v>
      </c>
    </row>
    <row r="21" spans="1:5" x14ac:dyDescent="0.25">
      <c r="A21" s="20" t="s">
        <v>33</v>
      </c>
    </row>
    <row r="23" spans="1:5" ht="18.75" x14ac:dyDescent="0.35">
      <c r="A23" s="24" t="s">
        <v>34</v>
      </c>
      <c r="E23" s="24" t="s">
        <v>35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Fluxo de Teste</vt:lpstr>
      <vt:lpstr>Teste F</vt:lpstr>
      <vt:lpstr>Teste T</vt:lpstr>
      <vt:lpstr>Smith-Satter</vt:lpstr>
      <vt:lpstr>desvpad</vt:lpstr>
      <vt:lpstr>gl</vt:lpstr>
      <vt:lpstr>media</vt:lpstr>
      <vt:lpstr>media_a</vt:lpstr>
      <vt:lpstr>media_b</vt:lpstr>
      <vt:lpstr>n</vt:lpstr>
      <vt:lpstr>'Fluxo de Teste'!x1_</vt:lpstr>
      <vt:lpstr>'Fluxo de Teste'!x1__1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Leonardo Teixeira</cp:lastModifiedBy>
  <dcterms:created xsi:type="dcterms:W3CDTF">2016-05-06T11:49:58Z</dcterms:created>
  <dcterms:modified xsi:type="dcterms:W3CDTF">2022-06-13T22:44:54Z</dcterms:modified>
</cp:coreProperties>
</file>