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  <c r="H17" i="1"/>
  <c r="F29" i="1"/>
  <c r="H29" i="1" s="1"/>
  <c r="F34" i="1"/>
  <c r="F32" i="1"/>
  <c r="H32" i="1" s="1"/>
  <c r="F28" i="1"/>
  <c r="H28" i="1" s="1"/>
  <c r="H27" i="1"/>
  <c r="H25" i="1"/>
  <c r="F25" i="1"/>
  <c r="F27" i="1"/>
  <c r="F26" i="1"/>
  <c r="H26" i="1" s="1"/>
  <c r="E30" i="1"/>
  <c r="H30" i="1" s="1"/>
  <c r="H36" i="1" l="1"/>
  <c r="H48" i="1" s="1"/>
  <c r="G38" i="1" l="1"/>
  <c r="G21" i="1" l="1"/>
  <c r="G4" i="1"/>
  <c r="G39" i="1" l="1"/>
  <c r="G9" i="1"/>
  <c r="G41" i="1"/>
  <c r="H8" i="1" l="1"/>
  <c r="G43" i="1"/>
  <c r="G40" i="1"/>
  <c r="G13" i="1"/>
  <c r="G42" i="1"/>
  <c r="G44" i="1" l="1"/>
  <c r="G47" i="1" s="1"/>
  <c r="G50" i="1" s="1"/>
  <c r="G52" i="1" s="1"/>
</calcChain>
</file>

<file path=xl/sharedStrings.xml><?xml version="1.0" encoding="utf-8"?>
<sst xmlns="http://schemas.openxmlformats.org/spreadsheetml/2006/main" count="107" uniqueCount="93">
  <si>
    <t>Description</t>
  </si>
  <si>
    <t>Number of units</t>
  </si>
  <si>
    <t>Link</t>
  </si>
  <si>
    <t>US$ Unit Cost</t>
  </si>
  <si>
    <t>US$ Subtotal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</si>
  <si>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</si>
  <si>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</si>
  <si>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</si>
  <si>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</si>
  <si>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</si>
  <si>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</si>
  <si>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</si>
  <si>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</si>
  <si>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</si>
  <si>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</si>
  <si>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</si>
  <si>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</si>
  <si>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</si>
  <si>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Adafruit Product ID:</t>
  </si>
  <si>
    <t>Not sure about numbers yet</t>
  </si>
  <si>
    <t>Acklands Grainger</t>
  </si>
  <si>
    <t>Johnson Industrial</t>
  </si>
  <si>
    <t>Acrylic cutting at a dollar per minute</t>
  </si>
  <si>
    <t>36-pin 0.1" Female header - pack of 5!</t>
  </si>
  <si>
    <t>https://www.adafruit.com/product/598</t>
  </si>
  <si>
    <t>https://www.3dhubs.com/</t>
  </si>
  <si>
    <t>3D Hubs</t>
  </si>
  <si>
    <t>https://www.acklandsgrainger.com/en/product/O-RING-70BUNA-1X1-16/p/HBS568-022</t>
  </si>
  <si>
    <t>Estimate</t>
  </si>
  <si>
    <t>Clear Acrylic 12"x24"</t>
  </si>
  <si>
    <t>https://www.adafruit.com/product/592</t>
  </si>
  <si>
    <t>USB cable - A/MicroB - 3ft</t>
  </si>
  <si>
    <t>http://docs.oshpark.com/services/</t>
  </si>
  <si>
    <t>CAD$ Subtotal</t>
  </si>
  <si>
    <t>CAD$ Unit Cost</t>
  </si>
  <si>
    <t>Adafruit Shipping</t>
  </si>
  <si>
    <t>Adafruit Tax</t>
  </si>
  <si>
    <t>Roughly 4% of adafruit parts cost</t>
  </si>
  <si>
    <t>Pololu, as an example</t>
  </si>
  <si>
    <t>3D printed wheel for Micro Continuous Rotation FS90R Servo</t>
  </si>
  <si>
    <t>Rev05 requires support while Rev02 prints without support</t>
  </si>
  <si>
    <t>http://www.johnstonplastics.com/toronto/</t>
  </si>
  <si>
    <t>Part #</t>
  </si>
  <si>
    <t>O-ring</t>
  </si>
  <si>
    <t>BS1806-022</t>
  </si>
  <si>
    <t>Digikey</t>
  </si>
  <si>
    <t>1080-1163-ND</t>
  </si>
  <si>
    <t>Side view IR phototransistor</t>
  </si>
  <si>
    <t>160-1930-ND</t>
  </si>
  <si>
    <t>Side View IR emitter</t>
  </si>
  <si>
    <t>CF14JT100KCT-ND</t>
  </si>
  <si>
    <t>100K 5% 1/4W resistor</t>
  </si>
  <si>
    <t>CF14JT100RCT-ND</t>
  </si>
  <si>
    <t>100 ohm 5% 1/4W resistor</t>
  </si>
  <si>
    <t>36-1502-2-ND</t>
  </si>
  <si>
    <t>Turret Post</t>
  </si>
  <si>
    <t>S7014-ND</t>
  </si>
  <si>
    <t>S1011EC-40-ND</t>
  </si>
  <si>
    <t>S9341-ND</t>
  </si>
  <si>
    <t>Shorting Jumper</t>
  </si>
  <si>
    <t>H700-ND</t>
  </si>
  <si>
    <t>#2-56x1/4" machine screw</t>
  </si>
  <si>
    <t>note - minimum quantity 100 pcs</t>
  </si>
  <si>
    <t>Total for parts from US sources</t>
  </si>
  <si>
    <t>Total for parts from CAD sources</t>
  </si>
  <si>
    <t>CAD$ Total per rover</t>
  </si>
  <si>
    <t>CAD$ Total for parts from all sources (using CAD$1=US$1.36)</t>
  </si>
  <si>
    <t>Acklands Grainger Tax ?</t>
  </si>
  <si>
    <t>Acklands Grainger Shipping ?</t>
  </si>
  <si>
    <t>Acrylic Shipping ?</t>
  </si>
  <si>
    <t>Acrylic Tax ?</t>
  </si>
  <si>
    <t>PCB Shipping ?</t>
  </si>
  <si>
    <t>PCB Tax ?</t>
  </si>
  <si>
    <t>3D Shipping ?</t>
  </si>
  <si>
    <t>3D Tax ?</t>
  </si>
  <si>
    <t>Free shipping is offered on all orders over $100 CAD, with no additional charge for back order shipments.</t>
  </si>
  <si>
    <t>UPS</t>
  </si>
  <si>
    <t>Digikey Shipping</t>
  </si>
  <si>
    <t>Digikey Tax</t>
  </si>
  <si>
    <t>Set up fee still needs to be added, could be further optimized</t>
  </si>
  <si>
    <t>Eventual shift to ATtiny85 8 pin DIP</t>
  </si>
  <si>
    <t>Mouser</t>
  </si>
  <si>
    <t>1lb 0.032" lead free solder</t>
  </si>
  <si>
    <t>738-13949</t>
  </si>
  <si>
    <t>1.5 meters per project, 100 meters per spool?</t>
  </si>
  <si>
    <t>Q853-ND</t>
  </si>
  <si>
    <t>Cable A Male to Micro B Male 3.00' </t>
  </si>
  <si>
    <t>Mouser Tax ?</t>
  </si>
  <si>
    <t>Mouser Shipping ?</t>
  </si>
  <si>
    <t>16 Position Female Header 0.100" (2.54mm) Tin - breakaway</t>
  </si>
  <si>
    <t>40 Position Male Header, Breakaway 0.100" (2.54mm) Gold</t>
  </si>
  <si>
    <t>17 pins per project needed, in addition to those with Adafruit parts</t>
  </si>
  <si>
    <t>11 pins per project needed, in addition to those with Adafruit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</si>
</sst>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2" fillId="0" borderId="0" xfId="0" applyFon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workbookViewId="0">
      <selection activeCell="A4" sqref="A4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6.7109375" bestFit="1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3" t="s">
        <v>11</v>
      </c>
    </row>
    <row r="3" spans="1:10" x14ac:dyDescent="0.25">
      <c r="A3" s="3" t="s">
        <v>0</v>
      </c>
      <c r="B3" s="3" t="s">
        <v>12</v>
      </c>
      <c r="C3" s="3" t="s">
        <v>42</v>
      </c>
      <c r="D3" s="3" t="s">
        <v>3</v>
      </c>
      <c r="E3" s="3" t="s">
        <v>34</v>
      </c>
      <c r="F3" s="3" t="s">
        <v>1</v>
      </c>
      <c r="G3" s="3" t="s">
        <v>4</v>
      </c>
      <c r="H3" s="3" t="s">
        <v>33</v>
      </c>
      <c r="I3" s="3" t="s">
        <v>2</v>
      </c>
      <c r="J3" s="3" t="s">
        <v>9</v>
      </c>
    </row>
    <row r="4" spans="1:10" x14ac:dyDescent="0.25">
      <c r="A4" t="s">
        <v>39</v>
      </c>
      <c r="B4" t="s">
        <v>26</v>
      </c>
      <c r="D4" s="1">
        <v>0.3</v>
      </c>
      <c r="E4" s="1"/>
      <c r="F4">
        <v>40</v>
      </c>
      <c r="G4" s="1">
        <f t="shared" ref="G4:G42" si="0">D4*F4</f>
        <v>12</v>
      </c>
      <c r="H4" s="1"/>
      <c r="I4" t="s">
        <v>25</v>
      </c>
      <c r="J4" t="s">
        <v>40</v>
      </c>
    </row>
    <row r="5" spans="1:10" x14ac:dyDescent="0.25">
      <c r="A5" t="s">
        <v>73</v>
      </c>
      <c r="D5" s="1"/>
      <c r="E5" s="1"/>
      <c r="G5" s="1"/>
      <c r="H5" s="1"/>
    </row>
    <row r="6" spans="1:10" x14ac:dyDescent="0.25">
      <c r="A6" t="s">
        <v>74</v>
      </c>
      <c r="D6" s="1"/>
      <c r="E6" s="1"/>
      <c r="G6" s="1"/>
      <c r="H6" s="1"/>
    </row>
    <row r="7" spans="1:10" x14ac:dyDescent="0.25">
      <c r="D7" s="1"/>
      <c r="E7" s="1"/>
      <c r="G7" s="1"/>
      <c r="H7" s="1"/>
    </row>
    <row r="8" spans="1:10" x14ac:dyDescent="0.25">
      <c r="A8" t="s">
        <v>29</v>
      </c>
      <c r="B8" t="s">
        <v>21</v>
      </c>
      <c r="E8" s="1">
        <v>7.18</v>
      </c>
      <c r="F8">
        <v>1.5</v>
      </c>
      <c r="H8" s="1">
        <f>E8*F8</f>
        <v>10.77</v>
      </c>
      <c r="I8" t="s">
        <v>41</v>
      </c>
    </row>
    <row r="9" spans="1:10" x14ac:dyDescent="0.25">
      <c r="A9" t="s">
        <v>22</v>
      </c>
      <c r="B9" t="s">
        <v>38</v>
      </c>
      <c r="D9" s="1">
        <v>1.75</v>
      </c>
      <c r="E9" s="1"/>
      <c r="F9">
        <v>20</v>
      </c>
      <c r="G9" s="1">
        <f>D9*F9</f>
        <v>35</v>
      </c>
      <c r="H9" s="1"/>
      <c r="J9" t="s">
        <v>79</v>
      </c>
    </row>
    <row r="10" spans="1:10" x14ac:dyDescent="0.25">
      <c r="A10" t="s">
        <v>69</v>
      </c>
      <c r="D10" s="1"/>
      <c r="E10" s="1"/>
      <c r="G10" s="1"/>
      <c r="H10" s="1"/>
    </row>
    <row r="11" spans="1:10" x14ac:dyDescent="0.25">
      <c r="A11" t="s">
        <v>70</v>
      </c>
      <c r="D11" s="1"/>
      <c r="E11" s="1"/>
      <c r="G11" s="1"/>
      <c r="H11" s="1"/>
    </row>
    <row r="12" spans="1:10" x14ac:dyDescent="0.25">
      <c r="D12" s="1"/>
      <c r="E12" s="1"/>
      <c r="G12" s="1"/>
      <c r="H12" s="1"/>
    </row>
    <row r="13" spans="1:10" x14ac:dyDescent="0.25">
      <c r="A13" t="s">
        <v>10</v>
      </c>
      <c r="B13" t="s">
        <v>13</v>
      </c>
      <c r="D13" s="1">
        <v>3</v>
      </c>
      <c r="E13" s="1"/>
      <c r="F13">
        <v>20</v>
      </c>
      <c r="G13" s="1">
        <f>D13*F13</f>
        <v>60</v>
      </c>
      <c r="H13" s="1"/>
      <c r="I13" t="s">
        <v>32</v>
      </c>
      <c r="J13" t="s">
        <v>28</v>
      </c>
    </row>
    <row r="14" spans="1:10" x14ac:dyDescent="0.25">
      <c r="A14" t="s">
        <v>71</v>
      </c>
      <c r="D14" s="1"/>
      <c r="E14" s="1"/>
      <c r="G14" s="1"/>
      <c r="H14" s="1"/>
    </row>
    <row r="15" spans="1:10" x14ac:dyDescent="0.25">
      <c r="A15" t="s">
        <v>72</v>
      </c>
      <c r="D15" s="1"/>
      <c r="E15" s="1"/>
      <c r="G15" s="1"/>
      <c r="H15" s="1"/>
    </row>
    <row r="16" spans="1:10" x14ac:dyDescent="0.25">
      <c r="D16" s="1"/>
      <c r="E16" s="1"/>
      <c r="G16" s="1"/>
      <c r="H16" s="1"/>
    </row>
    <row r="17" spans="1:10" x14ac:dyDescent="0.25">
      <c r="A17" t="s">
        <v>82</v>
      </c>
      <c r="B17" t="s">
        <v>81</v>
      </c>
      <c r="C17" t="s">
        <v>83</v>
      </c>
      <c r="D17" s="1"/>
      <c r="E17" s="1">
        <v>96.11</v>
      </c>
      <c r="F17">
        <v>1</v>
      </c>
      <c r="G17" s="1"/>
      <c r="H17" s="6">
        <f>E17*F17</f>
        <v>96.11</v>
      </c>
      <c r="I17" t="s">
        <v>84</v>
      </c>
    </row>
    <row r="18" spans="1:10" x14ac:dyDescent="0.25">
      <c r="A18" t="s">
        <v>88</v>
      </c>
      <c r="D18" s="1"/>
      <c r="E18" s="1"/>
      <c r="G18" s="1"/>
      <c r="H18" s="1"/>
    </row>
    <row r="19" spans="1:10" x14ac:dyDescent="0.25">
      <c r="A19" t="s">
        <v>87</v>
      </c>
      <c r="D19" s="1"/>
      <c r="E19" s="1"/>
      <c r="G19" s="1"/>
      <c r="H19" s="1"/>
    </row>
    <row r="20" spans="1:10" x14ac:dyDescent="0.25">
      <c r="D20" s="1"/>
      <c r="E20" s="1"/>
      <c r="G20" s="1"/>
      <c r="H20" s="1"/>
    </row>
    <row r="21" spans="1:10" x14ac:dyDescent="0.25">
      <c r="A21" t="s">
        <v>43</v>
      </c>
      <c r="B21" t="s">
        <v>20</v>
      </c>
      <c r="C21" t="s">
        <v>44</v>
      </c>
      <c r="D21" s="1">
        <v>0.15</v>
      </c>
      <c r="E21" s="1"/>
      <c r="F21">
        <v>40</v>
      </c>
      <c r="G21" s="1">
        <f t="shared" si="0"/>
        <v>6</v>
      </c>
      <c r="H21" s="1"/>
      <c r="I21" t="s">
        <v>27</v>
      </c>
    </row>
    <row r="22" spans="1:10" x14ac:dyDescent="0.25">
      <c r="A22" t="s">
        <v>68</v>
      </c>
      <c r="D22" s="1"/>
      <c r="E22" s="1"/>
      <c r="G22" s="1"/>
      <c r="H22" s="1"/>
    </row>
    <row r="23" spans="1:10" x14ac:dyDescent="0.25">
      <c r="A23" t="s">
        <v>67</v>
      </c>
      <c r="D23" s="1"/>
      <c r="E23" s="1"/>
      <c r="G23" s="1"/>
      <c r="H23" s="1"/>
    </row>
    <row r="24" spans="1:10" x14ac:dyDescent="0.25">
      <c r="D24" s="1"/>
      <c r="E24" s="1"/>
      <c r="G24" s="1"/>
      <c r="H24" s="1"/>
    </row>
    <row r="25" spans="1:10" x14ac:dyDescent="0.25">
      <c r="A25" t="s">
        <v>47</v>
      </c>
      <c r="B25" t="s">
        <v>45</v>
      </c>
      <c r="C25" s="9" t="s">
        <v>46</v>
      </c>
      <c r="E25" s="5">
        <v>0.48099999999999998</v>
      </c>
      <c r="F25">
        <f>1*20</f>
        <v>20</v>
      </c>
      <c r="G25" s="6"/>
      <c r="H25" s="6">
        <f>E25*F25</f>
        <v>9.6199999999999992</v>
      </c>
    </row>
    <row r="26" spans="1:10" x14ac:dyDescent="0.25">
      <c r="A26" t="s">
        <v>49</v>
      </c>
      <c r="B26" t="s">
        <v>45</v>
      </c>
      <c r="C26" s="9" t="s">
        <v>48</v>
      </c>
      <c r="E26" s="5">
        <v>0.57599999999999996</v>
      </c>
      <c r="F26">
        <f>1*20</f>
        <v>20</v>
      </c>
      <c r="G26" s="6"/>
      <c r="H26" s="6">
        <f t="shared" ref="H26:H33" si="1">E26*F26</f>
        <v>11.52</v>
      </c>
    </row>
    <row r="27" spans="1:10" x14ac:dyDescent="0.25">
      <c r="A27" t="s">
        <v>51</v>
      </c>
      <c r="B27" t="s">
        <v>45</v>
      </c>
      <c r="C27" s="9" t="s">
        <v>50</v>
      </c>
      <c r="E27" s="5">
        <v>6.3E-2</v>
      </c>
      <c r="F27">
        <f>1*20</f>
        <v>20</v>
      </c>
      <c r="G27" s="6"/>
      <c r="H27" s="6">
        <f t="shared" si="1"/>
        <v>1.26</v>
      </c>
    </row>
    <row r="28" spans="1:10" x14ac:dyDescent="0.25">
      <c r="A28" t="s">
        <v>53</v>
      </c>
      <c r="B28" t="s">
        <v>45</v>
      </c>
      <c r="C28" s="9" t="s">
        <v>52</v>
      </c>
      <c r="E28" s="5">
        <v>6.3E-2</v>
      </c>
      <c r="F28">
        <f>1*20</f>
        <v>20</v>
      </c>
      <c r="G28" s="6"/>
      <c r="H28" s="6">
        <f t="shared" si="1"/>
        <v>1.26</v>
      </c>
    </row>
    <row r="29" spans="1:10" x14ac:dyDescent="0.25">
      <c r="A29" t="s">
        <v>55</v>
      </c>
      <c r="B29" t="s">
        <v>45</v>
      </c>
      <c r="C29" s="9" t="s">
        <v>54</v>
      </c>
      <c r="E29" s="5">
        <v>0.35160000000000002</v>
      </c>
      <c r="F29">
        <f>6*20</f>
        <v>120</v>
      </c>
      <c r="G29" s="6"/>
      <c r="H29" s="6">
        <f t="shared" si="1"/>
        <v>42.192</v>
      </c>
    </row>
    <row r="30" spans="1:10" x14ac:dyDescent="0.25">
      <c r="A30" t="s">
        <v>89</v>
      </c>
      <c r="B30" t="s">
        <v>45</v>
      </c>
      <c r="C30" s="9" t="s">
        <v>56</v>
      </c>
      <c r="E30" s="5">
        <f>1.492/2</f>
        <v>0.746</v>
      </c>
      <c r="F30">
        <v>22</v>
      </c>
      <c r="G30" s="6"/>
      <c r="H30" s="6">
        <f t="shared" si="1"/>
        <v>16.411999999999999</v>
      </c>
      <c r="J30" t="s">
        <v>91</v>
      </c>
    </row>
    <row r="31" spans="1:10" x14ac:dyDescent="0.25">
      <c r="A31" t="s">
        <v>90</v>
      </c>
      <c r="B31" t="s">
        <v>45</v>
      </c>
      <c r="C31" s="9" t="s">
        <v>57</v>
      </c>
      <c r="E31" s="5">
        <v>0.96699999999999997</v>
      </c>
      <c r="F31">
        <v>6</v>
      </c>
      <c r="G31" s="6"/>
      <c r="H31" s="6">
        <f t="shared" si="1"/>
        <v>5.8019999999999996</v>
      </c>
      <c r="J31" t="s">
        <v>92</v>
      </c>
    </row>
    <row r="32" spans="1:10" x14ac:dyDescent="0.25">
      <c r="A32" t="s">
        <v>59</v>
      </c>
      <c r="B32" t="s">
        <v>45</v>
      </c>
      <c r="C32" s="9" t="s">
        <v>58</v>
      </c>
      <c r="E32" s="5">
        <v>0.20699999999999999</v>
      </c>
      <c r="F32">
        <f>1*20</f>
        <v>20</v>
      </c>
      <c r="G32" s="6"/>
      <c r="H32" s="6">
        <f t="shared" si="1"/>
        <v>4.1399999999999997</v>
      </c>
      <c r="I32" s="6"/>
    </row>
    <row r="33" spans="1:10" x14ac:dyDescent="0.25">
      <c r="A33" t="s">
        <v>86</v>
      </c>
      <c r="B33" t="s">
        <v>45</v>
      </c>
      <c r="C33" s="9" t="s">
        <v>85</v>
      </c>
      <c r="E33" s="5">
        <v>3.081</v>
      </c>
      <c r="F33">
        <v>20</v>
      </c>
      <c r="G33" s="6"/>
      <c r="H33" s="6">
        <f t="shared" si="1"/>
        <v>61.62</v>
      </c>
      <c r="I33" s="6"/>
    </row>
    <row r="34" spans="1:10" x14ac:dyDescent="0.25">
      <c r="A34" t="s">
        <v>61</v>
      </c>
      <c r="B34" t="s">
        <v>45</v>
      </c>
      <c r="C34" s="9" t="s">
        <v>60</v>
      </c>
      <c r="E34" s="5">
        <v>0.1075</v>
      </c>
      <c r="F34">
        <f>4*20</f>
        <v>80</v>
      </c>
      <c r="G34" s="6"/>
      <c r="H34" s="6">
        <v>10.75</v>
      </c>
      <c r="I34" t="s">
        <v>62</v>
      </c>
    </row>
    <row r="35" spans="1:10" x14ac:dyDescent="0.25">
      <c r="A35" t="s">
        <v>77</v>
      </c>
      <c r="E35" s="5"/>
      <c r="G35" s="6"/>
      <c r="H35" s="6"/>
      <c r="I35" t="s">
        <v>75</v>
      </c>
    </row>
    <row r="36" spans="1:10" x14ac:dyDescent="0.25">
      <c r="A36" t="s">
        <v>78</v>
      </c>
      <c r="E36" s="5"/>
      <c r="G36" s="6"/>
      <c r="H36" s="6">
        <f>0.13*SUM(H25:H35)</f>
        <v>21.394880000000001</v>
      </c>
    </row>
    <row r="37" spans="1:10" x14ac:dyDescent="0.25">
      <c r="D37" s="1"/>
      <c r="E37" s="1"/>
      <c r="G37" s="1"/>
      <c r="H37" s="1"/>
    </row>
    <row r="38" spans="1:10" x14ac:dyDescent="0.25">
      <c r="A38" t="s">
        <v>31</v>
      </c>
      <c r="B38" t="s">
        <v>18</v>
      </c>
      <c r="C38">
        <v>592</v>
      </c>
      <c r="D38" s="1">
        <v>2.95</v>
      </c>
      <c r="E38" s="1"/>
      <c r="F38">
        <v>20</v>
      </c>
      <c r="G38" s="1">
        <f t="shared" si="0"/>
        <v>59</v>
      </c>
      <c r="H38" s="1"/>
      <c r="I38" t="s">
        <v>30</v>
      </c>
    </row>
    <row r="39" spans="1:10" x14ac:dyDescent="0.25">
      <c r="A39" t="s">
        <v>23</v>
      </c>
      <c r="B39" t="s">
        <v>18</v>
      </c>
      <c r="C39">
        <v>598</v>
      </c>
      <c r="D39" s="1">
        <v>2.95</v>
      </c>
      <c r="E39" s="1"/>
      <c r="F39">
        <v>2</v>
      </c>
      <c r="G39" s="1">
        <f t="shared" si="0"/>
        <v>5.9</v>
      </c>
      <c r="H39" s="1"/>
      <c r="I39" t="s">
        <v>24</v>
      </c>
      <c r="J39" t="s">
        <v>19</v>
      </c>
    </row>
    <row r="40" spans="1:10" x14ac:dyDescent="0.25">
      <c r="A40" t="s">
        <v>7</v>
      </c>
      <c r="B40" t="s">
        <v>18</v>
      </c>
      <c r="C40">
        <v>1500</v>
      </c>
      <c r="D40" s="1">
        <v>6.95</v>
      </c>
      <c r="E40" s="1"/>
      <c r="F40">
        <v>20</v>
      </c>
      <c r="G40" s="1">
        <f t="shared" si="0"/>
        <v>139</v>
      </c>
      <c r="H40" s="1"/>
      <c r="I40" t="s">
        <v>8</v>
      </c>
      <c r="J40" t="s">
        <v>80</v>
      </c>
    </row>
    <row r="41" spans="1:10" x14ac:dyDescent="0.25">
      <c r="A41" t="s">
        <v>15</v>
      </c>
      <c r="B41" t="s">
        <v>18</v>
      </c>
      <c r="C41">
        <v>2124</v>
      </c>
      <c r="D41" s="1">
        <v>4.95</v>
      </c>
      <c r="E41" s="1"/>
      <c r="F41">
        <v>20</v>
      </c>
      <c r="G41" s="1">
        <f>D41*F41</f>
        <v>99</v>
      </c>
      <c r="H41" s="1"/>
      <c r="I41" t="s">
        <v>14</v>
      </c>
    </row>
    <row r="42" spans="1:10" x14ac:dyDescent="0.25">
      <c r="A42" t="s">
        <v>5</v>
      </c>
      <c r="B42" t="s">
        <v>18</v>
      </c>
      <c r="C42">
        <v>2442</v>
      </c>
      <c r="D42" s="1">
        <v>7.5</v>
      </c>
      <c r="E42" s="1"/>
      <c r="F42">
        <v>40</v>
      </c>
      <c r="G42" s="1">
        <f t="shared" si="0"/>
        <v>300</v>
      </c>
      <c r="H42" s="1"/>
      <c r="I42" t="s">
        <v>6</v>
      </c>
    </row>
    <row r="43" spans="1:10" x14ac:dyDescent="0.25">
      <c r="A43" t="s">
        <v>16</v>
      </c>
      <c r="B43" t="s">
        <v>18</v>
      </c>
      <c r="C43">
        <v>2750</v>
      </c>
      <c r="D43" s="1">
        <v>6.95</v>
      </c>
      <c r="E43" s="1"/>
      <c r="F43">
        <v>20</v>
      </c>
      <c r="G43" s="1">
        <f>D43*F43</f>
        <v>139</v>
      </c>
      <c r="H43" s="1"/>
      <c r="I43" t="s">
        <v>17</v>
      </c>
    </row>
    <row r="44" spans="1:10" x14ac:dyDescent="0.25">
      <c r="A44" t="s">
        <v>35</v>
      </c>
      <c r="B44" t="s">
        <v>76</v>
      </c>
      <c r="D44" s="1"/>
      <c r="E44" s="1"/>
      <c r="G44" s="1">
        <f>0.04*SUM(G38:G43)</f>
        <v>29.675999999999998</v>
      </c>
      <c r="H44" s="1"/>
      <c r="J44" t="s">
        <v>37</v>
      </c>
    </row>
    <row r="45" spans="1:10" x14ac:dyDescent="0.25">
      <c r="A45" t="s">
        <v>36</v>
      </c>
      <c r="B45">
        <v>0</v>
      </c>
      <c r="D45" s="1"/>
      <c r="E45" s="1"/>
      <c r="G45" s="1"/>
      <c r="H45" s="1"/>
    </row>
    <row r="47" spans="1:10" x14ac:dyDescent="0.25">
      <c r="A47" s="8" t="s">
        <v>63</v>
      </c>
      <c r="G47" s="7">
        <f>SUM(G4:G46)</f>
        <v>884.57600000000002</v>
      </c>
    </row>
    <row r="48" spans="1:10" x14ac:dyDescent="0.25">
      <c r="A48" s="8" t="s">
        <v>64</v>
      </c>
      <c r="H48" s="7">
        <f>SUM(H4:H46)</f>
        <v>292.85087999999996</v>
      </c>
    </row>
    <row r="49" spans="1:8" x14ac:dyDescent="0.25">
      <c r="H49" s="4"/>
    </row>
    <row r="50" spans="1:8" x14ac:dyDescent="0.25">
      <c r="A50" s="3" t="s">
        <v>66</v>
      </c>
      <c r="G50" s="10">
        <f>1.36*G47+H48</f>
        <v>1495.8742400000001</v>
      </c>
      <c r="H50" s="11"/>
    </row>
    <row r="52" spans="1:8" x14ac:dyDescent="0.25">
      <c r="A52" s="2" t="s">
        <v>65</v>
      </c>
      <c r="G52" s="12">
        <f>G50/20</f>
        <v>74.793711999999999</v>
      </c>
      <c r="H52" s="12"/>
    </row>
  </sheetData>
  <mergeCells count="2">
    <mergeCell ref="G50:H50"/>
    <mergeCell ref="G52:H52"/>
  </mergeCells>
  <hyperlinks>
    <hyperlink ref="I40" r:id="rId1"/>
    <hyperlink ref="I39" r:id="rId2"/>
  </hyperlinks>
  <printOptions gridLines="1"/>
  <pageMargins left="0.7" right="0.7" top="0.75" bottom="0.75" header="0.3" footer="0.3"/>
  <pageSetup scale="6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2017-05-24T20:03:05Z</cp:lastPrinted>
  <dcterms:created xsi:type="dcterms:W3CDTF">2017-03-17T16:04:41Z</dcterms:created>
  <dcterms:modified xsi:type="dcterms:W3CDTF">2017-05-25T16:57:01Z</dcterms:modified>
</cp:coreProperties>
</file>