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drão" sheetId="1" r:id="rId3"/>
    <sheet state="visible" name="Desconto" sheetId="2" r:id="rId4"/>
    <sheet state="visible" name="Teste Layout" sheetId="3" r:id="rId5"/>
    <sheet state="visible" name="Prototipagem" sheetId="4" r:id="rId6"/>
    <sheet state="visible" name="Bizu Lucas" sheetId="5" r:id="rId7"/>
    <sheet state="visible" name="Página4" sheetId="6" r:id="rId8"/>
  </sheets>
  <definedNames/>
  <calcPr/>
</workbook>
</file>

<file path=xl/sharedStrings.xml><?xml version="1.0" encoding="utf-8"?>
<sst xmlns="http://schemas.openxmlformats.org/spreadsheetml/2006/main" count="323" uniqueCount="101">
  <si>
    <t>Bruno Diogo</t>
  </si>
  <si>
    <t>Diego Braga de Sousa</t>
  </si>
  <si>
    <t>brndiogo@gmail.com</t>
  </si>
  <si>
    <t>informatica@grupocoqueiro.com.br</t>
  </si>
  <si>
    <t xml:space="preserve">CNPJ 34.161.568/0001-06 NIRE 53-8-0178500-0
        Ed Salim Bittar, EQN 406/407 Sl 124 - Asa Norte, Brasília - DF, 70847-400
        www.beeprinted.com.br contato@beeprinted.com.br
</t>
  </si>
  <si>
    <t>Data</t>
  </si>
  <si>
    <t>Orçamento</t>
  </si>
  <si>
    <t>Dados do Cliente</t>
  </si>
  <si>
    <t>NOME</t>
  </si>
  <si>
    <t>EMPRESA</t>
  </si>
  <si>
    <t>-</t>
  </si>
  <si>
    <t>E-MAIL</t>
  </si>
  <si>
    <t>TOTAL</t>
  </si>
  <si>
    <t>TELEFONE</t>
  </si>
  <si>
    <t>Item</t>
  </si>
  <si>
    <t>Tempo (min)</t>
  </si>
  <si>
    <t>Massa (g)</t>
  </si>
  <si>
    <t>Valor Unit (R$)</t>
  </si>
  <si>
    <t>Quant.</t>
  </si>
  <si>
    <t>Total (R$)</t>
  </si>
  <si>
    <t>Resolução</t>
  </si>
  <si>
    <t>Infill (%)</t>
  </si>
  <si>
    <t>Cor</t>
  </si>
  <si>
    <t>Material</t>
  </si>
  <si>
    <t>IMPRESSÃO</t>
  </si>
  <si>
    <t>3mmSpacer</t>
  </si>
  <si>
    <t>Biometria_R3</t>
  </si>
  <si>
    <t>Alta</t>
  </si>
  <si>
    <t>Preto</t>
  </si>
  <si>
    <t>PLA</t>
  </si>
  <si>
    <t>TEMPO DE IMPRESSÃO</t>
  </si>
  <si>
    <t>Baixa</t>
  </si>
  <si>
    <t>4mmSpacer</t>
  </si>
  <si>
    <t>Interfone_R3</t>
  </si>
  <si>
    <t>FRETE</t>
  </si>
  <si>
    <t>PRAZO</t>
  </si>
  <si>
    <t>DESCONTO</t>
  </si>
  <si>
    <t>7mmSpacer</t>
  </si>
  <si>
    <t>9mmSpacer</t>
  </si>
  <si>
    <t>Porteiro_R3</t>
  </si>
  <si>
    <t>ArduinoStandoff</t>
  </si>
  <si>
    <t>Tampa_Fundo_R3</t>
  </si>
  <si>
    <t>BottomRocker</t>
  </si>
  <si>
    <t>PRAZO DE ENTREGA</t>
  </si>
  <si>
    <t>Tampa_Topo_R3</t>
  </si>
  <si>
    <t>BottomRocker-inside</t>
  </si>
  <si>
    <t>CenterGear</t>
  </si>
  <si>
    <t>Crank</t>
  </si>
  <si>
    <t>Gear</t>
  </si>
  <si>
    <t>Idler</t>
  </si>
  <si>
    <t>Leg</t>
  </si>
  <si>
    <t>Normal</t>
  </si>
  <si>
    <t>LinkageConnector</t>
  </si>
  <si>
    <t>LinkageFrame</t>
  </si>
  <si>
    <t>Platform</t>
  </si>
  <si>
    <t>PowerLink</t>
  </si>
  <si>
    <t>VALOR FRETE</t>
  </si>
  <si>
    <t>TopRocker</t>
  </si>
  <si>
    <t xml:space="preserve">VALOR PRÉVIO  </t>
  </si>
  <si>
    <t>TEMPO DE SETUP</t>
  </si>
  <si>
    <t xml:space="preserve">VALOR DO ORÇAMENTO  </t>
  </si>
  <si>
    <t>Desconto</t>
  </si>
  <si>
    <t>PRAZO DESEJADO (DIAS)</t>
  </si>
  <si>
    <t>OBSERVAÇÕES</t>
  </si>
  <si>
    <t>VALOR DO ORÇAMENTO</t>
  </si>
  <si>
    <t>TEMPO DE EXECUÇÃO
TOTAL (DIAS ÚTEIS)</t>
  </si>
  <si>
    <t>Observações:</t>
  </si>
  <si>
    <t>• Faturamento mínimo de R$25,00.
• Orçamento válido por 30 dias.
• Os prazos informados passam a valer a partir da confirmação do pedido.</t>
  </si>
  <si>
    <t>Forma de pagamento:</t>
  </si>
  <si>
    <t>TRANSFERÊNCIA BANCÁRIA BANCO DO BRASIL
AGENCIA: 3603-0    CONTA: 57.730-8    CNPJ: 28.138.433/0001-27</t>
  </si>
  <si>
    <t>Cuidados e Conservação</t>
  </si>
  <si>
    <t xml:space="preserve">• As peças podem sofrer alterações se expostas a altas temperaturas ou diretamente ao sol por longos períodos.
• Evitar contato com produtos químicos solventes que possam corroer plástico.
• A precisão das impressoras é de ±0.1 mm. Recomenda-se criar o modelo considerando este erro, pois pode influenciar em peças que precisam de encaixe ou rosqueamento. 
• As peças impressas são fiéis ao modelo digital em 3D apresentado pelo cliente, sendo de sua responsabilidade fazer os ajustes necessários para impressão
• Em comprovado defeito de fabricação a peça será substituída.
</t>
  </si>
  <si>
    <t xml:space="preserve">CNPJ 28.138.433/0001-27 NIRE 53-8-0178500-0
        Ed Salim Bittar, EQN 406/407 Sl 124 - Asa Norte, Brasília - DF, 70847-400
        www.beeprinted.com.br contato@beeprinted.com.br
</t>
  </si>
  <si>
    <t>calculado</t>
  </si>
  <si>
    <t>N. 201906018</t>
  </si>
  <si>
    <t>sempre preencho</t>
  </si>
  <si>
    <t>Rodrigo Campos</t>
  </si>
  <si>
    <t>rodrigowcampos@gmail.com</t>
  </si>
  <si>
    <t>Resumo</t>
  </si>
  <si>
    <t>Serviço</t>
  </si>
  <si>
    <t>preencho se informado</t>
  </si>
  <si>
    <t>Valor Unit</t>
  </si>
  <si>
    <t>Valor TT</t>
  </si>
  <si>
    <t>Prazo (dias)</t>
  </si>
  <si>
    <t>Modelagem 3D</t>
  </si>
  <si>
    <t>Impressão 3D</t>
  </si>
  <si>
    <t>Tempo</t>
  </si>
  <si>
    <t>modelo_Inclinado_furação</t>
  </si>
  <si>
    <t>Corte à laser de acrílico</t>
  </si>
  <si>
    <t>Parâmetros para Impressão 3D</t>
  </si>
  <si>
    <t>Maquete ALEPE (15 cm)</t>
  </si>
  <si>
    <t>Branco</t>
  </si>
  <si>
    <t>ABS</t>
  </si>
  <si>
    <t>VALORES PADRÃO</t>
  </si>
  <si>
    <t>CALC</t>
  </si>
  <si>
    <t>Calc</t>
  </si>
  <si>
    <t>TEMPO DE EXECUÇÃO
TOTAL (DIAS)</t>
  </si>
  <si>
    <t>tempo em min</t>
  </si>
  <si>
    <t>fator de desconto</t>
  </si>
  <si>
    <t>desc aplicado</t>
  </si>
  <si>
    <t>Total impressão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</si>
</sst>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N.&quot; 0"/>
    <numFmt numFmtId="165" formatCode="[$R$ -416]#,##0.00"/>
    <numFmt numFmtId="166" formatCode="0 &quot;horas&quot;"/>
    <numFmt numFmtId="167" formatCode="0 &quot;dias úteis&quot;"/>
    <numFmt numFmtId="168" formatCode="0.0 &quot;horas&quot;"/>
    <numFmt numFmtId="169" formatCode="0.0"/>
  </numFmts>
  <fonts count="25">
    <font>
      <sz val="10.0"/>
      <color rgb="FF000000"/>
      <name val="Arial"/>
    </font>
    <font>
      <sz val="11.0"/>
      <name val="Calibri"/>
    </font>
    <font/>
    <font>
      <sz val="11.0"/>
      <color rgb="FFFFFFFF"/>
      <name val="Calibri"/>
    </font>
    <font>
      <sz val="11.0"/>
      <color rgb="FF000000"/>
      <name val="Calibri"/>
    </font>
    <font>
      <sz val="14.0"/>
      <color rgb="FF000000"/>
      <name val="Calibri"/>
    </font>
    <font>
      <b/>
      <sz val="12.0"/>
      <color rgb="FF000000"/>
    </font>
    <font>
      <color rgb="FF000000"/>
    </font>
    <font>
      <b/>
      <sz val="14.0"/>
      <color rgb="FF000000"/>
      <name val="Calibri"/>
    </font>
    <font>
      <b/>
      <sz val="11.0"/>
      <color rgb="FF000000"/>
      <name val="Calibri"/>
    </font>
    <font>
      <sz val="18.0"/>
      <color rgb="FF000000"/>
      <name val="Calibri"/>
    </font>
    <font>
      <b/>
      <sz val="12.0"/>
      <color rgb="FF000000"/>
      <name val="Calibri"/>
    </font>
    <font>
      <color rgb="FFFFFFFF"/>
    </font>
    <font>
      <sz val="12.0"/>
      <color rgb="FF000000"/>
      <name val="Calibri"/>
    </font>
    <font>
      <b/>
      <sz val="12.0"/>
      <color rgb="FFFF0000"/>
      <name val="Calibri"/>
    </font>
    <font>
      <sz val="9.0"/>
      <color rgb="FF000000"/>
      <name val="Calibri"/>
    </font>
    <font>
      <sz val="12.0"/>
      <color rgb="FFFFFFFF"/>
      <name val="Calibri"/>
    </font>
    <font>
      <color rgb="FFFFFFFF"/>
      <name val="Arial"/>
    </font>
    <font>
      <sz val="14.0"/>
      <name val="Calibri"/>
    </font>
    <font>
      <b/>
      <sz val="12.0"/>
    </font>
    <font>
      <b/>
      <sz val="14.0"/>
      <name val="Calibri"/>
    </font>
    <font>
      <b/>
    </font>
    <font>
      <sz val="12.0"/>
      <name val="Calibri"/>
    </font>
    <font>
      <sz val="18.0"/>
      <name val="Calibri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Border="1" applyFont="1"/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3" fillId="0" fontId="2" numFmtId="0" xfId="0" applyBorder="1" applyFont="1"/>
    <xf borderId="4" fillId="0" fontId="2" numFmtId="0" xfId="0" applyBorder="1" applyFont="1"/>
    <xf borderId="0" fillId="2" fontId="3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5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top"/>
    </xf>
    <xf borderId="0" fillId="0" fontId="6" numFmtId="0" xfId="0" applyAlignment="1" applyFont="1">
      <alignment horizontal="center" readingOrder="0"/>
    </xf>
    <xf borderId="0" fillId="0" fontId="7" numFmtId="0" xfId="0" applyFont="1"/>
    <xf borderId="6" fillId="0" fontId="6" numFmtId="0" xfId="0" applyAlignment="1" applyBorder="1" applyFont="1">
      <alignment horizontal="center" readingOrder="0"/>
    </xf>
    <xf borderId="0" fillId="0" fontId="6" numFmtId="14" xfId="0" applyAlignment="1" applyFont="1" applyNumberFormat="1">
      <alignment horizontal="center"/>
    </xf>
    <xf borderId="7" fillId="0" fontId="6" numFmtId="164" xfId="0" applyAlignment="1" applyBorder="1" applyFont="1" applyNumberFormat="1">
      <alignment horizontal="center" readingOrder="0"/>
    </xf>
    <xf borderId="8" fillId="0" fontId="8" numFmtId="0" xfId="0" applyAlignment="1" applyBorder="1" applyFont="1">
      <alignment readingOrder="0" vertical="bottom"/>
    </xf>
    <xf borderId="8" fillId="0" fontId="4" numFmtId="0" xfId="0" applyAlignment="1" applyBorder="1" applyFont="1">
      <alignment vertical="bottom"/>
    </xf>
    <xf borderId="9" fillId="0" fontId="9" numFmtId="0" xfId="0" applyAlignment="1" applyBorder="1" applyFont="1">
      <alignment readingOrder="0" vertical="bottom"/>
    </xf>
    <xf borderId="10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12" fillId="0" fontId="4" numFmtId="0" xfId="0" applyAlignment="1" applyBorder="1" applyFont="1">
      <alignment vertical="bottom"/>
    </xf>
    <xf borderId="10" fillId="3" fontId="4" numFmtId="0" xfId="0" applyAlignment="1" applyBorder="1" applyFill="1" applyFont="1">
      <alignment readingOrder="0" vertical="bottom"/>
    </xf>
    <xf borderId="10" fillId="3" fontId="4" numFmtId="0" xfId="0" applyAlignment="1" applyBorder="1" applyFont="1">
      <alignment vertical="bottom"/>
    </xf>
    <xf borderId="11" fillId="3" fontId="4" numFmtId="0" xfId="0" applyAlignment="1" applyBorder="1" applyFont="1">
      <alignment vertical="bottom"/>
    </xf>
    <xf borderId="10" fillId="2" fontId="4" numFmtId="0" xfId="0" applyAlignment="1" applyBorder="1" applyFont="1">
      <alignment vertical="bottom"/>
    </xf>
    <xf borderId="12" fillId="3" fontId="4" numFmtId="0" xfId="0" applyAlignment="1" applyBorder="1" applyFont="1">
      <alignment vertical="bottom"/>
    </xf>
    <xf borderId="11" fillId="2" fontId="4" numFmtId="0" xfId="0" applyAlignment="1" applyBorder="1" applyFont="1">
      <alignment vertical="bottom"/>
    </xf>
    <xf borderId="12" fillId="2" fontId="4" numFmtId="0" xfId="0" applyAlignment="1" applyBorder="1" applyFont="1">
      <alignment vertical="bottom"/>
    </xf>
    <xf borderId="13" fillId="0" fontId="9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left" readingOrder="0" vertical="bottom"/>
    </xf>
    <xf borderId="8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0" fillId="0" fontId="10" numFmtId="0" xfId="0" applyAlignment="1" applyFont="1">
      <alignment horizontal="left" readingOrder="0"/>
    </xf>
    <xf borderId="9" fillId="0" fontId="11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 readingOrder="0"/>
    </xf>
    <xf borderId="0" fillId="0" fontId="10" numFmtId="165" xfId="0" applyAlignment="1" applyFont="1" applyNumberFormat="1">
      <alignment horizontal="center" readingOrder="0" vertical="center"/>
    </xf>
    <xf borderId="11" fillId="0" fontId="11" numFmtId="0" xfId="0" applyAlignment="1" applyBorder="1" applyFont="1">
      <alignment horizontal="center" readingOrder="0"/>
    </xf>
    <xf borderId="15" fillId="3" fontId="4" numFmtId="0" xfId="0" applyAlignment="1" applyBorder="1" applyFont="1">
      <alignment vertical="bottom"/>
    </xf>
    <xf borderId="12" fillId="0" fontId="11" numFmtId="0" xfId="0" applyAlignment="1" applyBorder="1" applyFont="1">
      <alignment horizontal="center" readingOrder="0"/>
    </xf>
    <xf borderId="5" fillId="0" fontId="12" numFmtId="0" xfId="0" applyBorder="1" applyFont="1"/>
    <xf borderId="9" fillId="0" fontId="13" numFmtId="0" xfId="0" applyAlignment="1" applyBorder="1" applyFont="1">
      <alignment horizontal="left" readingOrder="0" shrinkToFit="0" vertical="bottom" wrapText="0"/>
    </xf>
    <xf borderId="5" fillId="0" fontId="7" numFmtId="0" xfId="0" applyBorder="1" applyFont="1"/>
    <xf borderId="11" fillId="0" fontId="13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left" readingOrder="0"/>
    </xf>
    <xf borderId="11" fillId="0" fontId="13" numFmtId="2" xfId="0" applyAlignment="1" applyBorder="1" applyFont="1" applyNumberFormat="1">
      <alignment horizontal="center" readingOrder="0" vertical="bottom"/>
    </xf>
    <xf borderId="0" fillId="0" fontId="13" numFmtId="165" xfId="0" applyAlignment="1" applyFont="1" applyNumberFormat="1">
      <alignment horizontal="center" readingOrder="0" vertical="center"/>
    </xf>
    <xf borderId="12" fillId="0" fontId="13" numFmtId="0" xfId="0" applyAlignment="1" applyBorder="1" applyFont="1">
      <alignment horizontal="center" readingOrder="0" vertical="bottom"/>
    </xf>
    <xf borderId="0" fillId="0" fontId="13" numFmtId="0" xfId="0" applyAlignment="1" applyFont="1">
      <alignment shrinkToFit="0" vertical="bottom" wrapText="1"/>
    </xf>
    <xf borderId="9" fillId="3" fontId="13" numFmtId="0" xfId="0" applyAlignment="1" applyBorder="1" applyFont="1">
      <alignment horizontal="left" readingOrder="0" shrinkToFit="0" vertical="bottom" wrapText="0"/>
    </xf>
    <xf borderId="0" fillId="0" fontId="13" numFmtId="166" xfId="0" applyAlignment="1" applyFont="1" applyNumberFormat="1">
      <alignment horizontal="center" vertical="center"/>
    </xf>
    <xf borderId="11" fillId="3" fontId="13" numFmtId="0" xfId="0" applyAlignment="1" applyBorder="1" applyFont="1">
      <alignment horizontal="center" readingOrder="0" vertical="bottom"/>
    </xf>
    <xf borderId="0" fillId="0" fontId="13" numFmtId="165" xfId="0" applyAlignment="1" applyFont="1" applyNumberFormat="1">
      <alignment horizontal="center" readingOrder="0" vertical="bottom"/>
    </xf>
    <xf borderId="0" fillId="0" fontId="13" numFmtId="0" xfId="0" applyAlignment="1" applyFont="1">
      <alignment readingOrder="0" shrinkToFit="0" vertical="bottom" wrapText="1"/>
    </xf>
    <xf borderId="11" fillId="3" fontId="13" numFmtId="2" xfId="0" applyAlignment="1" applyBorder="1" applyFont="1" applyNumberFormat="1">
      <alignment horizontal="center" readingOrder="0" vertical="bottom"/>
    </xf>
    <xf borderId="0" fillId="2" fontId="13" numFmtId="167" xfId="0" applyAlignment="1" applyFont="1" applyNumberFormat="1">
      <alignment horizontal="center" readingOrder="0" vertical="center"/>
    </xf>
    <xf borderId="12" fillId="3" fontId="13" numFmtId="0" xfId="0" applyAlignment="1" applyBorder="1" applyFont="1">
      <alignment horizontal="center" readingOrder="0" vertical="bottom"/>
    </xf>
    <xf borderId="0" fillId="0" fontId="14" numFmtId="0" xfId="0" applyAlignment="1" applyFont="1">
      <alignment horizontal="left" readingOrder="0"/>
    </xf>
    <xf borderId="0" fillId="0" fontId="14" numFmtId="10" xfId="0" applyAlignment="1" applyFont="1" applyNumberFormat="1">
      <alignment horizontal="center" readingOrder="0"/>
    </xf>
    <xf borderId="0" fillId="0" fontId="13" numFmtId="0" xfId="0" applyAlignment="1" applyFont="1">
      <alignment vertical="bottom"/>
    </xf>
    <xf borderId="0" fillId="0" fontId="13" numFmtId="167" xfId="0" applyAlignment="1" applyFont="1" applyNumberFormat="1">
      <alignment horizontal="center" readingOrder="0" vertical="bottom"/>
    </xf>
    <xf borderId="0" fillId="0" fontId="13" numFmtId="0" xfId="0" applyAlignment="1" applyFont="1">
      <alignment readingOrder="0" vertical="bottom"/>
    </xf>
    <xf borderId="16" fillId="0" fontId="13" numFmtId="0" xfId="0" applyAlignment="1" applyBorder="1" applyFont="1">
      <alignment shrinkToFit="0" vertical="bottom" wrapText="1"/>
    </xf>
    <xf borderId="16" fillId="0" fontId="11" numFmtId="0" xfId="0" applyAlignment="1" applyBorder="1" applyFont="1">
      <alignment horizontal="center" readingOrder="0"/>
    </xf>
    <xf borderId="17" fillId="0" fontId="13" numFmtId="166" xfId="0" applyAlignment="1" applyBorder="1" applyFont="1" applyNumberFormat="1">
      <alignment horizontal="center" vertical="center"/>
    </xf>
    <xf borderId="18" fillId="0" fontId="11" numFmtId="0" xfId="0" applyAlignment="1" applyBorder="1" applyFont="1">
      <alignment horizontal="center" readingOrder="0"/>
    </xf>
    <xf borderId="18" fillId="0" fontId="11" numFmtId="0" xfId="0" applyAlignment="1" applyBorder="1" applyFont="1">
      <alignment horizontal="center" readingOrder="0"/>
    </xf>
    <xf borderId="9" fillId="2" fontId="13" numFmtId="0" xfId="0" applyAlignment="1" applyBorder="1" applyFont="1">
      <alignment horizontal="left" readingOrder="0" shrinkToFit="0" vertical="bottom" wrapText="0"/>
    </xf>
    <xf borderId="11" fillId="2" fontId="13" numFmtId="0" xfId="0" applyAlignment="1" applyBorder="1" applyFont="1">
      <alignment horizontal="center" readingOrder="0" vertical="bottom"/>
    </xf>
    <xf borderId="19" fillId="0" fontId="13" numFmtId="0" xfId="0" applyAlignment="1" applyBorder="1" applyFont="1">
      <alignment readingOrder="0" vertical="bottom"/>
    </xf>
    <xf borderId="17" fillId="0" fontId="11" numFmtId="0" xfId="0" applyAlignment="1" applyBorder="1" applyFont="1">
      <alignment horizontal="center" readingOrder="0"/>
    </xf>
    <xf borderId="20" fillId="0" fontId="13" numFmtId="165" xfId="0" applyAlignment="1" applyBorder="1" applyFont="1" applyNumberFormat="1">
      <alignment horizontal="center" readingOrder="0" vertical="bottom"/>
    </xf>
    <xf borderId="21" fillId="0" fontId="2" numFmtId="0" xfId="0" applyBorder="1" applyFont="1"/>
    <xf borderId="22" fillId="0" fontId="11" numFmtId="0" xfId="0" applyAlignment="1" applyBorder="1" applyFont="1">
      <alignment horizontal="center" readingOrder="0"/>
    </xf>
    <xf borderId="13" fillId="0" fontId="13" numFmtId="0" xfId="0" applyAlignment="1" applyBorder="1" applyFont="1">
      <alignment vertical="bottom"/>
    </xf>
    <xf borderId="14" fillId="0" fontId="13" numFmtId="168" xfId="0" applyAlignment="1" applyBorder="1" applyFont="1" applyNumberFormat="1">
      <alignment horizontal="center" vertical="center"/>
    </xf>
    <xf borderId="22" fillId="0" fontId="2" numFmtId="0" xfId="0" applyBorder="1" applyFont="1"/>
    <xf borderId="23" fillId="0" fontId="13" numFmtId="0" xfId="0" applyAlignment="1" applyBorder="1" applyFont="1">
      <alignment vertical="bottom"/>
    </xf>
    <xf borderId="24" fillId="0" fontId="13" numFmtId="167" xfId="0" applyAlignment="1" applyBorder="1" applyFont="1" applyNumberFormat="1">
      <alignment horizontal="center" readingOrder="0" vertical="bottom"/>
    </xf>
    <xf borderId="25" fillId="0" fontId="2" numFmtId="0" xfId="0" applyBorder="1" applyFont="1"/>
    <xf borderId="8" fillId="0" fontId="11" numFmtId="0" xfId="0" applyAlignment="1" applyBorder="1" applyFont="1">
      <alignment horizontal="center"/>
    </xf>
    <xf borderId="8" fillId="0" fontId="2" numFmtId="0" xfId="0" applyBorder="1" applyFont="1"/>
    <xf borderId="10" fillId="0" fontId="13" numFmtId="165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horizontal="right" vertical="bottom"/>
    </xf>
    <xf borderId="10" fillId="0" fontId="2" numFmtId="0" xfId="0" applyBorder="1" applyFont="1"/>
    <xf borderId="0" fillId="2" fontId="4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vertical="bottom"/>
    </xf>
    <xf borderId="0" fillId="2" fontId="16" numFmtId="0" xfId="0" applyAlignment="1" applyFont="1">
      <alignment readingOrder="0" vertical="bottom"/>
    </xf>
    <xf borderId="10" fillId="0" fontId="14" numFmtId="0" xfId="0" applyAlignment="1" applyBorder="1" applyFont="1">
      <alignment horizontal="center"/>
    </xf>
    <xf borderId="0" fillId="2" fontId="13" numFmtId="0" xfId="0" applyAlignment="1" applyFont="1">
      <alignment vertical="bottom"/>
    </xf>
    <xf borderId="10" fillId="0" fontId="14" numFmtId="10" xfId="0" applyAlignment="1" applyBorder="1" applyFont="1" applyNumberFormat="1">
      <alignment horizontal="center" readingOrder="0"/>
    </xf>
    <xf borderId="0" fillId="2" fontId="7" numFmtId="2" xfId="0" applyFont="1" applyNumberFormat="1"/>
    <xf borderId="19" fillId="0" fontId="13" numFmtId="0" xfId="0" applyAlignment="1" applyBorder="1" applyFont="1">
      <alignment vertical="bottom"/>
    </xf>
    <xf borderId="0" fillId="0" fontId="9" numFmtId="0" xfId="0" applyAlignment="1" applyFont="1">
      <alignment vertical="bottom"/>
    </xf>
    <xf quotePrefix="1" borderId="21" fillId="0" fontId="13" numFmtId="0" xfId="0" applyAlignment="1" applyBorder="1" applyFont="1">
      <alignment horizontal="center"/>
    </xf>
    <xf borderId="26" fillId="0" fontId="7" numFmtId="0" xfId="0" applyBorder="1" applyFont="1"/>
    <xf borderId="0" fillId="2" fontId="17" numFmtId="169" xfId="0" applyAlignment="1" applyFont="1" applyNumberFormat="1">
      <alignment readingOrder="0"/>
    </xf>
    <xf borderId="22" fillId="0" fontId="7" numFmtId="0" xfId="0" applyBorder="1" applyFont="1"/>
    <xf borderId="0" fillId="2" fontId="12" numFmtId="2" xfId="0" applyFont="1" applyNumberFormat="1"/>
    <xf borderId="27" fillId="0" fontId="2" numFmtId="0" xfId="0" applyBorder="1" applyFont="1"/>
    <xf borderId="0" fillId="0" fontId="11" numFmtId="0" xfId="0" applyAlignment="1" applyFont="1">
      <alignment horizontal="center" readingOrder="0"/>
    </xf>
    <xf borderId="28" fillId="0" fontId="7" numFmtId="0" xfId="0" applyBorder="1" applyFont="1"/>
    <xf borderId="13" fillId="0" fontId="13" numFmtId="0" xfId="0" applyAlignment="1" applyBorder="1" applyFont="1">
      <alignment readingOrder="0" shrinkToFit="0" vertical="bottom" wrapText="1"/>
    </xf>
    <xf borderId="1" fillId="0" fontId="10" numFmtId="165" xfId="0" applyAlignment="1" applyBorder="1" applyFont="1" applyNumberFormat="1">
      <alignment horizontal="center" readingOrder="0" vertical="center"/>
    </xf>
    <xf borderId="14" fillId="2" fontId="13" numFmtId="1" xfId="0" applyAlignment="1" applyBorder="1" applyFont="1" applyNumberFormat="1">
      <alignment horizontal="center" readingOrder="0" vertical="center"/>
    </xf>
    <xf borderId="29" fillId="0" fontId="2" numFmtId="0" xfId="0" applyBorder="1" applyFont="1"/>
    <xf borderId="0" fillId="2" fontId="3" numFmtId="0" xfId="0" applyAlignment="1" applyFont="1">
      <alignment vertical="bottom"/>
    </xf>
    <xf borderId="0" fillId="2" fontId="7" numFmtId="0" xfId="0" applyFont="1"/>
    <xf borderId="0" fillId="2" fontId="12" numFmtId="0" xfId="0" applyFont="1"/>
    <xf borderId="29" fillId="0" fontId="7" numFmtId="0" xfId="0" applyBorder="1" applyFont="1"/>
    <xf borderId="4" fillId="0" fontId="7" numFmtId="0" xfId="0" applyBorder="1" applyFont="1"/>
    <xf borderId="30" fillId="0" fontId="2" numFmtId="0" xfId="0" applyBorder="1" applyFont="1"/>
    <xf borderId="0" fillId="2" fontId="17" numFmtId="169" xfId="0" applyFont="1" applyNumberFormat="1"/>
    <xf borderId="31" fillId="0" fontId="13" numFmtId="0" xfId="0" applyAlignment="1" applyBorder="1" applyFont="1">
      <alignment horizontal="right" readingOrder="0" shrinkToFit="0" vertical="top" wrapText="1"/>
    </xf>
    <xf borderId="32" fillId="0" fontId="2" numFmtId="0" xfId="0" applyBorder="1" applyFont="1"/>
    <xf borderId="10" fillId="0" fontId="13" numFmtId="0" xfId="0" applyAlignment="1" applyBorder="1" applyFont="1">
      <alignment readingOrder="0" vertical="top"/>
    </xf>
    <xf borderId="14" fillId="0" fontId="2" numFmtId="0" xfId="0" applyBorder="1" applyFont="1"/>
    <xf borderId="12" fillId="0" fontId="2" numFmtId="0" xfId="0" applyBorder="1" applyFont="1"/>
    <xf borderId="0" fillId="0" fontId="4" numFmtId="0" xfId="0" applyAlignment="1" applyFont="1">
      <alignment horizontal="center" readingOrder="0" vertical="bottom"/>
    </xf>
    <xf borderId="33" fillId="0" fontId="10" numFmtId="165" xfId="0" applyAlignment="1" applyBorder="1" applyFont="1" applyNumberFormat="1">
      <alignment horizontal="center" readingOrder="0" vertical="center"/>
    </xf>
    <xf borderId="8" fillId="0" fontId="9" numFmtId="0" xfId="0" applyAlignment="1" applyBorder="1" applyFont="1">
      <alignment vertical="bottom"/>
    </xf>
    <xf borderId="18" fillId="0" fontId="2" numFmtId="0" xfId="0" applyBorder="1" applyFont="1"/>
    <xf borderId="8" fillId="0" fontId="3" numFmtId="0" xfId="0" applyAlignment="1" applyBorder="1" applyFont="1">
      <alignment vertical="bottom"/>
    </xf>
    <xf borderId="8" fillId="0" fontId="4" numFmtId="0" xfId="0" applyAlignment="1" applyBorder="1" applyFont="1">
      <alignment readingOrder="0" vertical="bottom"/>
    </xf>
    <xf borderId="12" fillId="0" fontId="13" numFmtId="0" xfId="0" applyAlignment="1" applyBorder="1" applyFont="1">
      <alignment readingOrder="0" vertical="top"/>
    </xf>
    <xf borderId="31" fillId="0" fontId="13" numFmtId="0" xfId="0" applyAlignment="1" applyBorder="1" applyFont="1">
      <alignment horizontal="right" vertical="top"/>
    </xf>
    <xf borderId="4" fillId="0" fontId="13" numFmtId="0" xfId="0" applyAlignment="1" applyBorder="1" applyFont="1">
      <alignment horizontal="right" readingOrder="0" shrinkToFit="0" vertical="top" wrapText="1"/>
    </xf>
    <xf borderId="0" fillId="0" fontId="13" numFmtId="0" xfId="0" applyAlignment="1" applyFont="1">
      <alignment readingOrder="0" shrinkToFit="0" wrapText="1"/>
    </xf>
    <xf borderId="4" fillId="0" fontId="13" numFmtId="0" xfId="0" applyAlignment="1" applyBorder="1" applyFont="1">
      <alignment vertical="top"/>
    </xf>
    <xf borderId="32" fillId="0" fontId="13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32" fillId="0" fontId="7" numFmtId="0" xfId="0" applyBorder="1" applyFont="1"/>
    <xf borderId="14" fillId="0" fontId="7" numFmtId="0" xfId="0" applyBorder="1" applyFont="1"/>
    <xf borderId="8" fillId="0" fontId="7" numFmtId="0" xfId="0" applyBorder="1" applyFont="1"/>
    <xf borderId="2" fillId="0" fontId="1" numFmtId="0" xfId="0" applyAlignment="1" applyBorder="1" applyFont="1">
      <alignment vertical="bottom"/>
    </xf>
    <xf borderId="0" fillId="4" fontId="2" numFmtId="0" xfId="0" applyFill="1" applyFont="1"/>
    <xf borderId="0" fillId="0" fontId="18" numFmtId="0" xfId="0" applyAlignment="1" applyFont="1">
      <alignment vertical="bottom"/>
    </xf>
    <xf borderId="2" fillId="2" fontId="3" numFmtId="0" xfId="0" applyAlignment="1" applyBorder="1" applyFont="1">
      <alignment readingOrder="0" vertical="bottom"/>
    </xf>
    <xf borderId="0" fillId="0" fontId="19" numFmtId="0" xfId="0" applyAlignment="1" applyFont="1">
      <alignment horizontal="center" readingOrder="0"/>
    </xf>
    <xf borderId="6" fillId="0" fontId="19" numFmtId="0" xfId="0" applyAlignment="1" applyBorder="1" applyFont="1">
      <alignment horizontal="center" readingOrder="0"/>
    </xf>
    <xf borderId="2" fillId="5" fontId="3" numFmtId="0" xfId="0" applyAlignment="1" applyBorder="1" applyFill="1" applyFont="1">
      <alignment horizontal="center" readingOrder="0" vertical="bottom"/>
    </xf>
    <xf borderId="0" fillId="0" fontId="19" numFmtId="14" xfId="0" applyAlignment="1" applyFont="1" applyNumberFormat="1">
      <alignment horizontal="center"/>
    </xf>
    <xf borderId="2" fillId="0" fontId="2" numFmtId="0" xfId="0" applyBorder="1" applyFont="1"/>
    <xf borderId="7" fillId="0" fontId="19" numFmtId="0" xfId="0" applyAlignment="1" applyBorder="1" applyFont="1">
      <alignment horizontal="center" readingOrder="0"/>
    </xf>
    <xf borderId="8" fillId="0" fontId="20" numFmtId="0" xfId="0" applyAlignment="1" applyBorder="1" applyFont="1">
      <alignment readingOrder="0" vertical="bottom"/>
    </xf>
    <xf borderId="0" fillId="4" fontId="4" numFmtId="0" xfId="0" applyAlignment="1" applyFont="1">
      <alignment horizontal="center" readingOrder="0" vertical="bottom"/>
    </xf>
    <xf borderId="0" fillId="2" fontId="3" numFmtId="0" xfId="0" applyAlignment="1" applyFont="1">
      <alignment readingOrder="0" vertical="bottom"/>
    </xf>
    <xf borderId="34" fillId="0" fontId="11" numFmtId="0" xfId="0" applyAlignment="1" applyBorder="1" applyFont="1">
      <alignment horizontal="center" readingOrder="0"/>
    </xf>
    <xf borderId="0" fillId="6" fontId="4" numFmtId="0" xfId="0" applyAlignment="1" applyFill="1" applyFont="1">
      <alignment horizontal="center" readingOrder="0" vertical="bottom"/>
    </xf>
    <xf borderId="35" fillId="0" fontId="2" numFmtId="0" xfId="0" applyBorder="1" applyFont="1"/>
    <xf borderId="35" fillId="0" fontId="11" numFmtId="0" xfId="0" applyAlignment="1" applyBorder="1" applyFont="1">
      <alignment horizontal="center" readingOrder="0"/>
    </xf>
    <xf borderId="0" fillId="0" fontId="21" numFmtId="0" xfId="0" applyAlignment="1" applyFont="1">
      <alignment horizontal="center" readingOrder="0"/>
    </xf>
    <xf borderId="21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vertical="bottom"/>
    </xf>
    <xf borderId="31" fillId="0" fontId="13" numFmtId="0" xfId="0" applyAlignment="1" applyBorder="1" applyFont="1">
      <alignment horizontal="left" readingOrder="0" shrinkToFit="0" vertical="bottom" wrapText="0"/>
    </xf>
    <xf borderId="11" fillId="0" fontId="2" numFmtId="0" xfId="0" applyBorder="1" applyFont="1"/>
    <xf borderId="7" fillId="4" fontId="6" numFmtId="164" xfId="0" applyAlignment="1" applyBorder="1" applyFont="1" applyNumberFormat="1">
      <alignment horizontal="center" readingOrder="0"/>
    </xf>
    <xf borderId="11" fillId="0" fontId="13" numFmtId="165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horizontal="center" readingOrder="0"/>
    </xf>
    <xf borderId="12" fillId="0" fontId="13" numFmtId="1" xfId="0" applyAlignment="1" applyBorder="1" applyFont="1" applyNumberFormat="1">
      <alignment horizontal="center" readingOrder="0" vertical="bottom"/>
    </xf>
    <xf borderId="9" fillId="4" fontId="9" numFmtId="0" xfId="0" applyAlignment="1" applyBorder="1" applyFont="1">
      <alignment readingOrder="0" vertical="bottom"/>
    </xf>
    <xf borderId="31" fillId="3" fontId="13" numFmtId="0" xfId="0" applyAlignment="1" applyBorder="1" applyFont="1">
      <alignment horizontal="left" readingOrder="0" shrinkToFit="0" vertical="bottom" wrapText="0"/>
    </xf>
    <xf borderId="11" fillId="3" fontId="13" numFmtId="165" xfId="0" applyAlignment="1" applyBorder="1" applyFont="1" applyNumberFormat="1">
      <alignment horizontal="center" readingOrder="0" vertical="bottom"/>
    </xf>
    <xf borderId="11" fillId="3" fontId="13" numFmtId="165" xfId="0" applyAlignment="1" applyBorder="1" applyFont="1" applyNumberFormat="1">
      <alignment horizontal="center" vertical="bottom"/>
    </xf>
    <xf borderId="5" fillId="7" fontId="7" numFmtId="0" xfId="0" applyAlignment="1" applyBorder="1" applyFill="1" applyFont="1">
      <alignment readingOrder="0"/>
    </xf>
    <xf borderId="12" fillId="3" fontId="13" numFmtId="1" xfId="0" applyAlignment="1" applyBorder="1" applyFont="1" applyNumberFormat="1">
      <alignment horizontal="center" readingOrder="0" vertical="bottom"/>
    </xf>
    <xf borderId="9" fillId="4" fontId="13" numFmtId="0" xfId="0" applyAlignment="1" applyBorder="1" applyFont="1">
      <alignment horizontal="left" readingOrder="0" shrinkToFit="0" vertical="bottom" wrapText="0"/>
    </xf>
    <xf borderId="32" fillId="0" fontId="13" numFmtId="0" xfId="0" applyAlignment="1" applyBorder="1" applyFont="1">
      <alignment horizontal="left" readingOrder="0" shrinkToFit="0" vertical="bottom" wrapText="0"/>
    </xf>
    <xf borderId="15" fillId="0" fontId="2" numFmtId="0" xfId="0" applyBorder="1" applyFont="1"/>
    <xf borderId="11" fillId="4" fontId="13" numFmtId="0" xfId="0" applyAlignment="1" applyBorder="1" applyFont="1">
      <alignment horizontal="center" readingOrder="0" vertical="bottom"/>
    </xf>
    <xf borderId="15" fillId="0" fontId="13" numFmtId="165" xfId="0" applyAlignment="1" applyBorder="1" applyFont="1" applyNumberFormat="1">
      <alignment horizontal="center" readingOrder="0" vertical="bottom"/>
    </xf>
    <xf borderId="15" fillId="0" fontId="13" numFmtId="0" xfId="0" applyAlignment="1" applyBorder="1" applyFont="1">
      <alignment horizontal="center" readingOrder="0" vertical="bottom"/>
    </xf>
    <xf borderId="11" fillId="5" fontId="13" numFmtId="2" xfId="0" applyAlignment="1" applyBorder="1" applyFont="1" applyNumberFormat="1">
      <alignment horizontal="center" readingOrder="0" vertical="bottom"/>
    </xf>
    <xf borderId="14" fillId="0" fontId="13" numFmtId="1" xfId="0" applyAlignment="1" applyBorder="1" applyFont="1" applyNumberFormat="1">
      <alignment horizontal="center" readingOrder="0" vertical="bottom"/>
    </xf>
    <xf borderId="11" fillId="6" fontId="13" numFmtId="0" xfId="0" applyAlignment="1" applyBorder="1" applyFont="1">
      <alignment horizontal="center" readingOrder="0" vertical="bottom"/>
    </xf>
    <xf borderId="11" fillId="0" fontId="13" numFmtId="165" xfId="0" applyAlignment="1" applyBorder="1" applyFont="1" applyNumberFormat="1">
      <alignment horizontal="center" vertical="bottom"/>
    </xf>
    <xf borderId="12" fillId="6" fontId="13" numFmtId="0" xfId="0" applyAlignment="1" applyBorder="1" applyFont="1">
      <alignment horizontal="center" readingOrder="0" vertical="bottom"/>
    </xf>
    <xf borderId="5" fillId="5" fontId="7" numFmtId="0" xfId="0" applyBorder="1" applyFont="1"/>
    <xf borderId="13" fillId="0" fontId="13" numFmtId="0" xfId="0" applyAlignment="1" applyBorder="1" applyFont="1">
      <alignment horizontal="left" readingOrder="0" shrinkToFit="0" vertical="bottom" wrapText="0"/>
    </xf>
    <xf borderId="15" fillId="0" fontId="13" numFmtId="2" xfId="0" applyAlignment="1" applyBorder="1" applyFont="1" applyNumberFormat="1">
      <alignment horizontal="center" vertical="bottom"/>
    </xf>
    <xf borderId="14" fillId="0" fontId="13" numFmtId="0" xfId="0" applyAlignment="1" applyBorder="1" applyFont="1">
      <alignment horizontal="center" readingOrder="0" vertical="bottom"/>
    </xf>
    <xf borderId="34" fillId="0" fontId="13" numFmtId="0" xfId="0" applyAlignment="1" applyBorder="1" applyFont="1">
      <alignment readingOrder="0" vertical="bottom"/>
    </xf>
    <xf borderId="36" fillId="0" fontId="22" numFmtId="165" xfId="0" applyAlignment="1" applyBorder="1" applyFont="1" applyNumberFormat="1">
      <alignment horizontal="center" readingOrder="0" vertical="bottom"/>
    </xf>
    <xf borderId="0" fillId="0" fontId="22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17" fillId="5" fontId="13" numFmtId="166" xfId="0" applyAlignment="1" applyBorder="1" applyFont="1" applyNumberFormat="1">
      <alignment horizontal="center" vertical="center"/>
    </xf>
    <xf borderId="37" fillId="0" fontId="13" numFmtId="0" xfId="0" applyAlignment="1" applyBorder="1" applyFont="1">
      <alignment vertical="bottom"/>
    </xf>
    <xf borderId="38" fillId="0" fontId="22" numFmtId="0" xfId="0" applyAlignment="1" applyBorder="1" applyFont="1">
      <alignment horizontal="center" readingOrder="0" vertical="bottom"/>
    </xf>
    <xf borderId="20" fillId="4" fontId="13" numFmtId="165" xfId="0" applyAlignment="1" applyBorder="1" applyFont="1" applyNumberFormat="1">
      <alignment horizontal="center" readingOrder="0" vertical="bottom"/>
    </xf>
    <xf borderId="1" fillId="0" fontId="23" numFmtId="165" xfId="0" applyAlignment="1" applyBorder="1" applyFont="1" applyNumberFormat="1">
      <alignment horizontal="center" readingOrder="0" vertical="center"/>
    </xf>
    <xf borderId="39" fillId="0" fontId="13" numFmtId="0" xfId="0" applyAlignment="1" applyBorder="1" applyFont="1">
      <alignment vertical="bottom"/>
    </xf>
    <xf borderId="13" fillId="0" fontId="13" numFmtId="0" xfId="0" applyAlignment="1" applyBorder="1" applyFont="1">
      <alignment shrinkToFit="0" vertical="bottom" wrapText="1"/>
    </xf>
    <xf borderId="26" fillId="4" fontId="13" numFmtId="167" xfId="0" applyAlignment="1" applyBorder="1" applyFont="1" applyNumberFormat="1">
      <alignment horizontal="center" readingOrder="0" vertical="bottom"/>
    </xf>
    <xf borderId="40" fillId="0" fontId="2" numFmtId="0" xfId="0" applyBorder="1" applyFont="1"/>
    <xf borderId="10" fillId="5" fontId="13" numFmtId="165" xfId="0" applyAlignment="1" applyBorder="1" applyFont="1" applyNumberFormat="1">
      <alignment horizontal="center" readingOrder="0" vertical="center"/>
    </xf>
    <xf borderId="4" fillId="0" fontId="22" numFmtId="0" xfId="0" applyAlignment="1" applyBorder="1" applyFont="1">
      <alignment vertical="top"/>
    </xf>
    <xf borderId="22" fillId="8" fontId="4" numFmtId="0" xfId="0" applyAlignment="1" applyBorder="1" applyFill="1" applyFont="1">
      <alignment readingOrder="0" vertical="bottom"/>
    </xf>
    <xf borderId="32" fillId="0" fontId="22" numFmtId="0" xfId="0" applyAlignment="1" applyBorder="1" applyFont="1">
      <alignment vertical="bottom"/>
    </xf>
    <xf borderId="22" fillId="8" fontId="24" numFmtId="169" xfId="0" applyAlignment="1" applyBorder="1" applyFont="1" applyNumberFormat="1">
      <alignment readingOrder="0"/>
    </xf>
    <xf borderId="0" fillId="8" fontId="2" numFmtId="0" xfId="0" applyAlignment="1" applyFont="1">
      <alignment readingOrder="0"/>
    </xf>
    <xf borderId="10" fillId="4" fontId="14" numFmtId="10" xfId="0" applyAlignment="1" applyBorder="1" applyFont="1" applyNumberFormat="1">
      <alignment horizontal="center" readingOrder="0"/>
    </xf>
    <xf borderId="14" fillId="4" fontId="13" numFmtId="1" xfId="0" applyAlignment="1" applyBorder="1" applyFont="1" applyNumberFormat="1">
      <alignment horizontal="center" readingOrder="0" vertical="center"/>
    </xf>
    <xf borderId="33" fillId="5" fontId="10" numFmtId="165" xfId="0" applyAlignment="1" applyBorder="1" applyFont="1" applyNumberFormat="1">
      <alignment horizontal="center" readingOrder="0" vertical="center"/>
    </xf>
    <xf borderId="41" fillId="0" fontId="13" numFmtId="0" xfId="0" applyAlignment="1" applyBorder="1" applyFont="1">
      <alignment horizontal="right" readingOrder="0" shrinkToFit="0" vertical="top" wrapText="1"/>
    </xf>
    <xf borderId="42" fillId="0" fontId="13" numFmtId="0" xfId="0" applyAlignment="1" applyBorder="1" applyFont="1">
      <alignment readingOrder="0" vertical="top"/>
    </xf>
    <xf borderId="42" fillId="0" fontId="2" numFmtId="0" xfId="0" applyBorder="1" applyFont="1"/>
    <xf borderId="17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2</xdr:row>
      <xdr:rowOff>28575</xdr:rowOff>
    </xdr:from>
    <xdr:ext cx="2362200" cy="381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43</xdr:row>
      <xdr:rowOff>571500</xdr:rowOff>
    </xdr:from>
    <xdr:ext cx="1428750" cy="4572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2</xdr:row>
      <xdr:rowOff>28575</xdr:rowOff>
    </xdr:from>
    <xdr:ext cx="2362200" cy="381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38</xdr:row>
      <xdr:rowOff>571500</xdr:rowOff>
    </xdr:from>
    <xdr:ext cx="1428750" cy="4572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2</xdr:row>
      <xdr:rowOff>28575</xdr:rowOff>
    </xdr:from>
    <xdr:ext cx="2362200" cy="381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58</xdr:row>
      <xdr:rowOff>133350</xdr:rowOff>
    </xdr:from>
    <xdr:ext cx="1428750" cy="4572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800100</xdr:colOff>
      <xdr:row>2</xdr:row>
      <xdr:rowOff>28575</xdr:rowOff>
    </xdr:from>
    <xdr:ext cx="2362200" cy="381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1200150</xdr:colOff>
      <xdr:row>47</xdr:row>
      <xdr:rowOff>590550</xdr:rowOff>
    </xdr:from>
    <xdr:ext cx="1428750" cy="4572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2</xdr:row>
      <xdr:rowOff>28575</xdr:rowOff>
    </xdr:from>
    <xdr:ext cx="2362200" cy="381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38</xdr:row>
      <xdr:rowOff>571500</xdr:rowOff>
    </xdr:from>
    <xdr:ext cx="1428750" cy="4572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3.57"/>
    <col customWidth="1" min="3" max="3" width="24.43"/>
    <col customWidth="1" min="4" max="5" width="14.43"/>
    <col customWidth="1" min="6" max="6" width="19.29"/>
    <col customWidth="1" min="7" max="7" width="14.43"/>
    <col customWidth="1" min="8" max="8" width="16.43"/>
    <col customWidth="1" min="9" max="10" width="14.43"/>
    <col customWidth="1" min="11" max="11" width="12.71"/>
    <col customWidth="1" min="12" max="12" width="16.86"/>
    <col customWidth="1" min="13" max="13" width="6.43"/>
    <col customWidth="1" min="14" max="14" width="3.57"/>
  </cols>
  <sheetData>
    <row r="1"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/>
      <c r="C2" s="3">
        <v>2.01910155E8</v>
      </c>
      <c r="D2" s="4"/>
      <c r="E2" s="4"/>
      <c r="F2" s="4"/>
      <c r="G2" s="4"/>
      <c r="H2" s="4"/>
      <c r="I2" s="4"/>
      <c r="J2" s="4"/>
      <c r="K2" s="4"/>
      <c r="L2" s="4"/>
      <c r="M2" s="5"/>
    </row>
    <row r="3">
      <c r="B3" s="6"/>
      <c r="C3" s="7" t="s">
        <v>0</v>
      </c>
      <c r="D3" s="8"/>
      <c r="E3" s="8"/>
      <c r="F3" s="8"/>
      <c r="G3" s="9"/>
      <c r="H3" s="8"/>
      <c r="I3" s="8"/>
      <c r="J3" s="8"/>
      <c r="K3" s="8"/>
      <c r="L3" s="8"/>
      <c r="M3" s="10"/>
    </row>
    <row r="4">
      <c r="B4" s="6"/>
      <c r="C4" s="11" t="s">
        <v>2</v>
      </c>
      <c r="D4" s="8"/>
      <c r="E4" s="8"/>
      <c r="F4" s="8"/>
      <c r="G4" s="8"/>
      <c r="H4" s="8"/>
      <c r="I4" s="8"/>
      <c r="J4" s="8"/>
      <c r="K4" s="8"/>
      <c r="L4" s="8"/>
      <c r="M4" s="10"/>
    </row>
    <row r="5">
      <c r="B5" s="6"/>
      <c r="C5" s="12" t="s">
        <v>4</v>
      </c>
      <c r="M5" s="10"/>
    </row>
    <row r="6">
      <c r="B6" s="6"/>
      <c r="M6" s="10"/>
    </row>
    <row r="7" ht="19.5" customHeight="1">
      <c r="B7" s="6"/>
      <c r="M7" s="10"/>
    </row>
    <row r="8">
      <c r="B8" s="6"/>
      <c r="C8" s="13" t="s">
        <v>5</v>
      </c>
      <c r="D8" s="14"/>
      <c r="E8" s="14"/>
      <c r="F8" s="14"/>
      <c r="G8" s="14"/>
      <c r="H8" s="14"/>
      <c r="I8" s="14"/>
      <c r="J8" s="14"/>
      <c r="K8" s="14"/>
      <c r="L8" s="15" t="s">
        <v>6</v>
      </c>
      <c r="M8" s="10"/>
    </row>
    <row r="9">
      <c r="B9" s="6"/>
      <c r="C9" s="16">
        <f>TODAY()</f>
        <v>43755</v>
      </c>
      <c r="D9" s="14"/>
      <c r="E9" s="14"/>
      <c r="F9" s="14"/>
      <c r="G9" s="14"/>
      <c r="H9" s="14"/>
      <c r="I9" s="14"/>
      <c r="J9" s="14"/>
      <c r="K9" s="14"/>
      <c r="L9" s="17">
        <f>C2</f>
        <v>201910155</v>
      </c>
      <c r="M9" s="10"/>
    </row>
    <row r="10"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0"/>
    </row>
    <row r="11">
      <c r="B11" s="6"/>
      <c r="C11" s="18" t="s">
        <v>7</v>
      </c>
      <c r="D11" s="19"/>
      <c r="E11" s="19"/>
      <c r="F11" s="19"/>
      <c r="G11" s="19"/>
      <c r="H11" s="19"/>
      <c r="I11" s="19"/>
      <c r="J11" s="19"/>
      <c r="K11" s="19"/>
      <c r="L11" s="19"/>
      <c r="M11" s="10"/>
    </row>
    <row r="12">
      <c r="B12" s="6"/>
      <c r="C12" s="20" t="s">
        <v>8</v>
      </c>
      <c r="D12" s="21" t="str">
        <f>C3</f>
        <v>Bruno Diogo</v>
      </c>
      <c r="E12" s="22"/>
      <c r="F12" s="22"/>
      <c r="G12" s="22"/>
      <c r="H12" s="22"/>
      <c r="I12" s="22"/>
      <c r="J12" s="22"/>
      <c r="K12" s="22"/>
      <c r="L12" s="25"/>
      <c r="M12" s="10"/>
    </row>
    <row r="13">
      <c r="B13" s="6"/>
      <c r="C13" s="20" t="s">
        <v>9</v>
      </c>
      <c r="D13" s="26" t="s">
        <v>10</v>
      </c>
      <c r="E13" s="27"/>
      <c r="F13" s="27"/>
      <c r="G13" s="27"/>
      <c r="H13" s="27"/>
      <c r="I13" s="27"/>
      <c r="J13" s="27"/>
      <c r="K13" s="27"/>
      <c r="L13" s="30"/>
      <c r="M13" s="10"/>
    </row>
    <row r="14">
      <c r="B14" s="6"/>
      <c r="C14" s="20" t="s">
        <v>11</v>
      </c>
      <c r="D14" s="21" t="str">
        <f>C4</f>
        <v>brndiogo@gmail.com</v>
      </c>
      <c r="E14" s="29"/>
      <c r="F14" s="29"/>
      <c r="G14" s="29"/>
      <c r="H14" s="29"/>
      <c r="I14" s="29"/>
      <c r="J14" s="29"/>
      <c r="K14" s="29"/>
      <c r="L14" s="32"/>
      <c r="M14" s="10"/>
    </row>
    <row r="15">
      <c r="B15" s="6"/>
      <c r="C15" s="33" t="s">
        <v>13</v>
      </c>
      <c r="D15" s="34" t="s">
        <v>10</v>
      </c>
      <c r="E15" s="35"/>
      <c r="F15" s="35"/>
      <c r="G15" s="35"/>
      <c r="H15" s="35"/>
      <c r="I15" s="35"/>
      <c r="J15" s="35"/>
      <c r="K15" s="35"/>
      <c r="L15" s="36"/>
      <c r="M15" s="10"/>
    </row>
    <row r="16">
      <c r="B16" s="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"/>
    </row>
    <row r="17">
      <c r="B17" s="6"/>
      <c r="C17" s="38" t="s">
        <v>14</v>
      </c>
      <c r="D17" s="39" t="s">
        <v>15</v>
      </c>
      <c r="E17" s="41" t="s">
        <v>16</v>
      </c>
      <c r="F17" s="41" t="s">
        <v>17</v>
      </c>
      <c r="G17" s="41" t="s">
        <v>18</v>
      </c>
      <c r="H17" s="41" t="s">
        <v>19</v>
      </c>
      <c r="I17" s="41" t="s">
        <v>20</v>
      </c>
      <c r="J17" s="41" t="s">
        <v>21</v>
      </c>
      <c r="K17" s="41" t="s">
        <v>22</v>
      </c>
      <c r="L17" s="43" t="s">
        <v>23</v>
      </c>
      <c r="M17" s="44"/>
    </row>
    <row r="18">
      <c r="B18" s="6"/>
      <c r="C18" s="45" t="s">
        <v>25</v>
      </c>
      <c r="D18" s="47">
        <v>3.0</v>
      </c>
      <c r="E18" s="47">
        <v>1.0</v>
      </c>
      <c r="F18" s="49">
        <f t="shared" ref="F18:F34" si="1">D18*0.24*(1-$H$38)+E18*0.28</f>
        <v>1</v>
      </c>
      <c r="G18" s="47">
        <v>1.0</v>
      </c>
      <c r="H18" s="49">
        <f t="shared" ref="H18:H34" si="2">F18*G18</f>
        <v>1</v>
      </c>
      <c r="I18" s="47" t="s">
        <v>27</v>
      </c>
      <c r="J18" s="47">
        <v>20.0</v>
      </c>
      <c r="K18" s="47" t="s">
        <v>28</v>
      </c>
      <c r="L18" s="51" t="s">
        <v>29</v>
      </c>
      <c r="M18" s="44">
        <f t="shared" ref="M18:M34" si="3">D18*G18</f>
        <v>3</v>
      </c>
    </row>
    <row r="19">
      <c r="B19" s="6"/>
      <c r="C19" s="53" t="s">
        <v>32</v>
      </c>
      <c r="D19" s="55">
        <v>3.0</v>
      </c>
      <c r="E19" s="55">
        <v>1.0</v>
      </c>
      <c r="F19" s="58">
        <f t="shared" si="1"/>
        <v>1</v>
      </c>
      <c r="G19" s="55">
        <v>1.0</v>
      </c>
      <c r="H19" s="58">
        <f t="shared" si="2"/>
        <v>1</v>
      </c>
      <c r="I19" s="55" t="s">
        <v>27</v>
      </c>
      <c r="J19" s="55">
        <v>20.0</v>
      </c>
      <c r="K19" s="55" t="s">
        <v>28</v>
      </c>
      <c r="L19" s="60" t="s">
        <v>29</v>
      </c>
      <c r="M19" s="44">
        <f t="shared" si="3"/>
        <v>3</v>
      </c>
    </row>
    <row r="20">
      <c r="B20" s="6"/>
      <c r="C20" s="45" t="s">
        <v>37</v>
      </c>
      <c r="D20" s="47">
        <v>4.0</v>
      </c>
      <c r="E20" s="47">
        <v>1.0</v>
      </c>
      <c r="F20" s="49">
        <f t="shared" si="1"/>
        <v>1.24</v>
      </c>
      <c r="G20" s="47">
        <v>1.0</v>
      </c>
      <c r="H20" s="49">
        <f t="shared" si="2"/>
        <v>1.24</v>
      </c>
      <c r="I20" s="47" t="s">
        <v>27</v>
      </c>
      <c r="J20" s="47">
        <v>20.0</v>
      </c>
      <c r="K20" s="47" t="s">
        <v>28</v>
      </c>
      <c r="L20" s="51" t="s">
        <v>29</v>
      </c>
      <c r="M20" s="44">
        <f t="shared" si="3"/>
        <v>4</v>
      </c>
    </row>
    <row r="21">
      <c r="B21" s="6"/>
      <c r="C21" s="53" t="s">
        <v>38</v>
      </c>
      <c r="D21" s="55">
        <v>5.0</v>
      </c>
      <c r="E21" s="55">
        <v>1.0</v>
      </c>
      <c r="F21" s="58">
        <f t="shared" si="1"/>
        <v>1.48</v>
      </c>
      <c r="G21" s="55">
        <v>1.0</v>
      </c>
      <c r="H21" s="58">
        <f t="shared" si="2"/>
        <v>1.48</v>
      </c>
      <c r="I21" s="55" t="s">
        <v>27</v>
      </c>
      <c r="J21" s="55">
        <v>20.0</v>
      </c>
      <c r="K21" s="55" t="s">
        <v>28</v>
      </c>
      <c r="L21" s="60" t="s">
        <v>29</v>
      </c>
      <c r="M21" s="44">
        <f t="shared" si="3"/>
        <v>5</v>
      </c>
    </row>
    <row r="22">
      <c r="B22" s="6"/>
      <c r="C22" s="45" t="s">
        <v>40</v>
      </c>
      <c r="D22" s="47">
        <v>1.0</v>
      </c>
      <c r="E22" s="47">
        <v>1.0</v>
      </c>
      <c r="F22" s="49">
        <f t="shared" si="1"/>
        <v>0.52</v>
      </c>
      <c r="G22" s="47">
        <v>1.0</v>
      </c>
      <c r="H22" s="49">
        <f t="shared" si="2"/>
        <v>0.52</v>
      </c>
      <c r="I22" s="47" t="s">
        <v>27</v>
      </c>
      <c r="J22" s="47">
        <v>20.0</v>
      </c>
      <c r="K22" s="47" t="s">
        <v>28</v>
      </c>
      <c r="L22" s="51" t="s">
        <v>29</v>
      </c>
      <c r="M22" s="44">
        <f t="shared" si="3"/>
        <v>1</v>
      </c>
    </row>
    <row r="23">
      <c r="B23" s="6"/>
      <c r="C23" s="53" t="s">
        <v>42</v>
      </c>
      <c r="D23" s="55">
        <v>7.0</v>
      </c>
      <c r="E23" s="55">
        <v>1.0</v>
      </c>
      <c r="F23" s="58">
        <f t="shared" si="1"/>
        <v>1.96</v>
      </c>
      <c r="G23" s="55">
        <v>1.0</v>
      </c>
      <c r="H23" s="58">
        <f t="shared" si="2"/>
        <v>1.96</v>
      </c>
      <c r="I23" s="55" t="s">
        <v>27</v>
      </c>
      <c r="J23" s="55">
        <v>20.0</v>
      </c>
      <c r="K23" s="55" t="s">
        <v>28</v>
      </c>
      <c r="L23" s="60" t="s">
        <v>29</v>
      </c>
      <c r="M23" s="44">
        <f t="shared" si="3"/>
        <v>7</v>
      </c>
    </row>
    <row r="24">
      <c r="B24" s="6"/>
      <c r="C24" s="45" t="s">
        <v>45</v>
      </c>
      <c r="D24" s="47">
        <v>7.0</v>
      </c>
      <c r="E24" s="47">
        <v>1.0</v>
      </c>
      <c r="F24" s="49">
        <f t="shared" si="1"/>
        <v>1.96</v>
      </c>
      <c r="G24" s="47">
        <v>1.0</v>
      </c>
      <c r="H24" s="49">
        <f t="shared" si="2"/>
        <v>1.96</v>
      </c>
      <c r="I24" s="47" t="s">
        <v>27</v>
      </c>
      <c r="J24" s="47">
        <v>20.0</v>
      </c>
      <c r="K24" s="47" t="s">
        <v>28</v>
      </c>
      <c r="L24" s="51" t="s">
        <v>29</v>
      </c>
      <c r="M24" s="44">
        <f t="shared" si="3"/>
        <v>7</v>
      </c>
    </row>
    <row r="25">
      <c r="B25" s="6"/>
      <c r="C25" s="53" t="s">
        <v>46</v>
      </c>
      <c r="D25" s="55">
        <v>21.0</v>
      </c>
      <c r="E25" s="55">
        <v>3.0</v>
      </c>
      <c r="F25" s="58">
        <f t="shared" si="1"/>
        <v>5.88</v>
      </c>
      <c r="G25" s="55">
        <v>1.0</v>
      </c>
      <c r="H25" s="58">
        <f t="shared" si="2"/>
        <v>5.88</v>
      </c>
      <c r="I25" s="55" t="s">
        <v>27</v>
      </c>
      <c r="J25" s="55">
        <v>20.0</v>
      </c>
      <c r="K25" s="55" t="s">
        <v>28</v>
      </c>
      <c r="L25" s="60" t="s">
        <v>29</v>
      </c>
      <c r="M25" s="44">
        <f t="shared" si="3"/>
        <v>21</v>
      </c>
    </row>
    <row r="26">
      <c r="B26" s="6"/>
      <c r="C26" s="45" t="s">
        <v>47</v>
      </c>
      <c r="D26" s="47">
        <v>6.0</v>
      </c>
      <c r="E26" s="47">
        <v>1.0</v>
      </c>
      <c r="F26" s="49">
        <f t="shared" si="1"/>
        <v>1.72</v>
      </c>
      <c r="G26" s="47">
        <v>1.0</v>
      </c>
      <c r="H26" s="49">
        <f t="shared" si="2"/>
        <v>1.72</v>
      </c>
      <c r="I26" s="47" t="s">
        <v>27</v>
      </c>
      <c r="J26" s="47">
        <v>20.0</v>
      </c>
      <c r="K26" s="47" t="s">
        <v>28</v>
      </c>
      <c r="L26" s="51" t="s">
        <v>29</v>
      </c>
      <c r="M26" s="44">
        <f t="shared" si="3"/>
        <v>6</v>
      </c>
    </row>
    <row r="27">
      <c r="B27" s="6"/>
      <c r="C27" s="53" t="s">
        <v>48</v>
      </c>
      <c r="D27" s="55">
        <v>22.0</v>
      </c>
      <c r="E27" s="55">
        <v>3.0</v>
      </c>
      <c r="F27" s="58">
        <f t="shared" si="1"/>
        <v>6.12</v>
      </c>
      <c r="G27" s="55">
        <v>1.0</v>
      </c>
      <c r="H27" s="58">
        <f t="shared" si="2"/>
        <v>6.12</v>
      </c>
      <c r="I27" s="55" t="s">
        <v>27</v>
      </c>
      <c r="J27" s="55">
        <v>20.0</v>
      </c>
      <c r="K27" s="55" t="s">
        <v>28</v>
      </c>
      <c r="L27" s="60" t="s">
        <v>29</v>
      </c>
      <c r="M27" s="44">
        <f t="shared" si="3"/>
        <v>22</v>
      </c>
    </row>
    <row r="28">
      <c r="B28" s="6"/>
      <c r="C28" s="45" t="s">
        <v>49</v>
      </c>
      <c r="D28" s="47">
        <v>2.0</v>
      </c>
      <c r="E28" s="47">
        <v>1.0</v>
      </c>
      <c r="F28" s="49">
        <f t="shared" si="1"/>
        <v>0.76</v>
      </c>
      <c r="G28" s="47">
        <v>1.0</v>
      </c>
      <c r="H28" s="49">
        <f t="shared" si="2"/>
        <v>0.76</v>
      </c>
      <c r="I28" s="47" t="s">
        <v>27</v>
      </c>
      <c r="J28" s="47">
        <v>20.0</v>
      </c>
      <c r="K28" s="47" t="s">
        <v>28</v>
      </c>
      <c r="L28" s="51" t="s">
        <v>29</v>
      </c>
      <c r="M28" s="44">
        <f t="shared" si="3"/>
        <v>2</v>
      </c>
    </row>
    <row r="29">
      <c r="B29" s="6"/>
      <c r="C29" s="53" t="s">
        <v>50</v>
      </c>
      <c r="D29" s="55">
        <v>10.0</v>
      </c>
      <c r="E29" s="55">
        <v>3.0</v>
      </c>
      <c r="F29" s="58">
        <f t="shared" si="1"/>
        <v>3.24</v>
      </c>
      <c r="G29" s="55">
        <v>1.0</v>
      </c>
      <c r="H29" s="58">
        <f t="shared" si="2"/>
        <v>3.24</v>
      </c>
      <c r="I29" s="55" t="s">
        <v>51</v>
      </c>
      <c r="J29" s="55">
        <v>20.0</v>
      </c>
      <c r="K29" s="55" t="s">
        <v>28</v>
      </c>
      <c r="L29" s="60" t="s">
        <v>29</v>
      </c>
      <c r="M29" s="44">
        <f t="shared" si="3"/>
        <v>10</v>
      </c>
    </row>
    <row r="30">
      <c r="B30" s="6"/>
      <c r="C30" s="45" t="s">
        <v>52</v>
      </c>
      <c r="D30" s="47">
        <v>26.0</v>
      </c>
      <c r="E30" s="47">
        <v>7.0</v>
      </c>
      <c r="F30" s="49">
        <f t="shared" si="1"/>
        <v>8.2</v>
      </c>
      <c r="G30" s="47">
        <v>1.0</v>
      </c>
      <c r="H30" s="49">
        <f t="shared" si="2"/>
        <v>8.2</v>
      </c>
      <c r="I30" s="47" t="s">
        <v>51</v>
      </c>
      <c r="J30" s="47">
        <v>20.0</v>
      </c>
      <c r="K30" s="47" t="s">
        <v>28</v>
      </c>
      <c r="L30" s="51" t="s">
        <v>29</v>
      </c>
      <c r="M30" s="44">
        <f t="shared" si="3"/>
        <v>26</v>
      </c>
    </row>
    <row r="31">
      <c r="B31" s="6"/>
      <c r="C31" s="53" t="s">
        <v>53</v>
      </c>
      <c r="D31" s="55">
        <v>80.0</v>
      </c>
      <c r="E31" s="55">
        <v>27.0</v>
      </c>
      <c r="F31" s="58">
        <f t="shared" si="1"/>
        <v>26.76</v>
      </c>
      <c r="G31" s="55">
        <v>1.0</v>
      </c>
      <c r="H31" s="58">
        <f t="shared" si="2"/>
        <v>26.76</v>
      </c>
      <c r="I31" s="55" t="s">
        <v>51</v>
      </c>
      <c r="J31" s="55">
        <v>20.0</v>
      </c>
      <c r="K31" s="55" t="s">
        <v>28</v>
      </c>
      <c r="L31" s="60" t="s">
        <v>29</v>
      </c>
      <c r="M31" s="44">
        <f t="shared" si="3"/>
        <v>80</v>
      </c>
    </row>
    <row r="32">
      <c r="B32" s="6"/>
      <c r="C32" s="45" t="s">
        <v>54</v>
      </c>
      <c r="D32" s="47">
        <v>124.0</v>
      </c>
      <c r="E32" s="47">
        <v>48.0</v>
      </c>
      <c r="F32" s="49">
        <f t="shared" si="1"/>
        <v>43.2</v>
      </c>
      <c r="G32" s="47">
        <v>1.0</v>
      </c>
      <c r="H32" s="49">
        <f t="shared" si="2"/>
        <v>43.2</v>
      </c>
      <c r="I32" s="47" t="s">
        <v>51</v>
      </c>
      <c r="J32" s="47">
        <v>20.0</v>
      </c>
      <c r="K32" s="47" t="s">
        <v>28</v>
      </c>
      <c r="L32" s="51" t="s">
        <v>29</v>
      </c>
      <c r="M32" s="44">
        <f t="shared" si="3"/>
        <v>124</v>
      </c>
    </row>
    <row r="33">
      <c r="B33" s="6"/>
      <c r="C33" s="53" t="s">
        <v>55</v>
      </c>
      <c r="D33" s="55">
        <v>31.0</v>
      </c>
      <c r="E33" s="55">
        <v>3.0</v>
      </c>
      <c r="F33" s="58">
        <f t="shared" si="1"/>
        <v>8.28</v>
      </c>
      <c r="G33" s="55">
        <v>1.0</v>
      </c>
      <c r="H33" s="58">
        <f t="shared" si="2"/>
        <v>8.28</v>
      </c>
      <c r="I33" s="55" t="s">
        <v>27</v>
      </c>
      <c r="J33" s="55">
        <v>20.0</v>
      </c>
      <c r="K33" s="55" t="s">
        <v>28</v>
      </c>
      <c r="L33" s="60" t="s">
        <v>29</v>
      </c>
      <c r="M33" s="44">
        <f t="shared" si="3"/>
        <v>31</v>
      </c>
    </row>
    <row r="34">
      <c r="B34" s="6"/>
      <c r="C34" s="71" t="s">
        <v>57</v>
      </c>
      <c r="D34" s="72">
        <v>9.0</v>
      </c>
      <c r="E34" s="72">
        <v>1.0</v>
      </c>
      <c r="F34" s="49">
        <f t="shared" si="1"/>
        <v>2.44</v>
      </c>
      <c r="G34" s="47">
        <v>1.0</v>
      </c>
      <c r="H34" s="49">
        <f t="shared" si="2"/>
        <v>2.44</v>
      </c>
      <c r="I34" s="47" t="s">
        <v>27</v>
      </c>
      <c r="J34" s="47">
        <v>20.0</v>
      </c>
      <c r="K34" s="47" t="s">
        <v>28</v>
      </c>
      <c r="L34" s="51" t="s">
        <v>29</v>
      </c>
      <c r="M34" s="44">
        <f t="shared" si="3"/>
        <v>9</v>
      </c>
    </row>
    <row r="35">
      <c r="B35" s="6"/>
      <c r="C35" s="8"/>
      <c r="D35" s="8"/>
      <c r="E35" s="8"/>
      <c r="F35" s="8"/>
      <c r="G35" s="8"/>
      <c r="H35" s="8"/>
      <c r="I35" s="14"/>
      <c r="J35" s="14"/>
      <c r="K35" s="14"/>
      <c r="L35" s="8"/>
      <c r="M35" s="46"/>
    </row>
    <row r="36">
      <c r="B36" s="6"/>
      <c r="C36" s="66" t="s">
        <v>30</v>
      </c>
      <c r="D36" s="68">
        <f>SUM(M:M)/60</f>
        <v>6.016666667</v>
      </c>
      <c r="E36" s="63"/>
      <c r="F36" s="73" t="s">
        <v>56</v>
      </c>
      <c r="G36" s="75">
        <v>0.0</v>
      </c>
      <c r="H36" s="76"/>
      <c r="I36" s="14"/>
      <c r="J36" s="14"/>
      <c r="K36" s="14"/>
      <c r="L36" s="14"/>
      <c r="M36" s="46"/>
    </row>
    <row r="37">
      <c r="B37" s="6"/>
      <c r="C37" s="78" t="s">
        <v>59</v>
      </c>
      <c r="D37" s="79">
        <v>0.5</v>
      </c>
      <c r="E37" s="63"/>
      <c r="F37" s="81" t="s">
        <v>43</v>
      </c>
      <c r="G37" s="82">
        <v>0.0</v>
      </c>
      <c r="H37" s="83"/>
      <c r="I37" s="8"/>
      <c r="J37" s="84" t="s">
        <v>60</v>
      </c>
      <c r="K37" s="85"/>
      <c r="L37" s="14"/>
      <c r="M37" s="46"/>
    </row>
    <row r="38">
      <c r="B38" s="6"/>
      <c r="C38" s="87"/>
      <c r="E38" s="63"/>
      <c r="F38" s="7">
        <v>1000.0</v>
      </c>
      <c r="G38" s="7">
        <v>0.05</v>
      </c>
      <c r="H38" s="90">
        <f>IFS((D36*60)&lt;F38, 0, AND((D36*60)&gt;=F38,(D36*60)&lt;F39), G38, AND((D36*60)&gt;=F39,(D36*60)&lt;F40), G39, AND((D36*60)&gt;=F40,(D36*60)&lt;F41),G40  , AND((D36*60)&gt;=F41,(D36*60)&lt;F42), G41 , (D36*60)&gt;F42, G42)</f>
        <v>0</v>
      </c>
      <c r="I38" s="91">
        <v>7.0</v>
      </c>
      <c r="J38" s="107">
        <f>IF(I39&lt;25,(25+G36),(SUM(H18:H34)+G36))</f>
        <v>115.76</v>
      </c>
      <c r="K38" s="5"/>
      <c r="L38" s="14"/>
      <c r="M38" s="46"/>
    </row>
    <row r="39">
      <c r="B39" s="6"/>
      <c r="C39" s="96" t="s">
        <v>62</v>
      </c>
      <c r="D39" s="98" t="s">
        <v>10</v>
      </c>
      <c r="E39" s="63"/>
      <c r="F39" s="7">
        <v>2500.0</v>
      </c>
      <c r="G39" s="7">
        <v>0.1</v>
      </c>
      <c r="H39" s="116"/>
      <c r="I39" s="102">
        <f>SUM(H18:H34)</f>
        <v>115.76</v>
      </c>
      <c r="J39" s="118"/>
      <c r="K39" s="120"/>
      <c r="L39" s="14"/>
      <c r="M39" s="46"/>
    </row>
    <row r="40">
      <c r="B40" s="6"/>
      <c r="C40" s="106" t="s">
        <v>65</v>
      </c>
      <c r="D40" s="108">
        <v>3.0</v>
      </c>
      <c r="E40" s="8"/>
      <c r="F40" s="7">
        <v>5000.0</v>
      </c>
      <c r="G40" s="7">
        <v>0.15</v>
      </c>
      <c r="H40" s="110"/>
      <c r="I40" s="112"/>
      <c r="J40" s="122"/>
      <c r="K40" s="56"/>
      <c r="L40" s="14"/>
      <c r="M40" s="46"/>
    </row>
    <row r="41">
      <c r="B41" s="6"/>
      <c r="E41" s="8"/>
      <c r="F41" s="7">
        <v>10000.0</v>
      </c>
      <c r="G41" s="7">
        <v>0.3</v>
      </c>
      <c r="H41" s="110"/>
      <c r="I41" s="112"/>
      <c r="J41" s="14"/>
      <c r="K41" s="14"/>
      <c r="L41" s="14"/>
      <c r="M41" s="46"/>
    </row>
    <row r="42">
      <c r="B42" s="6"/>
      <c r="E42" s="8"/>
      <c r="F42" s="7">
        <v>15000.0</v>
      </c>
      <c r="G42" s="7">
        <v>0.4</v>
      </c>
      <c r="H42" s="110"/>
      <c r="I42" s="112"/>
      <c r="J42" s="8"/>
      <c r="K42" s="14"/>
      <c r="L42" s="14"/>
      <c r="M42" s="46"/>
    </row>
    <row r="43">
      <c r="B43" s="6"/>
      <c r="C43" s="124" t="s">
        <v>63</v>
      </c>
      <c r="D43" s="19"/>
      <c r="E43" s="19"/>
      <c r="F43" s="126"/>
      <c r="G43" s="126"/>
      <c r="H43" s="126"/>
      <c r="I43" s="126"/>
      <c r="J43" s="19"/>
      <c r="K43" s="19"/>
      <c r="L43" s="19"/>
      <c r="M43" s="46"/>
    </row>
    <row r="44">
      <c r="B44" s="6"/>
      <c r="C44" s="117" t="s">
        <v>66</v>
      </c>
      <c r="D44" s="119" t="s">
        <v>67</v>
      </c>
      <c r="E44" s="88"/>
      <c r="F44" s="88"/>
      <c r="G44" s="88"/>
      <c r="H44" s="88"/>
      <c r="I44" s="88"/>
      <c r="J44" s="88"/>
      <c r="K44" s="88"/>
      <c r="L44" s="121"/>
      <c r="M44" s="46"/>
    </row>
    <row r="45">
      <c r="B45" s="6"/>
      <c r="C45" s="129" t="s">
        <v>68</v>
      </c>
      <c r="D45" s="119" t="s">
        <v>69</v>
      </c>
      <c r="E45" s="88"/>
      <c r="F45" s="88"/>
      <c r="G45" s="88"/>
      <c r="H45" s="88"/>
      <c r="I45" s="88"/>
      <c r="J45" s="88"/>
      <c r="K45" s="88"/>
      <c r="L45" s="121"/>
      <c r="M45" s="46"/>
    </row>
    <row r="46">
      <c r="B46" s="6"/>
      <c r="C46" s="130" t="s">
        <v>70</v>
      </c>
      <c r="D46" s="131" t="s">
        <v>71</v>
      </c>
      <c r="L46" s="10"/>
      <c r="M46" s="46"/>
    </row>
    <row r="47">
      <c r="B47" s="6"/>
      <c r="C47" s="132"/>
      <c r="L47" s="10"/>
      <c r="M47" s="10"/>
    </row>
    <row r="48">
      <c r="B48" s="6"/>
      <c r="C48" s="132"/>
      <c r="L48" s="10"/>
      <c r="M48" s="10"/>
    </row>
    <row r="49" ht="70.5" customHeight="1">
      <c r="B49" s="6"/>
      <c r="C49" s="133"/>
      <c r="D49" s="85"/>
      <c r="E49" s="85"/>
      <c r="F49" s="85"/>
      <c r="G49" s="85"/>
      <c r="H49" s="85"/>
      <c r="I49" s="85"/>
      <c r="J49" s="85"/>
      <c r="K49" s="85"/>
      <c r="L49" s="120"/>
      <c r="M49" s="10"/>
    </row>
    <row r="50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10"/>
    </row>
    <row r="51">
      <c r="B51" s="6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0"/>
    </row>
    <row r="52">
      <c r="B52" s="114"/>
      <c r="C52" s="8"/>
      <c r="D52" s="8"/>
      <c r="E52" s="8"/>
      <c r="F52" s="8"/>
      <c r="G52" s="8"/>
      <c r="H52" s="8"/>
      <c r="I52" s="8"/>
      <c r="J52" s="8"/>
      <c r="K52" s="8"/>
      <c r="L52" s="8"/>
      <c r="M52" s="46"/>
    </row>
    <row r="53">
      <c r="B53" s="1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46"/>
    </row>
    <row r="54">
      <c r="B54" s="1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46"/>
    </row>
    <row r="55" ht="36.0" customHeight="1">
      <c r="B55" s="1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46"/>
    </row>
    <row r="56" ht="36.75" customHeight="1">
      <c r="B56" s="1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46"/>
    </row>
    <row r="57" ht="74.25" customHeight="1">
      <c r="B57" s="1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46"/>
    </row>
    <row r="58">
      <c r="B58" s="1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46"/>
    </row>
    <row r="59">
      <c r="B59" s="1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46"/>
    </row>
    <row r="60">
      <c r="B60" s="135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6"/>
    </row>
  </sheetData>
  <mergeCells count="9">
    <mergeCell ref="G37:H37"/>
    <mergeCell ref="C38:D38"/>
    <mergeCell ref="J37:K37"/>
    <mergeCell ref="J38:K39"/>
    <mergeCell ref="D45:L45"/>
    <mergeCell ref="D46:L49"/>
    <mergeCell ref="D44:L44"/>
    <mergeCell ref="G36:H36"/>
    <mergeCell ref="C5:L7"/>
  </mergeCells>
  <conditionalFormatting sqref="N11">
    <cfRule type="notContainsBlanks" dxfId="0" priority="1">
      <formula>LEN(TRIM(N11))&gt;0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3.57"/>
    <col customWidth="1" min="3" max="3" width="24.43"/>
    <col customWidth="1" min="4" max="5" width="14.43"/>
    <col customWidth="1" min="6" max="6" width="19.29"/>
    <col customWidth="1" min="7" max="7" width="14.43"/>
    <col customWidth="1" min="8" max="8" width="16.43"/>
    <col customWidth="1" min="9" max="10" width="14.43"/>
    <col customWidth="1" min="11" max="11" width="12.71"/>
    <col customWidth="1" min="12" max="12" width="16.86"/>
    <col customWidth="1" min="13" max="13" width="6.43"/>
    <col customWidth="1" min="14" max="14" width="3.57"/>
  </cols>
  <sheetData>
    <row r="1"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/>
      <c r="C2" s="3">
        <v>2.01910136E8</v>
      </c>
      <c r="D2" s="4"/>
      <c r="E2" s="4"/>
      <c r="F2" s="4"/>
      <c r="G2" s="4"/>
      <c r="H2" s="4"/>
      <c r="I2" s="4"/>
      <c r="J2" s="4"/>
      <c r="K2" s="4"/>
      <c r="L2" s="4"/>
      <c r="M2" s="5"/>
    </row>
    <row r="3">
      <c r="B3" s="6"/>
      <c r="C3" s="7" t="s">
        <v>1</v>
      </c>
      <c r="D3" s="8"/>
      <c r="E3" s="8"/>
      <c r="F3" s="8"/>
      <c r="G3" s="9"/>
      <c r="H3" s="8"/>
      <c r="I3" s="8"/>
      <c r="J3" s="8"/>
      <c r="K3" s="8"/>
      <c r="L3" s="8"/>
      <c r="M3" s="10"/>
    </row>
    <row r="4">
      <c r="B4" s="6"/>
      <c r="C4" s="11" t="s">
        <v>3</v>
      </c>
      <c r="D4" s="8"/>
      <c r="E4" s="8"/>
      <c r="F4" s="8"/>
      <c r="G4" s="8"/>
      <c r="H4" s="8"/>
      <c r="I4" s="8"/>
      <c r="J4" s="8"/>
      <c r="K4" s="8"/>
      <c r="L4" s="8"/>
      <c r="M4" s="10"/>
    </row>
    <row r="5">
      <c r="B5" s="6"/>
      <c r="C5" s="12" t="s">
        <v>4</v>
      </c>
      <c r="M5" s="10"/>
    </row>
    <row r="6">
      <c r="B6" s="6"/>
      <c r="M6" s="10"/>
    </row>
    <row r="7" ht="19.5" customHeight="1">
      <c r="B7" s="6"/>
      <c r="M7" s="10"/>
    </row>
    <row r="8">
      <c r="B8" s="6"/>
      <c r="C8" s="13" t="s">
        <v>5</v>
      </c>
      <c r="D8" s="14"/>
      <c r="E8" s="14"/>
      <c r="F8" s="14"/>
      <c r="G8" s="14"/>
      <c r="H8" s="14"/>
      <c r="I8" s="14"/>
      <c r="J8" s="14"/>
      <c r="K8" s="14"/>
      <c r="L8" s="15" t="s">
        <v>6</v>
      </c>
      <c r="M8" s="10"/>
    </row>
    <row r="9">
      <c r="B9" s="6"/>
      <c r="C9" s="16">
        <f>TODAY()</f>
        <v>43755</v>
      </c>
      <c r="D9" s="14"/>
      <c r="E9" s="14"/>
      <c r="F9" s="14"/>
      <c r="G9" s="14"/>
      <c r="H9" s="14"/>
      <c r="I9" s="14"/>
      <c r="J9" s="14"/>
      <c r="K9" s="14"/>
      <c r="L9" s="17">
        <f>'Padrão'!L9</f>
        <v>201910155</v>
      </c>
      <c r="M9" s="10"/>
    </row>
    <row r="10"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0"/>
    </row>
    <row r="11">
      <c r="B11" s="6"/>
      <c r="C11" s="18" t="s">
        <v>7</v>
      </c>
      <c r="D11" s="19"/>
      <c r="E11" s="19"/>
      <c r="F11" s="19"/>
      <c r="G11" s="19"/>
      <c r="H11" s="19"/>
      <c r="I11" s="19"/>
      <c r="J11" s="19"/>
      <c r="K11" s="19"/>
      <c r="L11" s="19"/>
      <c r="M11" s="10"/>
    </row>
    <row r="12">
      <c r="B12" s="6"/>
      <c r="C12" s="20" t="s">
        <v>8</v>
      </c>
      <c r="D12" s="21" t="str">
        <f>'Padrão'!D12</f>
        <v>Bruno Diogo</v>
      </c>
      <c r="E12" s="22"/>
      <c r="F12" s="22"/>
      <c r="G12" s="22"/>
      <c r="H12" s="22"/>
      <c r="I12" s="22"/>
      <c r="J12" s="22"/>
      <c r="K12" s="22"/>
      <c r="L12" s="25"/>
      <c r="M12" s="10"/>
    </row>
    <row r="13">
      <c r="B13" s="6"/>
      <c r="C13" s="20" t="s">
        <v>9</v>
      </c>
      <c r="D13" s="26" t="str">
        <f>'Padrão'!D13</f>
        <v>-</v>
      </c>
      <c r="E13" s="27"/>
      <c r="F13" s="27"/>
      <c r="G13" s="27"/>
      <c r="H13" s="27"/>
      <c r="I13" s="27"/>
      <c r="J13" s="27"/>
      <c r="K13" s="27"/>
      <c r="L13" s="30"/>
      <c r="M13" s="10"/>
    </row>
    <row r="14">
      <c r="B14" s="6"/>
      <c r="C14" s="20" t="s">
        <v>11</v>
      </c>
      <c r="D14" s="21" t="str">
        <f>'Padrão'!D14</f>
        <v>brndiogo@gmail.com</v>
      </c>
      <c r="E14" s="29"/>
      <c r="F14" s="29"/>
      <c r="G14" s="29"/>
      <c r="H14" s="29"/>
      <c r="I14" s="29"/>
      <c r="J14" s="29"/>
      <c r="K14" s="29"/>
      <c r="L14" s="32"/>
      <c r="M14" s="10"/>
    </row>
    <row r="15">
      <c r="B15" s="6"/>
      <c r="C15" s="33" t="s">
        <v>13</v>
      </c>
      <c r="D15" s="34" t="str">
        <f>'Padrão'!D15</f>
        <v>-</v>
      </c>
      <c r="E15" s="35"/>
      <c r="F15" s="35"/>
      <c r="G15" s="35"/>
      <c r="H15" s="35"/>
      <c r="I15" s="35"/>
      <c r="J15" s="35"/>
      <c r="K15" s="35"/>
      <c r="L15" s="36"/>
      <c r="M15" s="10"/>
    </row>
    <row r="16">
      <c r="B16" s="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"/>
    </row>
    <row r="17">
      <c r="B17" s="6"/>
      <c r="C17" s="38" t="s">
        <v>14</v>
      </c>
      <c r="D17" s="39" t="s">
        <v>15</v>
      </c>
      <c r="E17" s="41" t="s">
        <v>16</v>
      </c>
      <c r="F17" s="41" t="s">
        <v>17</v>
      </c>
      <c r="G17" s="41" t="s">
        <v>18</v>
      </c>
      <c r="H17" s="41" t="s">
        <v>19</v>
      </c>
      <c r="I17" s="41" t="s">
        <v>20</v>
      </c>
      <c r="J17" s="41" t="s">
        <v>21</v>
      </c>
      <c r="K17" s="41" t="s">
        <v>22</v>
      </c>
      <c r="L17" s="43" t="s">
        <v>23</v>
      </c>
      <c r="M17" s="46"/>
    </row>
    <row r="18">
      <c r="B18" s="6"/>
      <c r="C18" s="45" t="s">
        <v>26</v>
      </c>
      <c r="D18" s="47">
        <v>542.0</v>
      </c>
      <c r="E18" s="47">
        <v>153.0</v>
      </c>
      <c r="F18" s="49">
        <f t="shared" ref="F18:F22" si="1">D18*0.24*(1-$H$33)+E18*0.28</f>
        <v>166.416</v>
      </c>
      <c r="G18" s="47">
        <v>1.0</v>
      </c>
      <c r="H18" s="49">
        <f t="shared" ref="H18:H22" si="2">F18*G18</f>
        <v>166.416</v>
      </c>
      <c r="I18" s="47" t="s">
        <v>31</v>
      </c>
      <c r="J18" s="47">
        <v>10.0</v>
      </c>
      <c r="K18" s="47" t="s">
        <v>28</v>
      </c>
      <c r="L18" s="51" t="s">
        <v>29</v>
      </c>
      <c r="M18" s="44">
        <f t="shared" ref="M18:M25" si="3">D18*G18</f>
        <v>542</v>
      </c>
    </row>
    <row r="19">
      <c r="B19" s="6"/>
      <c r="C19" s="53" t="s">
        <v>33</v>
      </c>
      <c r="D19" s="55">
        <v>508.0</v>
      </c>
      <c r="E19" s="55">
        <v>142.0</v>
      </c>
      <c r="F19" s="58">
        <f t="shared" si="1"/>
        <v>155.584</v>
      </c>
      <c r="G19" s="55">
        <v>1.0</v>
      </c>
      <c r="H19" s="58">
        <f t="shared" si="2"/>
        <v>155.584</v>
      </c>
      <c r="I19" s="55" t="s">
        <v>31</v>
      </c>
      <c r="J19" s="55">
        <v>10.0</v>
      </c>
      <c r="K19" s="55" t="s">
        <v>28</v>
      </c>
      <c r="L19" s="60" t="s">
        <v>29</v>
      </c>
      <c r="M19" s="44">
        <f t="shared" si="3"/>
        <v>508</v>
      </c>
    </row>
    <row r="20">
      <c r="B20" s="6"/>
      <c r="C20" s="45" t="s">
        <v>39</v>
      </c>
      <c r="D20" s="47">
        <v>517.0</v>
      </c>
      <c r="E20" s="47">
        <v>146.0</v>
      </c>
      <c r="F20" s="49">
        <f t="shared" si="1"/>
        <v>158.756</v>
      </c>
      <c r="G20" s="47">
        <v>1.0</v>
      </c>
      <c r="H20" s="49">
        <f t="shared" si="2"/>
        <v>158.756</v>
      </c>
      <c r="I20" s="47" t="s">
        <v>31</v>
      </c>
      <c r="J20" s="47">
        <v>10.0</v>
      </c>
      <c r="K20" s="47" t="s">
        <v>28</v>
      </c>
      <c r="L20" s="51" t="s">
        <v>29</v>
      </c>
      <c r="M20" s="44">
        <f t="shared" si="3"/>
        <v>517</v>
      </c>
    </row>
    <row r="21">
      <c r="B21" s="6"/>
      <c r="C21" s="53" t="s">
        <v>41</v>
      </c>
      <c r="D21" s="55">
        <v>100.0</v>
      </c>
      <c r="E21" s="55">
        <v>27.0</v>
      </c>
      <c r="F21" s="58">
        <f t="shared" si="1"/>
        <v>30.36</v>
      </c>
      <c r="G21" s="55">
        <v>1.0</v>
      </c>
      <c r="H21" s="58">
        <f t="shared" si="2"/>
        <v>30.36</v>
      </c>
      <c r="I21" s="55" t="s">
        <v>31</v>
      </c>
      <c r="J21" s="55">
        <v>10.0</v>
      </c>
      <c r="K21" s="55" t="s">
        <v>28</v>
      </c>
      <c r="L21" s="60" t="s">
        <v>29</v>
      </c>
      <c r="M21" s="44">
        <f t="shared" si="3"/>
        <v>100</v>
      </c>
    </row>
    <row r="22">
      <c r="B22" s="6"/>
      <c r="C22" s="45" t="s">
        <v>44</v>
      </c>
      <c r="D22" s="47">
        <v>100.0</v>
      </c>
      <c r="E22" s="47">
        <v>27.0</v>
      </c>
      <c r="F22" s="49">
        <f t="shared" si="1"/>
        <v>30.36</v>
      </c>
      <c r="G22" s="47">
        <v>1.0</v>
      </c>
      <c r="H22" s="49">
        <f t="shared" si="2"/>
        <v>30.36</v>
      </c>
      <c r="I22" s="47" t="s">
        <v>31</v>
      </c>
      <c r="J22" s="47">
        <v>10.0</v>
      </c>
      <c r="K22" s="47" t="s">
        <v>28</v>
      </c>
      <c r="L22" s="51" t="s">
        <v>29</v>
      </c>
      <c r="M22" s="44">
        <f t="shared" si="3"/>
        <v>100</v>
      </c>
    </row>
    <row r="23">
      <c r="B23" s="6"/>
      <c r="C23" s="53"/>
      <c r="D23" s="55"/>
      <c r="E23" s="55"/>
      <c r="F23" s="58"/>
      <c r="G23" s="55"/>
      <c r="H23" s="58"/>
      <c r="I23" s="55"/>
      <c r="J23" s="55"/>
      <c r="K23" s="55"/>
      <c r="L23" s="60"/>
      <c r="M23" s="44">
        <f t="shared" si="3"/>
        <v>0</v>
      </c>
    </row>
    <row r="24">
      <c r="B24" s="6"/>
      <c r="C24" s="45"/>
      <c r="D24" s="47"/>
      <c r="E24" s="47"/>
      <c r="F24" s="49"/>
      <c r="G24" s="47"/>
      <c r="H24" s="49"/>
      <c r="I24" s="47"/>
      <c r="J24" s="47"/>
      <c r="K24" s="47"/>
      <c r="L24" s="51"/>
      <c r="M24" s="44">
        <f t="shared" si="3"/>
        <v>0</v>
      </c>
    </row>
    <row r="25">
      <c r="B25" s="6"/>
      <c r="C25" s="53"/>
      <c r="D25" s="55"/>
      <c r="E25" s="55"/>
      <c r="F25" s="58"/>
      <c r="G25" s="55"/>
      <c r="H25" s="58"/>
      <c r="I25" s="55"/>
      <c r="J25" s="55"/>
      <c r="K25" s="55"/>
      <c r="L25" s="60"/>
      <c r="M25" s="44">
        <f t="shared" si="3"/>
        <v>0</v>
      </c>
    </row>
    <row r="26">
      <c r="B26" s="6"/>
      <c r="C26" s="45"/>
      <c r="D26" s="47"/>
      <c r="E26" s="47"/>
      <c r="F26" s="49"/>
      <c r="G26" s="47"/>
      <c r="H26" s="49"/>
      <c r="I26" s="47"/>
      <c r="J26" s="47"/>
      <c r="K26" s="47"/>
      <c r="L26" s="51"/>
      <c r="M26" s="46"/>
    </row>
    <row r="27">
      <c r="B27" s="6"/>
      <c r="C27" s="53"/>
      <c r="D27" s="55"/>
      <c r="E27" s="55"/>
      <c r="F27" s="58"/>
      <c r="G27" s="55"/>
      <c r="H27" s="58"/>
      <c r="I27" s="55"/>
      <c r="J27" s="55"/>
      <c r="K27" s="55"/>
      <c r="L27" s="60"/>
      <c r="M27" s="46"/>
    </row>
    <row r="28">
      <c r="B28" s="6"/>
      <c r="C28" s="45"/>
      <c r="D28" s="47"/>
      <c r="E28" s="47"/>
      <c r="F28" s="49"/>
      <c r="G28" s="47"/>
      <c r="H28" s="49"/>
      <c r="I28" s="47"/>
      <c r="J28" s="47"/>
      <c r="K28" s="47"/>
      <c r="L28" s="51"/>
      <c r="M28" s="46"/>
    </row>
    <row r="29">
      <c r="B29" s="6"/>
      <c r="C29" s="53"/>
      <c r="D29" s="55"/>
      <c r="E29" s="55"/>
      <c r="F29" s="58"/>
      <c r="G29" s="55"/>
      <c r="H29" s="58"/>
      <c r="I29" s="55"/>
      <c r="J29" s="55"/>
      <c r="K29" s="55"/>
      <c r="L29" s="60"/>
      <c r="M29" s="46"/>
    </row>
    <row r="30">
      <c r="B30" s="6"/>
      <c r="C30" s="8"/>
      <c r="D30" s="8"/>
      <c r="E30" s="8"/>
      <c r="F30" s="8"/>
      <c r="G30" s="8"/>
      <c r="H30" s="8"/>
      <c r="I30" s="14"/>
      <c r="J30" s="14"/>
      <c r="K30" s="14"/>
      <c r="L30" s="8"/>
      <c r="M30" s="46"/>
    </row>
    <row r="31">
      <c r="B31" s="6"/>
      <c r="C31" s="66" t="s">
        <v>30</v>
      </c>
      <c r="D31" s="68">
        <f>SUM(M:M)/60</f>
        <v>29.45</v>
      </c>
      <c r="E31" s="63"/>
      <c r="F31" s="73" t="s">
        <v>56</v>
      </c>
      <c r="G31" s="75">
        <v>0.0</v>
      </c>
      <c r="H31" s="76"/>
      <c r="I31" s="14"/>
      <c r="J31" s="77" t="s">
        <v>58</v>
      </c>
      <c r="K31" s="80"/>
      <c r="L31" s="14"/>
      <c r="M31" s="46"/>
    </row>
    <row r="32">
      <c r="B32" s="6"/>
      <c r="C32" s="78" t="s">
        <v>59</v>
      </c>
      <c r="D32" s="79">
        <v>0.5</v>
      </c>
      <c r="E32" s="63"/>
      <c r="F32" s="81" t="s">
        <v>43</v>
      </c>
      <c r="G32" s="82">
        <v>0.0</v>
      </c>
      <c r="H32" s="83"/>
      <c r="I32" s="8"/>
      <c r="J32" s="86">
        <f>IF(I34&lt;25,(25+G31),(SUM(H18:H29)+G31))</f>
        <v>541.476</v>
      </c>
      <c r="K32" s="88"/>
      <c r="L32" s="14"/>
      <c r="M32" s="46"/>
    </row>
    <row r="33">
      <c r="B33" s="6"/>
      <c r="C33" s="87"/>
      <c r="E33" s="63"/>
      <c r="F33" s="7">
        <v>1000.0</v>
      </c>
      <c r="G33" s="7">
        <v>0.05</v>
      </c>
      <c r="H33" s="90">
        <f>IFS((D31*60)&lt;F33, 0, AND((D31*60)&gt;=F33,(D31*60)&lt;F34), G33, AND((D31*60)&gt;=F34,(D31*60)&lt;F35), G34, AND((D31*60)&gt;=F35,(D31*60)&lt;F36),G35  , AND((D31*60)&gt;=F36,(D31*60)&lt;F37), G36 , (D31*60)&gt;F37, G37)</f>
        <v>0.05</v>
      </c>
      <c r="I33" s="91"/>
      <c r="J33" s="92" t="s">
        <v>61</v>
      </c>
      <c r="K33" s="94">
        <v>0.2</v>
      </c>
      <c r="L33" s="14"/>
      <c r="M33" s="46"/>
    </row>
    <row r="34">
      <c r="B34" s="6"/>
      <c r="C34" s="96" t="s">
        <v>62</v>
      </c>
      <c r="D34" s="98" t="s">
        <v>10</v>
      </c>
      <c r="E34" s="63"/>
      <c r="F34" s="7">
        <v>2500.0</v>
      </c>
      <c r="G34" s="7">
        <v>0.1</v>
      </c>
      <c r="H34" s="100"/>
      <c r="I34" s="102">
        <f>SUM(H18:H29)</f>
        <v>541.476</v>
      </c>
      <c r="J34" s="104" t="s">
        <v>64</v>
      </c>
      <c r="L34" s="14"/>
      <c r="M34" s="46"/>
    </row>
    <row r="35">
      <c r="B35" s="6"/>
      <c r="C35" s="106" t="s">
        <v>65</v>
      </c>
      <c r="D35" s="108">
        <v>4.0</v>
      </c>
      <c r="E35" s="8"/>
      <c r="F35" s="7">
        <v>5000.0</v>
      </c>
      <c r="G35" s="7">
        <v>0.15</v>
      </c>
      <c r="H35" s="110"/>
      <c r="I35" s="112"/>
      <c r="J35" s="123">
        <f>J32*(1-K33)</f>
        <v>433.1808</v>
      </c>
      <c r="K35" s="125"/>
      <c r="L35" s="14"/>
      <c r="M35" s="46"/>
    </row>
    <row r="36">
      <c r="B36" s="6"/>
      <c r="E36" s="8"/>
      <c r="F36" s="7">
        <v>10000.0</v>
      </c>
      <c r="G36" s="7">
        <v>0.3</v>
      </c>
      <c r="H36" s="110"/>
      <c r="I36" s="112"/>
      <c r="J36" s="14"/>
      <c r="K36" s="14"/>
      <c r="L36" s="14"/>
      <c r="M36" s="46"/>
    </row>
    <row r="37">
      <c r="B37" s="6"/>
      <c r="E37" s="8"/>
      <c r="F37" s="7">
        <v>15000.0</v>
      </c>
      <c r="G37" s="7">
        <v>0.4</v>
      </c>
      <c r="H37" s="110"/>
      <c r="I37" s="112"/>
      <c r="J37" s="8"/>
      <c r="K37" s="14"/>
      <c r="L37" s="14"/>
      <c r="M37" s="46"/>
    </row>
    <row r="38">
      <c r="B38" s="6"/>
      <c r="C38" s="124" t="s">
        <v>63</v>
      </c>
      <c r="D38" s="19"/>
      <c r="E38" s="19"/>
      <c r="F38" s="127"/>
      <c r="G38" s="127"/>
      <c r="H38" s="19"/>
      <c r="I38" s="19"/>
      <c r="J38" s="19"/>
      <c r="K38" s="19"/>
      <c r="L38" s="19"/>
      <c r="M38" s="46"/>
    </row>
    <row r="39">
      <c r="B39" s="6"/>
      <c r="C39" s="117" t="s">
        <v>66</v>
      </c>
      <c r="D39" s="119" t="s">
        <v>67</v>
      </c>
      <c r="E39" s="88"/>
      <c r="F39" s="88"/>
      <c r="G39" s="88"/>
      <c r="H39" s="88"/>
      <c r="I39" s="88"/>
      <c r="J39" s="88"/>
      <c r="K39" s="88"/>
      <c r="L39" s="121"/>
      <c r="M39" s="46"/>
    </row>
    <row r="40">
      <c r="B40" s="6"/>
      <c r="C40" s="129" t="s">
        <v>68</v>
      </c>
      <c r="D40" s="119" t="s">
        <v>69</v>
      </c>
      <c r="E40" s="88"/>
      <c r="F40" s="88"/>
      <c r="G40" s="88"/>
      <c r="H40" s="88"/>
      <c r="I40" s="88"/>
      <c r="J40" s="88"/>
      <c r="K40" s="88"/>
      <c r="L40" s="121"/>
      <c r="M40" s="46"/>
    </row>
    <row r="41">
      <c r="B41" s="6"/>
      <c r="C41" s="130" t="s">
        <v>70</v>
      </c>
      <c r="D41" s="131" t="s">
        <v>71</v>
      </c>
      <c r="L41" s="10"/>
      <c r="M41" s="46"/>
    </row>
    <row r="42">
      <c r="B42" s="6"/>
      <c r="C42" s="132"/>
      <c r="L42" s="10"/>
      <c r="M42" s="10"/>
    </row>
    <row r="43">
      <c r="B43" s="6"/>
      <c r="C43" s="132"/>
      <c r="L43" s="10"/>
      <c r="M43" s="10"/>
    </row>
    <row r="44" ht="70.5" customHeight="1">
      <c r="B44" s="6"/>
      <c r="C44" s="133"/>
      <c r="D44" s="85"/>
      <c r="E44" s="85"/>
      <c r="F44" s="85"/>
      <c r="G44" s="85"/>
      <c r="H44" s="85"/>
      <c r="I44" s="85"/>
      <c r="J44" s="85"/>
      <c r="K44" s="85"/>
      <c r="L44" s="120"/>
      <c r="M44" s="10"/>
    </row>
    <row r="45"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10"/>
    </row>
    <row r="46">
      <c r="B46" s="6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0"/>
    </row>
    <row r="47">
      <c r="B47" s="114"/>
      <c r="C47" s="8"/>
      <c r="D47" s="8"/>
      <c r="E47" s="8"/>
      <c r="F47" s="8"/>
      <c r="G47" s="8"/>
      <c r="H47" s="8"/>
      <c r="I47" s="8"/>
      <c r="J47" s="8"/>
      <c r="K47" s="8"/>
      <c r="L47" s="8"/>
      <c r="M47" s="46"/>
    </row>
    <row r="48">
      <c r="B48" s="1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46"/>
    </row>
    <row r="49">
      <c r="B49" s="1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46"/>
    </row>
    <row r="50" ht="36.0" customHeight="1">
      <c r="B50" s="1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46"/>
    </row>
    <row r="51" ht="36.75" customHeight="1">
      <c r="B51" s="1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46"/>
    </row>
    <row r="52" ht="74.25" customHeight="1">
      <c r="B52" s="1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46"/>
    </row>
    <row r="53">
      <c r="B53" s="1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46"/>
    </row>
    <row r="54">
      <c r="B54" s="1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46"/>
    </row>
    <row r="55">
      <c r="B55" s="135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6"/>
    </row>
  </sheetData>
  <mergeCells count="11">
    <mergeCell ref="D40:L40"/>
    <mergeCell ref="D41:L44"/>
    <mergeCell ref="J35:K35"/>
    <mergeCell ref="J34:K34"/>
    <mergeCell ref="D39:L39"/>
    <mergeCell ref="G31:H31"/>
    <mergeCell ref="C5:L7"/>
    <mergeCell ref="G32:H32"/>
    <mergeCell ref="C33:D33"/>
    <mergeCell ref="J31:K31"/>
    <mergeCell ref="J32:K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3.57"/>
    <col customWidth="1" min="3" max="3" width="24.43"/>
    <col customWidth="1" min="4" max="5" width="14.43"/>
    <col customWidth="1" min="6" max="6" width="19.29"/>
    <col customWidth="1" min="7" max="7" width="14.43"/>
    <col customWidth="1" min="8" max="8" width="16.43"/>
    <col customWidth="1" min="9" max="10" width="14.43"/>
    <col customWidth="1" min="11" max="11" width="12.71"/>
    <col customWidth="1" min="12" max="12" width="16.86"/>
    <col customWidth="1" min="13" max="13" width="6.43"/>
    <col customWidth="1" min="14" max="14" width="3.57"/>
  </cols>
  <sheetData>
    <row r="1"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/>
      <c r="C2" s="3">
        <v>2.01910136E8</v>
      </c>
      <c r="D2" s="4"/>
      <c r="E2" s="4"/>
      <c r="F2" s="4"/>
      <c r="G2" s="4"/>
      <c r="H2" s="4"/>
      <c r="I2" s="4"/>
      <c r="J2" s="4"/>
      <c r="K2" s="4"/>
      <c r="L2" s="4"/>
      <c r="M2" s="5"/>
    </row>
    <row r="3">
      <c r="B3" s="6"/>
      <c r="C3" s="7" t="s">
        <v>1</v>
      </c>
      <c r="D3" s="8"/>
      <c r="E3" s="8"/>
      <c r="F3" s="8"/>
      <c r="G3" s="9"/>
      <c r="H3" s="8"/>
      <c r="I3" s="8"/>
      <c r="J3" s="8"/>
      <c r="K3" s="8"/>
      <c r="L3" s="8"/>
      <c r="M3" s="10"/>
    </row>
    <row r="4">
      <c r="B4" s="6"/>
      <c r="C4" s="11" t="s">
        <v>3</v>
      </c>
      <c r="D4" s="8"/>
      <c r="E4" s="8"/>
      <c r="F4" s="8"/>
      <c r="G4" s="8"/>
      <c r="H4" s="8"/>
      <c r="I4" s="8"/>
      <c r="J4" s="8"/>
      <c r="K4" s="8"/>
      <c r="L4" s="8"/>
      <c r="M4" s="10"/>
    </row>
    <row r="5">
      <c r="B5" s="6"/>
      <c r="C5" s="12" t="s">
        <v>4</v>
      </c>
      <c r="M5" s="10"/>
    </row>
    <row r="6">
      <c r="B6" s="6"/>
      <c r="M6" s="10"/>
    </row>
    <row r="7" ht="19.5" customHeight="1">
      <c r="B7" s="6"/>
      <c r="M7" s="10"/>
    </row>
    <row r="8">
      <c r="B8" s="6"/>
      <c r="C8" s="13" t="s">
        <v>5</v>
      </c>
      <c r="D8" s="14"/>
      <c r="E8" s="14"/>
      <c r="F8" s="14"/>
      <c r="G8" s="14"/>
      <c r="H8" s="14"/>
      <c r="I8" s="14"/>
      <c r="J8" s="14"/>
      <c r="K8" s="14"/>
      <c r="L8" s="15" t="s">
        <v>6</v>
      </c>
      <c r="M8" s="10"/>
    </row>
    <row r="9">
      <c r="B9" s="6"/>
      <c r="C9" s="16">
        <f>TODAY()</f>
        <v>43755</v>
      </c>
      <c r="D9" s="14"/>
      <c r="E9" s="14"/>
      <c r="F9" s="14"/>
      <c r="G9" s="14"/>
      <c r="H9" s="14"/>
      <c r="I9" s="14"/>
      <c r="J9" s="14"/>
      <c r="K9" s="14"/>
      <c r="L9" s="17">
        <f>'Padrão'!L9</f>
        <v>201910155</v>
      </c>
      <c r="M9" s="10"/>
    </row>
    <row r="10"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0"/>
    </row>
    <row r="11">
      <c r="B11" s="6"/>
      <c r="C11" s="18" t="s">
        <v>7</v>
      </c>
      <c r="D11" s="19"/>
      <c r="E11" s="19"/>
      <c r="F11" s="19"/>
      <c r="G11" s="8"/>
      <c r="H11" s="8"/>
      <c r="I11" s="8"/>
      <c r="J11" s="8"/>
      <c r="K11" s="8"/>
      <c r="L11" s="8"/>
      <c r="M11" s="10"/>
    </row>
    <row r="12">
      <c r="B12" s="6"/>
      <c r="C12" s="20" t="s">
        <v>8</v>
      </c>
      <c r="D12" s="21" t="str">
        <f>'Padrão'!D12</f>
        <v>Bruno Diogo</v>
      </c>
      <c r="E12" s="22"/>
      <c r="F12" s="23"/>
      <c r="G12" s="24"/>
      <c r="H12" s="24"/>
      <c r="K12" s="24"/>
      <c r="L12" s="24"/>
      <c r="M12" s="10"/>
    </row>
    <row r="13">
      <c r="B13" s="6"/>
      <c r="C13" s="20" t="s">
        <v>9</v>
      </c>
      <c r="D13" s="26" t="str">
        <f>'Padrão'!D13</f>
        <v>-</v>
      </c>
      <c r="E13" s="27"/>
      <c r="F13" s="28"/>
      <c r="G13" s="24"/>
      <c r="H13" s="24"/>
      <c r="K13" s="24"/>
      <c r="L13" s="24"/>
      <c r="M13" s="10"/>
    </row>
    <row r="14">
      <c r="B14" s="6"/>
      <c r="C14" s="20" t="s">
        <v>11</v>
      </c>
      <c r="D14" s="21" t="str">
        <f>'Padrão'!D14</f>
        <v>brndiogo@gmail.com</v>
      </c>
      <c r="E14" s="29"/>
      <c r="F14" s="31"/>
      <c r="G14" s="24"/>
      <c r="H14" s="24"/>
      <c r="I14" s="37" t="s">
        <v>12</v>
      </c>
      <c r="J14" s="40">
        <f>J16*(1-J18)</f>
        <v>433.1808</v>
      </c>
      <c r="K14" s="24"/>
      <c r="L14" s="24"/>
      <c r="M14" s="10"/>
    </row>
    <row r="15">
      <c r="B15" s="6"/>
      <c r="C15" s="33" t="s">
        <v>13</v>
      </c>
      <c r="D15" s="34" t="str">
        <f>'Padrão'!D15</f>
        <v>-</v>
      </c>
      <c r="E15" s="35"/>
      <c r="F15" s="42"/>
      <c r="G15" s="24"/>
      <c r="H15" s="24"/>
      <c r="K15" s="24"/>
      <c r="L15" s="24"/>
      <c r="M15" s="10"/>
    </row>
    <row r="16">
      <c r="B16" s="6"/>
      <c r="C16" s="8"/>
      <c r="D16" s="8"/>
      <c r="E16" s="8"/>
      <c r="F16" s="8"/>
      <c r="G16" s="8"/>
      <c r="H16" s="8"/>
      <c r="I16" s="48" t="s">
        <v>24</v>
      </c>
      <c r="J16" s="50">
        <f>IF(H49&lt;25,(25+J17),(SUM(H22:H46)+J17))</f>
        <v>541.476</v>
      </c>
      <c r="K16" s="8"/>
      <c r="L16" s="8"/>
      <c r="M16" s="10"/>
    </row>
    <row r="17">
      <c r="B17" s="6"/>
      <c r="C17" s="52" t="s">
        <v>30</v>
      </c>
      <c r="D17" s="54">
        <f>SUM(M:M)/60</f>
        <v>17.5</v>
      </c>
      <c r="I17" s="48" t="s">
        <v>34</v>
      </c>
      <c r="J17" s="56">
        <v>0.0</v>
      </c>
      <c r="M17" s="46"/>
    </row>
    <row r="18">
      <c r="B18" s="6"/>
      <c r="C18" s="57" t="s">
        <v>35</v>
      </c>
      <c r="D18" s="59">
        <v>4.0</v>
      </c>
      <c r="I18" s="61" t="s">
        <v>36</v>
      </c>
      <c r="J18" s="62">
        <v>0.2</v>
      </c>
      <c r="M18" s="44">
        <f t="shared" ref="M18:M19" si="1">D22*G22</f>
        <v>542</v>
      </c>
    </row>
    <row r="19">
      <c r="B19" s="6"/>
      <c r="C19" s="63" t="s">
        <v>43</v>
      </c>
      <c r="D19" s="64">
        <v>0.0</v>
      </c>
      <c r="F19" s="65"/>
      <c r="H19" s="56"/>
      <c r="M19" s="44">
        <f t="shared" si="1"/>
        <v>508</v>
      </c>
    </row>
    <row r="20">
      <c r="B20" s="6"/>
      <c r="M20" s="44">
        <f t="shared" ref="M20:M21" si="2">D27*G27</f>
        <v>0</v>
      </c>
    </row>
    <row r="21">
      <c r="B21" s="6"/>
      <c r="C21" s="67" t="s">
        <v>14</v>
      </c>
      <c r="D21" s="69" t="s">
        <v>15</v>
      </c>
      <c r="E21" s="70" t="s">
        <v>16</v>
      </c>
      <c r="F21" s="70" t="s">
        <v>17</v>
      </c>
      <c r="G21" s="70" t="s">
        <v>18</v>
      </c>
      <c r="H21" s="70" t="s">
        <v>19</v>
      </c>
      <c r="I21" s="70" t="s">
        <v>20</v>
      </c>
      <c r="J21" s="70" t="s">
        <v>21</v>
      </c>
      <c r="K21" s="70" t="s">
        <v>22</v>
      </c>
      <c r="L21" s="74" t="s">
        <v>23</v>
      </c>
      <c r="M21" s="44">
        <f t="shared" si="2"/>
        <v>0</v>
      </c>
    </row>
    <row r="22">
      <c r="B22" s="6"/>
      <c r="C22" s="45" t="s">
        <v>26</v>
      </c>
      <c r="D22" s="47">
        <v>542.0</v>
      </c>
      <c r="E22" s="47">
        <v>153.0</v>
      </c>
      <c r="F22" s="49">
        <f t="shared" ref="F22:F26" si="3">D22*0.24*(1-$H$48)+E22*0.28</f>
        <v>166.416</v>
      </c>
      <c r="G22" s="47">
        <v>1.0</v>
      </c>
      <c r="H22" s="49">
        <f t="shared" ref="H22:H26" si="4">F22*G22</f>
        <v>166.416</v>
      </c>
      <c r="I22" s="47" t="s">
        <v>31</v>
      </c>
      <c r="J22" s="47">
        <v>10.0</v>
      </c>
      <c r="K22" s="47" t="s">
        <v>28</v>
      </c>
      <c r="L22" s="51" t="s">
        <v>29</v>
      </c>
      <c r="M22" s="44"/>
    </row>
    <row r="23">
      <c r="B23" s="6"/>
      <c r="C23" s="53" t="s">
        <v>33</v>
      </c>
      <c r="D23" s="55">
        <v>508.0</v>
      </c>
      <c r="E23" s="55">
        <v>142.0</v>
      </c>
      <c r="F23" s="58">
        <f t="shared" si="3"/>
        <v>155.584</v>
      </c>
      <c r="G23" s="55">
        <v>1.0</v>
      </c>
      <c r="H23" s="58">
        <f t="shared" si="4"/>
        <v>155.584</v>
      </c>
      <c r="I23" s="55" t="s">
        <v>31</v>
      </c>
      <c r="J23" s="55">
        <v>10.0</v>
      </c>
      <c r="K23" s="55" t="s">
        <v>28</v>
      </c>
      <c r="L23" s="60" t="s">
        <v>29</v>
      </c>
      <c r="M23" s="44"/>
    </row>
    <row r="24">
      <c r="B24" s="6"/>
      <c r="C24" s="45" t="s">
        <v>39</v>
      </c>
      <c r="D24" s="47">
        <v>517.0</v>
      </c>
      <c r="E24" s="47">
        <v>146.0</v>
      </c>
      <c r="F24" s="49">
        <f t="shared" si="3"/>
        <v>158.756</v>
      </c>
      <c r="G24" s="47">
        <v>1.0</v>
      </c>
      <c r="H24" s="49">
        <f t="shared" si="4"/>
        <v>158.756</v>
      </c>
      <c r="I24" s="47" t="s">
        <v>31</v>
      </c>
      <c r="J24" s="47">
        <v>10.0</v>
      </c>
      <c r="K24" s="47" t="s">
        <v>28</v>
      </c>
      <c r="L24" s="51" t="s">
        <v>29</v>
      </c>
      <c r="M24" s="44"/>
    </row>
    <row r="25">
      <c r="B25" s="6"/>
      <c r="C25" s="53" t="s">
        <v>41</v>
      </c>
      <c r="D25" s="55">
        <v>100.0</v>
      </c>
      <c r="E25" s="55">
        <v>27.0</v>
      </c>
      <c r="F25" s="58">
        <f t="shared" si="3"/>
        <v>30.36</v>
      </c>
      <c r="G25" s="55">
        <v>1.0</v>
      </c>
      <c r="H25" s="58">
        <f t="shared" si="4"/>
        <v>30.36</v>
      </c>
      <c r="I25" s="55" t="s">
        <v>31</v>
      </c>
      <c r="J25" s="55">
        <v>10.0</v>
      </c>
      <c r="K25" s="55" t="s">
        <v>28</v>
      </c>
      <c r="L25" s="60" t="s">
        <v>29</v>
      </c>
      <c r="M25" s="44"/>
    </row>
    <row r="26">
      <c r="B26" s="6"/>
      <c r="C26" s="45" t="s">
        <v>44</v>
      </c>
      <c r="D26" s="47">
        <v>100.0</v>
      </c>
      <c r="E26" s="47">
        <v>27.0</v>
      </c>
      <c r="F26" s="49">
        <f t="shared" si="3"/>
        <v>30.36</v>
      </c>
      <c r="G26" s="47">
        <v>1.0</v>
      </c>
      <c r="H26" s="49">
        <f t="shared" si="4"/>
        <v>30.36</v>
      </c>
      <c r="I26" s="47" t="s">
        <v>31</v>
      </c>
      <c r="J26" s="47">
        <v>10.0</v>
      </c>
      <c r="K26" s="47" t="s">
        <v>28</v>
      </c>
      <c r="L26" s="51" t="s">
        <v>29</v>
      </c>
      <c r="M26" s="44"/>
    </row>
    <row r="27">
      <c r="B27" s="6"/>
      <c r="C27" s="53"/>
      <c r="D27" s="55"/>
      <c r="E27" s="55"/>
      <c r="F27" s="58"/>
      <c r="G27" s="55"/>
      <c r="H27" s="58"/>
      <c r="I27" s="55"/>
      <c r="J27" s="55"/>
      <c r="K27" s="55"/>
      <c r="L27" s="60"/>
      <c r="M27" s="44"/>
    </row>
    <row r="28">
      <c r="B28" s="6"/>
      <c r="C28" s="45"/>
      <c r="D28" s="47"/>
      <c r="E28" s="47"/>
      <c r="F28" s="49"/>
      <c r="G28" s="47"/>
      <c r="H28" s="49"/>
      <c r="I28" s="47"/>
      <c r="J28" s="47"/>
      <c r="K28" s="47"/>
      <c r="L28" s="51"/>
      <c r="M28" s="44"/>
    </row>
    <row r="29">
      <c r="B29" s="6"/>
      <c r="C29" s="53"/>
      <c r="D29" s="55"/>
      <c r="E29" s="55"/>
      <c r="F29" s="58"/>
      <c r="G29" s="55"/>
      <c r="H29" s="58"/>
      <c r="I29" s="55"/>
      <c r="J29" s="55"/>
      <c r="K29" s="55"/>
      <c r="L29" s="60"/>
      <c r="M29" s="44"/>
    </row>
    <row r="30">
      <c r="B30" s="6"/>
      <c r="C30" s="45"/>
      <c r="D30" s="47"/>
      <c r="E30" s="47"/>
      <c r="F30" s="49"/>
      <c r="G30" s="47"/>
      <c r="H30" s="49"/>
      <c r="I30" s="47"/>
      <c r="J30" s="47"/>
      <c r="K30" s="47"/>
      <c r="L30" s="51"/>
      <c r="M30" s="44"/>
    </row>
    <row r="31">
      <c r="B31" s="6"/>
      <c r="C31" s="53"/>
      <c r="D31" s="55"/>
      <c r="E31" s="55"/>
      <c r="F31" s="58"/>
      <c r="G31" s="55"/>
      <c r="H31" s="58"/>
      <c r="I31" s="55"/>
      <c r="J31" s="55"/>
      <c r="K31" s="55"/>
      <c r="L31" s="60"/>
      <c r="M31" s="44"/>
    </row>
    <row r="32">
      <c r="B32" s="6"/>
      <c r="C32" s="45"/>
      <c r="D32" s="47"/>
      <c r="E32" s="47"/>
      <c r="F32" s="49"/>
      <c r="G32" s="47"/>
      <c r="H32" s="49"/>
      <c r="I32" s="47"/>
      <c r="J32" s="47"/>
      <c r="K32" s="47"/>
      <c r="L32" s="51"/>
      <c r="M32" s="44"/>
    </row>
    <row r="33">
      <c r="B33" s="6"/>
      <c r="C33" s="53"/>
      <c r="D33" s="55"/>
      <c r="E33" s="55"/>
      <c r="F33" s="58"/>
      <c r="G33" s="55"/>
      <c r="H33" s="58"/>
      <c r="I33" s="55"/>
      <c r="J33" s="55"/>
      <c r="K33" s="55"/>
      <c r="L33" s="60"/>
      <c r="M33" s="44"/>
    </row>
    <row r="34">
      <c r="B34" s="6"/>
      <c r="C34" s="45"/>
      <c r="D34" s="47"/>
      <c r="E34" s="47"/>
      <c r="F34" s="49"/>
      <c r="G34" s="47"/>
      <c r="H34" s="49"/>
      <c r="I34" s="47"/>
      <c r="J34" s="47"/>
      <c r="K34" s="47"/>
      <c r="L34" s="51"/>
      <c r="M34" s="44"/>
    </row>
    <row r="35">
      <c r="B35" s="6"/>
      <c r="C35" s="53"/>
      <c r="D35" s="55"/>
      <c r="E35" s="55"/>
      <c r="F35" s="58"/>
      <c r="G35" s="55"/>
      <c r="H35" s="58"/>
      <c r="I35" s="55"/>
      <c r="J35" s="55"/>
      <c r="K35" s="55"/>
      <c r="L35" s="60"/>
      <c r="M35" s="44"/>
    </row>
    <row r="36">
      <c r="B36" s="6"/>
      <c r="C36" s="45"/>
      <c r="D36" s="47"/>
      <c r="E36" s="47"/>
      <c r="F36" s="49"/>
      <c r="G36" s="47"/>
      <c r="H36" s="49"/>
      <c r="I36" s="47"/>
      <c r="J36" s="47"/>
      <c r="K36" s="47"/>
      <c r="L36" s="51"/>
      <c r="M36" s="44"/>
    </row>
    <row r="37">
      <c r="B37" s="6"/>
      <c r="C37" s="53"/>
      <c r="D37" s="55"/>
      <c r="E37" s="55"/>
      <c r="F37" s="58"/>
      <c r="G37" s="55"/>
      <c r="H37" s="58"/>
      <c r="I37" s="55"/>
      <c r="J37" s="55"/>
      <c r="K37" s="55"/>
      <c r="L37" s="60"/>
      <c r="M37" s="44"/>
    </row>
    <row r="38">
      <c r="B38" s="6"/>
      <c r="C38" s="45"/>
      <c r="D38" s="47"/>
      <c r="E38" s="47"/>
      <c r="F38" s="49"/>
      <c r="G38" s="47"/>
      <c r="H38" s="49"/>
      <c r="I38" s="47"/>
      <c r="J38" s="47"/>
      <c r="K38" s="47"/>
      <c r="L38" s="51"/>
      <c r="M38" s="44"/>
    </row>
    <row r="39">
      <c r="B39" s="6"/>
      <c r="C39" s="53"/>
      <c r="D39" s="55"/>
      <c r="E39" s="55"/>
      <c r="F39" s="58"/>
      <c r="G39" s="55"/>
      <c r="H39" s="58"/>
      <c r="I39" s="55"/>
      <c r="J39" s="55"/>
      <c r="K39" s="55"/>
      <c r="L39" s="60"/>
      <c r="M39" s="44"/>
    </row>
    <row r="40">
      <c r="B40" s="6"/>
      <c r="C40" s="45"/>
      <c r="D40" s="47"/>
      <c r="E40" s="47"/>
      <c r="F40" s="49"/>
      <c r="G40" s="47"/>
      <c r="H40" s="49"/>
      <c r="I40" s="47"/>
      <c r="J40" s="47"/>
      <c r="K40" s="47"/>
      <c r="L40" s="51"/>
      <c r="M40" s="44"/>
    </row>
    <row r="41">
      <c r="B41" s="6"/>
      <c r="C41" s="53"/>
      <c r="D41" s="55"/>
      <c r="E41" s="55"/>
      <c r="F41" s="58"/>
      <c r="G41" s="55"/>
      <c r="H41" s="58"/>
      <c r="I41" s="55"/>
      <c r="J41" s="55"/>
      <c r="K41" s="55"/>
      <c r="L41" s="60"/>
      <c r="M41" s="44"/>
    </row>
    <row r="42">
      <c r="B42" s="6"/>
      <c r="C42" s="45"/>
      <c r="D42" s="47"/>
      <c r="E42" s="47"/>
      <c r="F42" s="49"/>
      <c r="G42" s="47"/>
      <c r="H42" s="49"/>
      <c r="I42" s="47"/>
      <c r="J42" s="47"/>
      <c r="K42" s="47"/>
      <c r="L42" s="51"/>
      <c r="M42" s="44"/>
    </row>
    <row r="43">
      <c r="B43" s="6"/>
      <c r="C43" s="53"/>
      <c r="D43" s="55"/>
      <c r="E43" s="55"/>
      <c r="F43" s="58"/>
      <c r="G43" s="55"/>
      <c r="H43" s="58"/>
      <c r="I43" s="55"/>
      <c r="J43" s="55"/>
      <c r="K43" s="55"/>
      <c r="L43" s="60"/>
      <c r="M43" s="44"/>
    </row>
    <row r="44">
      <c r="B44" s="6"/>
      <c r="C44" s="45"/>
      <c r="D44" s="47"/>
      <c r="E44" s="47"/>
      <c r="F44" s="49"/>
      <c r="G44" s="47"/>
      <c r="H44" s="49"/>
      <c r="I44" s="47"/>
      <c r="J44" s="47"/>
      <c r="K44" s="47"/>
      <c r="L44" s="51"/>
      <c r="M44" s="44"/>
    </row>
    <row r="45">
      <c r="B45" s="6"/>
      <c r="C45" s="53"/>
      <c r="D45" s="55"/>
      <c r="E45" s="55"/>
      <c r="F45" s="58"/>
      <c r="G45" s="55"/>
      <c r="H45" s="58"/>
      <c r="I45" s="55"/>
      <c r="J45" s="55"/>
      <c r="K45" s="55"/>
      <c r="L45" s="60"/>
      <c r="M45" s="44"/>
    </row>
    <row r="46">
      <c r="B46" s="6"/>
      <c r="C46" s="45"/>
      <c r="D46" s="47"/>
      <c r="E46" s="47"/>
      <c r="F46" s="49"/>
      <c r="G46" s="47"/>
      <c r="H46" s="49"/>
      <c r="I46" s="47"/>
      <c r="J46" s="47"/>
      <c r="K46" s="47"/>
      <c r="L46" s="51"/>
      <c r="M46" s="44"/>
    </row>
    <row r="47">
      <c r="B47" s="6"/>
      <c r="C47" s="14"/>
      <c r="M47" s="46"/>
    </row>
    <row r="48">
      <c r="B48" s="6"/>
      <c r="C48" s="14"/>
      <c r="F48" s="89">
        <v>1000.0</v>
      </c>
      <c r="G48" s="89">
        <v>0.05</v>
      </c>
      <c r="H48" s="93">
        <f>IFS((D17*60)&lt;F48, 0, AND((D17*60)&gt;=F48,(D17*60)&lt;F49), G48, AND((D17*60)&gt;=F49,(D17*60)&lt;F50), G49, AND((D17*60)&gt;=F50,(D17*60)&lt;F51),G50  , AND((D17*60)&gt;=F51,(D17*60)&lt;F52), G51 , (D17*60)&gt;F52, G52)</f>
        <v>0.05</v>
      </c>
      <c r="M48" s="46"/>
    </row>
    <row r="49">
      <c r="B49" s="6"/>
      <c r="C49" s="14"/>
      <c r="F49" s="89">
        <v>2500.0</v>
      </c>
      <c r="G49" s="89">
        <v>0.1</v>
      </c>
      <c r="H49" s="95">
        <f>SUM(H22:H46)</f>
        <v>541.476</v>
      </c>
      <c r="M49" s="46"/>
    </row>
    <row r="50">
      <c r="B50" s="6"/>
      <c r="C50" s="14"/>
      <c r="F50" s="89">
        <v>5000.0</v>
      </c>
      <c r="G50" s="89">
        <v>0.15</v>
      </c>
      <c r="H50" s="24"/>
      <c r="M50" s="46"/>
    </row>
    <row r="51">
      <c r="B51" s="6"/>
      <c r="C51" s="14"/>
      <c r="D51" s="14"/>
      <c r="E51" s="14"/>
      <c r="F51" s="89">
        <v>10000.0</v>
      </c>
      <c r="G51" s="89">
        <v>0.3</v>
      </c>
      <c r="H51" s="24"/>
      <c r="I51" s="14"/>
      <c r="M51" s="46"/>
    </row>
    <row r="52">
      <c r="B52" s="6"/>
      <c r="C52" s="14"/>
      <c r="D52" s="14"/>
      <c r="E52" s="14"/>
      <c r="F52" s="89">
        <v>15000.0</v>
      </c>
      <c r="G52" s="89">
        <v>0.4</v>
      </c>
      <c r="H52" s="24"/>
      <c r="I52" s="14"/>
      <c r="M52" s="10"/>
    </row>
    <row r="53">
      <c r="B53" s="6"/>
      <c r="C53" s="97" t="s">
        <v>63</v>
      </c>
      <c r="D53" s="14"/>
      <c r="E53" s="14"/>
      <c r="I53" s="14"/>
      <c r="M53" s="10"/>
    </row>
    <row r="54" ht="18.75" customHeight="1">
      <c r="B54" s="6"/>
      <c r="C54" s="99"/>
      <c r="D54" s="101"/>
      <c r="E54" s="101"/>
      <c r="F54" s="80"/>
      <c r="G54" s="80"/>
      <c r="H54" s="80"/>
      <c r="I54" s="101"/>
      <c r="J54" s="80"/>
      <c r="K54" s="80"/>
      <c r="L54" s="103"/>
      <c r="M54" s="10"/>
    </row>
    <row r="55">
      <c r="B55" s="6"/>
      <c r="C55" s="105"/>
      <c r="D55" s="14"/>
      <c r="E55" s="14"/>
      <c r="I55" s="14"/>
      <c r="L55" s="109"/>
      <c r="M55" s="10"/>
    </row>
    <row r="56">
      <c r="B56" s="6"/>
      <c r="C56" s="105"/>
      <c r="D56" s="14"/>
      <c r="E56" s="8"/>
      <c r="I56" s="111"/>
      <c r="J56" s="8"/>
      <c r="K56" s="14"/>
      <c r="L56" s="113"/>
      <c r="M56" s="10"/>
    </row>
    <row r="57">
      <c r="B57" s="114"/>
      <c r="C57" s="115"/>
      <c r="D57" s="22"/>
      <c r="E57" s="22"/>
      <c r="F57" s="21"/>
      <c r="G57" s="21"/>
      <c r="H57" s="22"/>
      <c r="I57" s="22"/>
      <c r="J57" s="22"/>
      <c r="K57" s="22"/>
      <c r="L57" s="23"/>
      <c r="M57" s="46"/>
    </row>
    <row r="58">
      <c r="B58" s="114"/>
      <c r="C58" s="117" t="s">
        <v>66</v>
      </c>
      <c r="D58" s="119" t="s">
        <v>67</v>
      </c>
      <c r="E58" s="88"/>
      <c r="F58" s="88"/>
      <c r="G58" s="88"/>
      <c r="H58" s="88"/>
      <c r="I58" s="88"/>
      <c r="J58" s="88"/>
      <c r="K58" s="88"/>
      <c r="L58" s="121"/>
      <c r="M58" s="46"/>
    </row>
    <row r="59">
      <c r="B59" s="114"/>
      <c r="C59" s="117"/>
      <c r="D59" s="128"/>
      <c r="E59" s="128"/>
      <c r="F59" s="128"/>
      <c r="G59" s="128"/>
      <c r="H59" s="128"/>
      <c r="I59" s="128"/>
      <c r="J59" s="128"/>
      <c r="K59" s="128"/>
      <c r="L59" s="128"/>
      <c r="M59" s="46"/>
    </row>
    <row r="60">
      <c r="B60" s="114"/>
      <c r="C60" s="129" t="s">
        <v>68</v>
      </c>
      <c r="D60" s="119" t="s">
        <v>69</v>
      </c>
      <c r="E60" s="88"/>
      <c r="F60" s="88"/>
      <c r="G60" s="88"/>
      <c r="H60" s="88"/>
      <c r="I60" s="88"/>
      <c r="J60" s="88"/>
      <c r="K60" s="88"/>
      <c r="L60" s="121"/>
      <c r="M60" s="46"/>
    </row>
    <row r="61" ht="36.0" customHeight="1">
      <c r="B61" s="114"/>
      <c r="C61" s="130" t="s">
        <v>70</v>
      </c>
      <c r="D61" s="131" t="s">
        <v>71</v>
      </c>
      <c r="L61" s="10"/>
      <c r="M61" s="46"/>
    </row>
    <row r="62" ht="36.75" customHeight="1">
      <c r="B62" s="114"/>
      <c r="C62" s="132"/>
      <c r="L62" s="10"/>
      <c r="M62" s="46"/>
    </row>
    <row r="63" ht="74.25" customHeight="1">
      <c r="B63" s="114"/>
      <c r="C63" s="132"/>
      <c r="L63" s="10"/>
      <c r="M63" s="46"/>
    </row>
    <row r="64">
      <c r="B64" s="114"/>
      <c r="C64" s="133"/>
      <c r="D64" s="85"/>
      <c r="E64" s="85"/>
      <c r="F64" s="85"/>
      <c r="G64" s="85"/>
      <c r="H64" s="85"/>
      <c r="I64" s="85"/>
      <c r="J64" s="85"/>
      <c r="K64" s="85"/>
      <c r="L64" s="120"/>
      <c r="M64" s="46"/>
    </row>
    <row r="65">
      <c r="B65" s="114"/>
      <c r="C65" s="8"/>
      <c r="D65" s="8"/>
      <c r="E65" s="8"/>
      <c r="F65" s="8"/>
      <c r="G65" s="8"/>
      <c r="H65" s="8"/>
      <c r="I65" s="8"/>
      <c r="J65" s="8"/>
      <c r="K65" s="8"/>
      <c r="L65" s="8"/>
      <c r="M65" s="46"/>
    </row>
    <row r="66">
      <c r="B66" s="135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6"/>
    </row>
  </sheetData>
  <mergeCells count="6">
    <mergeCell ref="C5:L7"/>
    <mergeCell ref="D60:L60"/>
    <mergeCell ref="D61:L64"/>
    <mergeCell ref="D58:L58"/>
    <mergeCell ref="I14:I15"/>
    <mergeCell ref="J14:J1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3.57"/>
    <col customWidth="1" min="3" max="3" width="24.43"/>
    <col customWidth="1" min="4" max="5" width="14.43"/>
    <col customWidth="1" min="6" max="6" width="15.0"/>
    <col customWidth="1" min="7" max="7" width="20.29"/>
    <col customWidth="1" min="8" max="8" width="16.43"/>
    <col customWidth="1" min="9" max="11" width="14.43"/>
    <col customWidth="1" min="12" max="12" width="15.0"/>
    <col customWidth="1" min="13" max="14" width="3.57"/>
  </cols>
  <sheetData>
    <row r="1"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5"/>
    </row>
    <row r="3">
      <c r="B3" s="6"/>
      <c r="C3" s="1"/>
      <c r="D3" s="1"/>
      <c r="E3" s="1"/>
      <c r="F3" s="1"/>
      <c r="G3" s="140"/>
      <c r="H3" s="1"/>
      <c r="I3" s="1"/>
      <c r="J3" s="1"/>
      <c r="K3" s="1"/>
      <c r="L3" s="1"/>
      <c r="M3" s="10"/>
    </row>
    <row r="4"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0"/>
    </row>
    <row r="5">
      <c r="B5" s="6"/>
      <c r="C5" s="12" t="s">
        <v>72</v>
      </c>
      <c r="M5" s="10"/>
    </row>
    <row r="6">
      <c r="B6" s="6"/>
      <c r="M6" s="10"/>
    </row>
    <row r="7" ht="19.5" customHeight="1">
      <c r="B7" s="6"/>
      <c r="M7" s="10"/>
    </row>
    <row r="8">
      <c r="B8" s="6"/>
      <c r="C8" s="142" t="s">
        <v>5</v>
      </c>
      <c r="L8" s="143" t="s">
        <v>6</v>
      </c>
      <c r="M8" s="10"/>
    </row>
    <row r="9">
      <c r="B9" s="6"/>
      <c r="C9" s="145">
        <f>TODAY()</f>
        <v>43755</v>
      </c>
      <c r="L9" s="147" t="s">
        <v>74</v>
      </c>
      <c r="M9" s="10"/>
    </row>
    <row r="10">
      <c r="B10" s="6"/>
      <c r="M10" s="10"/>
    </row>
    <row r="11">
      <c r="B11" s="6"/>
      <c r="C11" s="148" t="s">
        <v>7</v>
      </c>
      <c r="D11" s="134"/>
      <c r="E11" s="134"/>
      <c r="F11" s="134"/>
      <c r="G11" s="134"/>
      <c r="H11" s="134"/>
      <c r="I11" s="134"/>
      <c r="J11" s="134"/>
      <c r="K11" s="134"/>
      <c r="L11" s="134"/>
      <c r="M11" s="10"/>
    </row>
    <row r="12">
      <c r="B12" s="6"/>
      <c r="C12" s="20" t="s">
        <v>8</v>
      </c>
      <c r="D12" s="21" t="s">
        <v>76</v>
      </c>
      <c r="E12" s="22"/>
      <c r="F12" s="22"/>
      <c r="G12" s="22"/>
      <c r="H12" s="22"/>
      <c r="I12" s="22"/>
      <c r="J12" s="22"/>
      <c r="K12" s="22"/>
      <c r="L12" s="25"/>
      <c r="M12" s="10"/>
    </row>
    <row r="13">
      <c r="B13" s="6"/>
      <c r="C13" s="20" t="s">
        <v>9</v>
      </c>
      <c r="D13" s="26" t="s">
        <v>10</v>
      </c>
      <c r="E13" s="27"/>
      <c r="F13" s="27"/>
      <c r="G13" s="27"/>
      <c r="H13" s="27"/>
      <c r="I13" s="27"/>
      <c r="J13" s="27"/>
      <c r="K13" s="27"/>
      <c r="L13" s="30"/>
      <c r="M13" s="10"/>
    </row>
    <row r="14">
      <c r="B14" s="6"/>
      <c r="C14" s="20" t="s">
        <v>11</v>
      </c>
      <c r="D14" s="21" t="s">
        <v>77</v>
      </c>
      <c r="E14" s="29"/>
      <c r="F14" s="29"/>
      <c r="G14" s="29"/>
      <c r="H14" s="29"/>
      <c r="I14" s="29"/>
      <c r="J14" s="29"/>
      <c r="K14" s="29"/>
      <c r="L14" s="32"/>
      <c r="M14" s="10"/>
    </row>
    <row r="15">
      <c r="B15" s="6"/>
      <c r="C15" s="33" t="s">
        <v>13</v>
      </c>
      <c r="D15" s="34" t="s">
        <v>10</v>
      </c>
      <c r="E15" s="35"/>
      <c r="F15" s="35"/>
      <c r="G15" s="35"/>
      <c r="H15" s="35"/>
      <c r="I15" s="35"/>
      <c r="J15" s="35"/>
      <c r="K15" s="35"/>
      <c r="L15" s="36"/>
      <c r="M15" s="10"/>
    </row>
    <row r="16"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0"/>
    </row>
    <row r="17"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0"/>
    </row>
    <row r="18">
      <c r="B18" s="6"/>
      <c r="C18" s="148" t="s">
        <v>78</v>
      </c>
      <c r="D18" s="1"/>
      <c r="E18" s="1"/>
      <c r="F18" s="1"/>
      <c r="G18" s="1"/>
      <c r="H18" s="1"/>
      <c r="I18" s="1"/>
      <c r="J18" s="1"/>
      <c r="K18" s="1"/>
      <c r="L18" s="1"/>
      <c r="M18" s="10"/>
    </row>
    <row r="19">
      <c r="B19" s="6"/>
      <c r="C19" s="151" t="s">
        <v>79</v>
      </c>
      <c r="D19" s="153"/>
      <c r="E19" s="154" t="s">
        <v>81</v>
      </c>
      <c r="F19" s="154" t="s">
        <v>18</v>
      </c>
      <c r="G19" s="154" t="s">
        <v>82</v>
      </c>
      <c r="H19" s="156" t="s">
        <v>83</v>
      </c>
      <c r="I19" s="1"/>
      <c r="J19" s="1"/>
      <c r="K19" s="1"/>
      <c r="L19" s="1"/>
      <c r="M19" s="10"/>
    </row>
    <row r="20">
      <c r="B20" s="6"/>
      <c r="C20" s="158" t="s">
        <v>84</v>
      </c>
      <c r="D20" s="159"/>
      <c r="E20" s="161">
        <v>1200.0</v>
      </c>
      <c r="F20" s="47">
        <v>1.0</v>
      </c>
      <c r="G20" s="161">
        <v>1200.0</v>
      </c>
      <c r="H20" s="163">
        <v>10.0</v>
      </c>
      <c r="I20" s="1"/>
      <c r="J20" s="1"/>
      <c r="K20" s="1"/>
      <c r="L20" s="1"/>
      <c r="M20" s="10"/>
    </row>
    <row r="21">
      <c r="B21" s="6"/>
      <c r="C21" s="165" t="s">
        <v>85</v>
      </c>
      <c r="D21" s="159"/>
      <c r="E21" s="166">
        <v>335.38</v>
      </c>
      <c r="F21" s="55">
        <v>100.0</v>
      </c>
      <c r="G21" s="167">
        <f t="shared" ref="G21:G22" si="1">F21*E21</f>
        <v>33538</v>
      </c>
      <c r="H21" s="169">
        <v>20.0</v>
      </c>
      <c r="I21" s="1"/>
      <c r="J21" s="1"/>
      <c r="K21" s="1"/>
      <c r="L21" s="1"/>
      <c r="M21" s="10"/>
    </row>
    <row r="22">
      <c r="B22" s="6"/>
      <c r="C22" s="171" t="s">
        <v>88</v>
      </c>
      <c r="D22" s="172"/>
      <c r="E22" s="174">
        <v>15.0</v>
      </c>
      <c r="F22" s="175">
        <v>100.0</v>
      </c>
      <c r="G22" s="174">
        <f t="shared" si="1"/>
        <v>1500</v>
      </c>
      <c r="H22" s="177">
        <v>2.0</v>
      </c>
      <c r="I22" s="1"/>
      <c r="J22" s="1"/>
      <c r="K22" s="1"/>
      <c r="L22" s="1"/>
      <c r="M22" s="10"/>
    </row>
    <row r="23"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0"/>
    </row>
    <row r="24">
      <c r="B24" s="6"/>
      <c r="C24" s="148" t="s">
        <v>89</v>
      </c>
      <c r="D24" s="134"/>
      <c r="E24" s="134"/>
      <c r="F24" s="134"/>
      <c r="G24" s="134"/>
      <c r="H24" s="134"/>
      <c r="I24" s="134"/>
      <c r="J24" s="134"/>
      <c r="K24" s="134"/>
      <c r="L24" s="134"/>
      <c r="M24" s="10"/>
    </row>
    <row r="25">
      <c r="B25" s="6"/>
      <c r="C25" s="38" t="s">
        <v>14</v>
      </c>
      <c r="D25" s="39" t="s">
        <v>15</v>
      </c>
      <c r="E25" s="41" t="s">
        <v>16</v>
      </c>
      <c r="F25" s="41" t="s">
        <v>81</v>
      </c>
      <c r="G25" s="41" t="s">
        <v>18</v>
      </c>
      <c r="H25" s="41" t="s">
        <v>82</v>
      </c>
      <c r="I25" s="41" t="s">
        <v>20</v>
      </c>
      <c r="J25" s="41" t="s">
        <v>21</v>
      </c>
      <c r="K25" s="41" t="s">
        <v>22</v>
      </c>
      <c r="L25" s="43" t="s">
        <v>23</v>
      </c>
      <c r="M25" s="10"/>
    </row>
    <row r="26">
      <c r="B26" s="6"/>
      <c r="C26" s="45" t="s">
        <v>90</v>
      </c>
      <c r="D26" s="47">
        <v>894.0</v>
      </c>
      <c r="E26" s="47">
        <v>560.0</v>
      </c>
      <c r="F26" s="179">
        <f>D26*0.3125+E26*0.1</f>
        <v>335.375</v>
      </c>
      <c r="G26" s="47">
        <v>100.0</v>
      </c>
      <c r="H26" s="179">
        <f>G26*F26</f>
        <v>33537.5</v>
      </c>
      <c r="I26" s="47" t="s">
        <v>51</v>
      </c>
      <c r="J26" s="47">
        <v>20.0</v>
      </c>
      <c r="K26" s="47" t="s">
        <v>91</v>
      </c>
      <c r="L26" s="51" t="s">
        <v>92</v>
      </c>
      <c r="M26" s="10"/>
    </row>
    <row r="27">
      <c r="B27" s="6"/>
      <c r="C27" s="53"/>
      <c r="D27" s="55"/>
      <c r="E27" s="55"/>
      <c r="F27" s="167"/>
      <c r="G27" s="55"/>
      <c r="H27" s="167"/>
      <c r="I27" s="55"/>
      <c r="J27" s="55"/>
      <c r="K27" s="55"/>
      <c r="L27" s="60"/>
      <c r="M27" s="10"/>
    </row>
    <row r="28">
      <c r="B28" s="6"/>
      <c r="C28" s="53"/>
      <c r="D28" s="55"/>
      <c r="E28" s="55"/>
      <c r="F28" s="167"/>
      <c r="G28" s="55"/>
      <c r="H28" s="167"/>
      <c r="I28" s="55"/>
      <c r="J28" s="55"/>
      <c r="K28" s="55"/>
      <c r="L28" s="60"/>
      <c r="M28" s="10"/>
    </row>
    <row r="29">
      <c r="B29" s="6"/>
      <c r="C29" s="53"/>
      <c r="D29" s="55"/>
      <c r="E29" s="55"/>
      <c r="F29" s="167"/>
      <c r="G29" s="55"/>
      <c r="H29" s="167"/>
      <c r="I29" s="55"/>
      <c r="J29" s="55"/>
      <c r="K29" s="55"/>
      <c r="L29" s="60"/>
      <c r="M29" s="10"/>
    </row>
    <row r="30">
      <c r="B30" s="6"/>
      <c r="C30" s="53"/>
      <c r="D30" s="55"/>
      <c r="E30" s="55"/>
      <c r="F30" s="167"/>
      <c r="G30" s="55"/>
      <c r="H30" s="167"/>
      <c r="I30" s="55"/>
      <c r="J30" s="55"/>
      <c r="K30" s="55"/>
      <c r="L30" s="60"/>
      <c r="M30" s="10"/>
    </row>
    <row r="31">
      <c r="B31" s="6"/>
      <c r="C31" s="53"/>
      <c r="D31" s="55"/>
      <c r="E31" s="55"/>
      <c r="F31" s="167"/>
      <c r="G31" s="55"/>
      <c r="H31" s="167"/>
      <c r="I31" s="55"/>
      <c r="J31" s="55"/>
      <c r="K31" s="55"/>
      <c r="L31" s="60"/>
      <c r="M31" s="10"/>
    </row>
    <row r="32">
      <c r="B32" s="6"/>
      <c r="C32" s="53"/>
      <c r="D32" s="55"/>
      <c r="E32" s="55"/>
      <c r="F32" s="167"/>
      <c r="G32" s="55"/>
      <c r="H32" s="167"/>
      <c r="I32" s="55"/>
      <c r="J32" s="55"/>
      <c r="K32" s="55"/>
      <c r="L32" s="60"/>
      <c r="M32" s="10"/>
    </row>
    <row r="33">
      <c r="B33" s="6"/>
      <c r="C33" s="53"/>
      <c r="D33" s="55"/>
      <c r="E33" s="55"/>
      <c r="F33" s="167"/>
      <c r="G33" s="55"/>
      <c r="H33" s="167"/>
      <c r="I33" s="55"/>
      <c r="J33" s="55"/>
      <c r="K33" s="55"/>
      <c r="L33" s="60"/>
      <c r="M33" s="10"/>
    </row>
    <row r="34">
      <c r="B34" s="6"/>
      <c r="C34" s="53"/>
      <c r="D34" s="55"/>
      <c r="E34" s="55"/>
      <c r="F34" s="167"/>
      <c r="G34" s="55"/>
      <c r="H34" s="167"/>
      <c r="I34" s="55"/>
      <c r="J34" s="55"/>
      <c r="K34" s="55"/>
      <c r="L34" s="60"/>
      <c r="M34" s="10"/>
    </row>
    <row r="35">
      <c r="B35" s="6"/>
      <c r="C35" s="53"/>
      <c r="D35" s="55"/>
      <c r="E35" s="55"/>
      <c r="F35" s="167"/>
      <c r="G35" s="55"/>
      <c r="H35" s="167"/>
      <c r="I35" s="55"/>
      <c r="J35" s="55"/>
      <c r="K35" s="55"/>
      <c r="L35" s="60"/>
      <c r="M35" s="10"/>
    </row>
    <row r="36">
      <c r="B36" s="6"/>
      <c r="C36" s="53"/>
      <c r="D36" s="55"/>
      <c r="E36" s="55"/>
      <c r="F36" s="167"/>
      <c r="G36" s="55"/>
      <c r="H36" s="167"/>
      <c r="I36" s="55"/>
      <c r="J36" s="55"/>
      <c r="K36" s="55"/>
      <c r="L36" s="60"/>
      <c r="M36" s="10"/>
    </row>
    <row r="37">
      <c r="B37" s="6"/>
      <c r="C37" s="53"/>
      <c r="D37" s="55"/>
      <c r="E37" s="55"/>
      <c r="F37" s="167"/>
      <c r="G37" s="55"/>
      <c r="H37" s="167"/>
      <c r="I37" s="55"/>
      <c r="J37" s="55"/>
      <c r="K37" s="55"/>
      <c r="L37" s="60"/>
      <c r="M37" s="10"/>
    </row>
    <row r="38">
      <c r="B38" s="6"/>
      <c r="C38" s="182"/>
      <c r="D38" s="175"/>
      <c r="E38" s="175"/>
      <c r="F38" s="183"/>
      <c r="G38" s="175"/>
      <c r="H38" s="183"/>
      <c r="I38" s="175"/>
      <c r="J38" s="175"/>
      <c r="K38" s="175"/>
      <c r="L38" s="184"/>
      <c r="M38" s="10"/>
    </row>
    <row r="39"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0"/>
    </row>
    <row r="40"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0"/>
    </row>
    <row r="41">
      <c r="B41" s="6"/>
      <c r="C41" s="185" t="s">
        <v>56</v>
      </c>
      <c r="D41" s="186">
        <v>0.0</v>
      </c>
      <c r="E41" s="1"/>
      <c r="F41" s="187"/>
      <c r="I41" s="188"/>
      <c r="J41" s="84" t="s">
        <v>60</v>
      </c>
      <c r="K41" s="85"/>
      <c r="M41" s="10"/>
    </row>
    <row r="42">
      <c r="B42" s="6"/>
      <c r="C42" s="190" t="s">
        <v>43</v>
      </c>
      <c r="D42" s="191">
        <v>0.0</v>
      </c>
      <c r="E42" s="1"/>
      <c r="F42" s="187"/>
      <c r="I42" s="187"/>
      <c r="J42" s="193">
        <f>SUM(G20:G22)</f>
        <v>36238</v>
      </c>
      <c r="K42" s="5"/>
      <c r="M42" s="10"/>
    </row>
    <row r="43">
      <c r="B43" s="6"/>
      <c r="C43" s="1"/>
      <c r="D43" s="1"/>
      <c r="E43" s="1"/>
      <c r="F43" s="1"/>
      <c r="G43" s="187"/>
      <c r="H43" s="188"/>
      <c r="I43" s="187"/>
      <c r="J43" s="118"/>
      <c r="K43" s="120"/>
      <c r="M43" s="10"/>
    </row>
    <row r="44">
      <c r="B44" s="6"/>
      <c r="C44" s="96" t="s">
        <v>62</v>
      </c>
      <c r="D44" s="98" t="s">
        <v>10</v>
      </c>
      <c r="E44" s="1"/>
      <c r="F44" s="1"/>
      <c r="G44" s="1"/>
      <c r="H44" s="1"/>
      <c r="I44" s="1"/>
      <c r="J44" s="1"/>
      <c r="M44" s="10"/>
    </row>
    <row r="45">
      <c r="B45" s="6"/>
      <c r="C45" s="195" t="s">
        <v>96</v>
      </c>
      <c r="D45" s="108">
        <f>SUM(H20:H22)</f>
        <v>32</v>
      </c>
      <c r="E45" s="1"/>
      <c r="F45" s="1"/>
      <c r="G45" s="1"/>
      <c r="H45" s="1"/>
      <c r="I45" s="1"/>
      <c r="J45" s="1"/>
      <c r="M45" s="10"/>
    </row>
    <row r="46">
      <c r="B46" s="6"/>
      <c r="I46" s="1"/>
      <c r="J46" s="1"/>
      <c r="K46" s="1"/>
      <c r="L46" s="1"/>
      <c r="M46" s="10"/>
    </row>
    <row r="47" ht="15.0" customHeight="1">
      <c r="B47" s="6"/>
      <c r="C47" s="124" t="s">
        <v>63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0"/>
    </row>
    <row r="48" ht="48.75" customHeight="1">
      <c r="B48" s="6"/>
      <c r="C48" s="117" t="s">
        <v>66</v>
      </c>
      <c r="D48" s="119" t="s">
        <v>67</v>
      </c>
      <c r="E48" s="88"/>
      <c r="F48" s="88"/>
      <c r="G48" s="88"/>
      <c r="H48" s="88"/>
      <c r="I48" s="88"/>
      <c r="J48" s="88"/>
      <c r="K48" s="88"/>
      <c r="L48" s="121"/>
      <c r="M48" s="10"/>
    </row>
    <row r="49" ht="35.25" customHeight="1">
      <c r="B49" s="6"/>
      <c r="C49" s="129" t="s">
        <v>68</v>
      </c>
      <c r="D49" s="119" t="s">
        <v>69</v>
      </c>
      <c r="E49" s="88"/>
      <c r="F49" s="88"/>
      <c r="G49" s="88"/>
      <c r="H49" s="88"/>
      <c r="I49" s="88"/>
      <c r="J49" s="88"/>
      <c r="K49" s="88"/>
      <c r="L49" s="121"/>
      <c r="M49" s="10"/>
    </row>
    <row r="50">
      <c r="B50" s="6"/>
      <c r="C50" s="130" t="s">
        <v>70</v>
      </c>
      <c r="D50" s="131" t="s">
        <v>71</v>
      </c>
      <c r="L50" s="10"/>
      <c r="M50" s="10"/>
    </row>
    <row r="51">
      <c r="B51" s="6"/>
      <c r="C51" s="199"/>
      <c r="L51" s="10"/>
      <c r="M51" s="10"/>
    </row>
    <row r="52">
      <c r="B52" s="6"/>
      <c r="C52" s="199"/>
      <c r="L52" s="10"/>
      <c r="M52" s="10"/>
    </row>
    <row r="53" ht="71.25" customHeight="1">
      <c r="B53" s="6"/>
      <c r="C53" s="201"/>
      <c r="D53" s="85"/>
      <c r="E53" s="85"/>
      <c r="F53" s="85"/>
      <c r="G53" s="85"/>
      <c r="H53" s="85"/>
      <c r="I53" s="85"/>
      <c r="J53" s="85"/>
      <c r="K53" s="85"/>
      <c r="L53" s="120"/>
      <c r="M53" s="10"/>
    </row>
    <row r="54">
      <c r="B54" s="6"/>
      <c r="C54" s="1"/>
      <c r="D54" s="1"/>
      <c r="E54" s="1"/>
      <c r="F54" s="1"/>
      <c r="G54" s="1"/>
      <c r="H54" s="1"/>
      <c r="I54" s="1"/>
      <c r="J54" s="1"/>
      <c r="K54" s="1"/>
      <c r="L54" s="1"/>
      <c r="M54" s="10"/>
    </row>
    <row r="55">
      <c r="B55" s="118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20"/>
    </row>
    <row r="56"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mergeCells count="10">
    <mergeCell ref="C19:D19"/>
    <mergeCell ref="C5:L7"/>
    <mergeCell ref="D49:L49"/>
    <mergeCell ref="D48:L48"/>
    <mergeCell ref="D50:L53"/>
    <mergeCell ref="J42:K43"/>
    <mergeCell ref="J41:K41"/>
    <mergeCell ref="C20:D20"/>
    <mergeCell ref="C21:D21"/>
    <mergeCell ref="C22:D2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3.57"/>
    <col customWidth="1" min="3" max="3" width="24.43"/>
    <col customWidth="1" min="4" max="5" width="14.43"/>
    <col customWidth="1" min="6" max="6" width="19.29"/>
    <col customWidth="1" min="7" max="7" width="14.43"/>
    <col customWidth="1" min="8" max="8" width="16.43"/>
    <col customWidth="1" min="9" max="10" width="14.43"/>
    <col customWidth="1" min="11" max="11" width="12.71"/>
    <col customWidth="1" min="12" max="12" width="16.86"/>
    <col customWidth="1" min="13" max="13" width="6.43"/>
    <col customWidth="1" min="14" max="14" width="3.57"/>
  </cols>
  <sheetData>
    <row r="1">
      <c r="A1" s="139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2"/>
      <c r="C2" s="141">
        <v>2.01910136E8</v>
      </c>
      <c r="D2" s="4"/>
      <c r="E2" s="4"/>
      <c r="F2" s="4"/>
      <c r="G2" s="4"/>
      <c r="H2" s="4"/>
      <c r="I2" s="4"/>
      <c r="J2" s="144" t="s">
        <v>73</v>
      </c>
      <c r="K2" s="146"/>
      <c r="L2" s="4"/>
      <c r="M2" s="5"/>
    </row>
    <row r="3">
      <c r="B3" s="6"/>
      <c r="C3" s="7" t="s">
        <v>1</v>
      </c>
      <c r="D3" s="8"/>
      <c r="E3" s="8"/>
      <c r="F3" s="8"/>
      <c r="G3" s="9"/>
      <c r="H3" s="8"/>
      <c r="I3" s="8"/>
      <c r="J3" s="149" t="s">
        <v>75</v>
      </c>
      <c r="L3" s="8"/>
      <c r="M3" s="10"/>
    </row>
    <row r="4">
      <c r="B4" s="6"/>
      <c r="C4" s="150" t="s">
        <v>3</v>
      </c>
      <c r="D4" s="8"/>
      <c r="E4" s="8"/>
      <c r="F4" s="8"/>
      <c r="G4" s="8"/>
      <c r="H4" s="8"/>
      <c r="I4" s="8"/>
      <c r="J4" s="152" t="s">
        <v>80</v>
      </c>
      <c r="L4" s="8"/>
      <c r="M4" s="10"/>
    </row>
    <row r="5">
      <c r="B5" s="6"/>
      <c r="C5" s="12" t="s">
        <v>4</v>
      </c>
      <c r="M5" s="10"/>
    </row>
    <row r="6">
      <c r="B6" s="6"/>
      <c r="M6" s="10"/>
    </row>
    <row r="7" ht="19.5" customHeight="1">
      <c r="B7" s="6"/>
      <c r="M7" s="10"/>
    </row>
    <row r="8">
      <c r="B8" s="6"/>
      <c r="C8" s="13" t="s">
        <v>5</v>
      </c>
      <c r="D8" s="14"/>
      <c r="E8" s="14"/>
      <c r="F8" s="155"/>
      <c r="L8" s="15" t="s">
        <v>6</v>
      </c>
      <c r="M8" s="10"/>
    </row>
    <row r="9">
      <c r="B9" s="6"/>
      <c r="C9" s="16">
        <f>TODAY()</f>
        <v>43755</v>
      </c>
      <c r="D9" s="14"/>
      <c r="E9" s="14"/>
      <c r="F9" s="157"/>
      <c r="G9" s="157"/>
      <c r="H9" s="157"/>
      <c r="I9" s="157"/>
      <c r="J9" s="157"/>
      <c r="K9" s="14"/>
      <c r="L9" s="160">
        <f>'Padrão'!L9</f>
        <v>201910155</v>
      </c>
      <c r="M9" s="10"/>
    </row>
    <row r="10">
      <c r="B10" s="6"/>
      <c r="C10" s="14"/>
      <c r="D10" s="14"/>
      <c r="E10" s="14"/>
      <c r="F10" s="162"/>
      <c r="G10" s="162"/>
      <c r="H10" s="162"/>
      <c r="I10" s="162"/>
      <c r="J10" s="162"/>
      <c r="K10" s="14"/>
      <c r="L10" s="14"/>
      <c r="M10" s="10"/>
    </row>
    <row r="11">
      <c r="B11" s="6"/>
      <c r="C11" s="18" t="s">
        <v>7</v>
      </c>
      <c r="D11" s="19"/>
      <c r="E11" s="19"/>
      <c r="F11" s="19"/>
      <c r="G11" s="19"/>
      <c r="H11" s="19"/>
      <c r="I11" s="19"/>
      <c r="J11" s="19"/>
      <c r="K11" s="19"/>
      <c r="L11" s="19"/>
      <c r="M11" s="10"/>
    </row>
    <row r="12">
      <c r="B12" s="6"/>
      <c r="C12" s="164" t="s">
        <v>8</v>
      </c>
      <c r="D12" s="21" t="str">
        <f>'Padrão'!D12</f>
        <v>Bruno Diogo</v>
      </c>
      <c r="E12" s="22"/>
      <c r="F12" s="22"/>
      <c r="G12" s="22"/>
      <c r="H12" s="22"/>
      <c r="I12" s="22"/>
      <c r="J12" s="22"/>
      <c r="K12" s="22"/>
      <c r="L12" s="25"/>
      <c r="M12" s="10"/>
    </row>
    <row r="13">
      <c r="B13" s="6"/>
      <c r="C13" s="20" t="s">
        <v>9</v>
      </c>
      <c r="D13" s="26" t="s">
        <v>10</v>
      </c>
      <c r="E13" s="27"/>
      <c r="F13" s="27"/>
      <c r="G13" s="27"/>
      <c r="H13" s="27"/>
      <c r="I13" s="27"/>
      <c r="J13" s="27"/>
      <c r="K13" s="27"/>
      <c r="L13" s="30"/>
      <c r="M13" s="10"/>
    </row>
    <row r="14">
      <c r="B14" s="6"/>
      <c r="C14" s="164" t="s">
        <v>11</v>
      </c>
      <c r="D14" s="21" t="str">
        <f>'Padrão'!D14</f>
        <v>brndiogo@gmail.com</v>
      </c>
      <c r="E14" s="29"/>
      <c r="F14" s="29"/>
      <c r="G14" s="29"/>
      <c r="H14" s="29"/>
      <c r="I14" s="29"/>
      <c r="J14" s="29"/>
      <c r="K14" s="29"/>
      <c r="L14" s="32"/>
      <c r="M14" s="10"/>
    </row>
    <row r="15">
      <c r="B15" s="6"/>
      <c r="C15" s="33" t="s">
        <v>13</v>
      </c>
      <c r="D15" s="34" t="s">
        <v>10</v>
      </c>
      <c r="E15" s="35"/>
      <c r="F15" s="35"/>
      <c r="G15" s="35"/>
      <c r="H15" s="35"/>
      <c r="I15" s="35"/>
      <c r="J15" s="35"/>
      <c r="K15" s="35"/>
      <c r="L15" s="36"/>
      <c r="M15" s="10"/>
    </row>
    <row r="16">
      <c r="B16" s="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"/>
    </row>
    <row r="17">
      <c r="B17" s="6"/>
      <c r="C17" s="38" t="s">
        <v>14</v>
      </c>
      <c r="D17" s="39" t="s">
        <v>15</v>
      </c>
      <c r="E17" s="41" t="s">
        <v>16</v>
      </c>
      <c r="F17" s="41" t="s">
        <v>17</v>
      </c>
      <c r="G17" s="41" t="s">
        <v>18</v>
      </c>
      <c r="H17" s="41" t="s">
        <v>19</v>
      </c>
      <c r="I17" s="41" t="s">
        <v>20</v>
      </c>
      <c r="J17" s="41" t="s">
        <v>21</v>
      </c>
      <c r="K17" s="41" t="s">
        <v>22</v>
      </c>
      <c r="L17" s="43" t="s">
        <v>23</v>
      </c>
      <c r="M17" s="168" t="s">
        <v>86</v>
      </c>
    </row>
    <row r="18">
      <c r="B18" s="6"/>
      <c r="C18" s="170" t="s">
        <v>87</v>
      </c>
      <c r="D18" s="173">
        <v>758.0</v>
      </c>
      <c r="E18" s="173">
        <v>443.0</v>
      </c>
      <c r="F18" s="176">
        <f>D18*0.24*(1-$H$34)+E18*0.28</f>
        <v>287.768</v>
      </c>
      <c r="G18" s="178">
        <v>4.0</v>
      </c>
      <c r="H18" s="176">
        <f>F18*G18</f>
        <v>1151.072</v>
      </c>
      <c r="I18" s="178" t="s">
        <v>31</v>
      </c>
      <c r="J18" s="178">
        <v>10.0</v>
      </c>
      <c r="K18" s="178" t="s">
        <v>28</v>
      </c>
      <c r="L18" s="180" t="s">
        <v>29</v>
      </c>
      <c r="M18" s="181">
        <f t="shared" ref="M18:M29" si="1">D18*G18</f>
        <v>3032</v>
      </c>
    </row>
    <row r="19">
      <c r="B19" s="6"/>
      <c r="C19" s="53" t="s">
        <v>93</v>
      </c>
      <c r="D19" s="55">
        <v>0.0</v>
      </c>
      <c r="E19" s="55">
        <v>0.0</v>
      </c>
      <c r="F19" s="58" t="s">
        <v>94</v>
      </c>
      <c r="G19" s="55">
        <v>1.0</v>
      </c>
      <c r="H19" s="58" t="s">
        <v>95</v>
      </c>
      <c r="I19" s="55" t="s">
        <v>51</v>
      </c>
      <c r="J19" s="55">
        <v>20.0</v>
      </c>
      <c r="K19" s="55" t="s">
        <v>28</v>
      </c>
      <c r="L19" s="60" t="s">
        <v>29</v>
      </c>
      <c r="M19" s="181">
        <f t="shared" si="1"/>
        <v>0</v>
      </c>
    </row>
    <row r="20">
      <c r="B20" s="6"/>
      <c r="C20" s="45"/>
      <c r="D20" s="47"/>
      <c r="E20" s="47"/>
      <c r="F20" s="49"/>
      <c r="G20" s="47"/>
      <c r="H20" s="49"/>
      <c r="I20" s="47"/>
      <c r="J20" s="47"/>
      <c r="K20" s="47"/>
      <c r="L20" s="51"/>
      <c r="M20" s="181">
        <f t="shared" si="1"/>
        <v>0</v>
      </c>
    </row>
    <row r="21">
      <c r="B21" s="6"/>
      <c r="C21" s="53"/>
      <c r="D21" s="55"/>
      <c r="E21" s="55"/>
      <c r="F21" s="58"/>
      <c r="G21" s="55"/>
      <c r="H21" s="58"/>
      <c r="I21" s="55"/>
      <c r="J21" s="55"/>
      <c r="K21" s="55"/>
      <c r="L21" s="60"/>
      <c r="M21" s="181">
        <f t="shared" si="1"/>
        <v>0</v>
      </c>
    </row>
    <row r="22">
      <c r="B22" s="6"/>
      <c r="C22" s="45"/>
      <c r="D22" s="47"/>
      <c r="E22" s="47"/>
      <c r="F22" s="49"/>
      <c r="G22" s="47"/>
      <c r="H22" s="49"/>
      <c r="I22" s="47"/>
      <c r="J22" s="47"/>
      <c r="K22" s="47"/>
      <c r="L22" s="51"/>
      <c r="M22" s="181">
        <f t="shared" si="1"/>
        <v>0</v>
      </c>
    </row>
    <row r="23">
      <c r="B23" s="6"/>
      <c r="C23" s="53"/>
      <c r="D23" s="55"/>
      <c r="E23" s="55"/>
      <c r="F23" s="58"/>
      <c r="G23" s="55"/>
      <c r="H23" s="58"/>
      <c r="I23" s="55"/>
      <c r="J23" s="55"/>
      <c r="K23" s="55"/>
      <c r="L23" s="60"/>
      <c r="M23" s="181">
        <f t="shared" si="1"/>
        <v>0</v>
      </c>
    </row>
    <row r="24">
      <c r="B24" s="6"/>
      <c r="C24" s="45"/>
      <c r="D24" s="47"/>
      <c r="E24" s="47"/>
      <c r="F24" s="49"/>
      <c r="G24" s="47"/>
      <c r="H24" s="49"/>
      <c r="I24" s="47"/>
      <c r="J24" s="47"/>
      <c r="K24" s="47"/>
      <c r="L24" s="51"/>
      <c r="M24" s="181">
        <f t="shared" si="1"/>
        <v>0</v>
      </c>
    </row>
    <row r="25">
      <c r="B25" s="6"/>
      <c r="C25" s="53"/>
      <c r="D25" s="55"/>
      <c r="E25" s="55"/>
      <c r="F25" s="58"/>
      <c r="G25" s="55"/>
      <c r="H25" s="58"/>
      <c r="I25" s="55"/>
      <c r="J25" s="55"/>
      <c r="K25" s="55"/>
      <c r="L25" s="60"/>
      <c r="M25" s="181">
        <f t="shared" si="1"/>
        <v>0</v>
      </c>
    </row>
    <row r="26">
      <c r="B26" s="6"/>
      <c r="C26" s="45"/>
      <c r="D26" s="47"/>
      <c r="E26" s="47"/>
      <c r="F26" s="49"/>
      <c r="G26" s="47"/>
      <c r="H26" s="49"/>
      <c r="I26" s="47"/>
      <c r="J26" s="47"/>
      <c r="K26" s="47"/>
      <c r="L26" s="51"/>
      <c r="M26" s="181">
        <f t="shared" si="1"/>
        <v>0</v>
      </c>
    </row>
    <row r="27">
      <c r="B27" s="6"/>
      <c r="C27" s="53"/>
      <c r="D27" s="55"/>
      <c r="E27" s="55"/>
      <c r="F27" s="58"/>
      <c r="G27" s="55"/>
      <c r="H27" s="58"/>
      <c r="I27" s="55"/>
      <c r="J27" s="55"/>
      <c r="K27" s="55"/>
      <c r="L27" s="60"/>
      <c r="M27" s="181">
        <f t="shared" si="1"/>
        <v>0</v>
      </c>
    </row>
    <row r="28">
      <c r="B28" s="6"/>
      <c r="C28" s="45"/>
      <c r="D28" s="47"/>
      <c r="E28" s="47"/>
      <c r="F28" s="49"/>
      <c r="G28" s="47"/>
      <c r="H28" s="49"/>
      <c r="I28" s="47"/>
      <c r="J28" s="47"/>
      <c r="K28" s="47"/>
      <c r="L28" s="51"/>
      <c r="M28" s="181">
        <f t="shared" si="1"/>
        <v>0</v>
      </c>
    </row>
    <row r="29">
      <c r="B29" s="6"/>
      <c r="C29" s="53"/>
      <c r="D29" s="55"/>
      <c r="E29" s="55"/>
      <c r="F29" s="58"/>
      <c r="G29" s="55"/>
      <c r="H29" s="58"/>
      <c r="I29" s="55"/>
      <c r="J29" s="55"/>
      <c r="K29" s="55"/>
      <c r="L29" s="60"/>
      <c r="M29" s="181">
        <f t="shared" si="1"/>
        <v>0</v>
      </c>
    </row>
    <row r="30">
      <c r="B30" s="6"/>
      <c r="C30" s="8"/>
      <c r="D30" s="8"/>
      <c r="E30" s="8"/>
      <c r="F30" s="8"/>
      <c r="G30" s="8"/>
      <c r="H30" s="8"/>
      <c r="I30" s="14"/>
      <c r="J30" s="14"/>
      <c r="K30" s="14"/>
      <c r="L30" s="8"/>
      <c r="M30" s="46"/>
    </row>
    <row r="31">
      <c r="B31" s="6"/>
      <c r="C31" s="66" t="s">
        <v>30</v>
      </c>
      <c r="D31" s="189">
        <f>SUM(M:M)/60</f>
        <v>50.53333333</v>
      </c>
      <c r="E31" s="63"/>
      <c r="F31" s="73" t="s">
        <v>56</v>
      </c>
      <c r="G31" s="192">
        <f>'Padrão'!G36</f>
        <v>0</v>
      </c>
      <c r="H31" s="76"/>
      <c r="I31" s="14"/>
      <c r="J31" s="77" t="s">
        <v>58</v>
      </c>
      <c r="K31" s="80"/>
      <c r="L31" s="14"/>
      <c r="M31" s="46"/>
    </row>
    <row r="32">
      <c r="B32" s="6"/>
      <c r="C32" s="78" t="s">
        <v>59</v>
      </c>
      <c r="D32" s="79">
        <v>0.5</v>
      </c>
      <c r="E32" s="63"/>
      <c r="F32" s="194" t="s">
        <v>43</v>
      </c>
      <c r="G32" s="196">
        <f>'Padrão'!G37</f>
        <v>0</v>
      </c>
      <c r="H32" s="197"/>
      <c r="I32" s="8"/>
      <c r="J32" s="198">
        <f>IF(I34&lt;25,(25+G31),(SUM(H18:H29)+G31))</f>
        <v>1151.072</v>
      </c>
      <c r="K32" s="88"/>
      <c r="L32" s="14"/>
      <c r="M32" s="46"/>
    </row>
    <row r="33">
      <c r="B33" s="6"/>
      <c r="C33" s="87"/>
      <c r="E33" s="63"/>
      <c r="F33" s="200" t="s">
        <v>97</v>
      </c>
      <c r="G33" s="200" t="s">
        <v>98</v>
      </c>
      <c r="H33" s="202" t="s">
        <v>99</v>
      </c>
      <c r="I33" s="203" t="s">
        <v>100</v>
      </c>
      <c r="J33" s="92" t="s">
        <v>61</v>
      </c>
      <c r="K33" s="204">
        <v>0.0</v>
      </c>
      <c r="L33" s="14"/>
      <c r="M33" s="46"/>
    </row>
    <row r="34">
      <c r="B34" s="6"/>
      <c r="C34" s="96" t="s">
        <v>62</v>
      </c>
      <c r="D34" s="98" t="s">
        <v>10</v>
      </c>
      <c r="E34" s="63"/>
      <c r="F34" s="89">
        <v>1000.0</v>
      </c>
      <c r="G34" s="89">
        <v>0.05</v>
      </c>
      <c r="H34" s="93">
        <f>IFS((D31*60)&lt;F34, 0, AND((D31*60)&gt;=F34,(D31*60)&lt;F35), G34, AND((D31*60)&gt;=F35,(D31*60)&lt;F36), G35, AND((D31*60)&gt;=F36,(D31*60)&lt;F37),G36  , AND((D31*60)&gt;=F37,(D31*60)&lt;F38), G37 , (D31*60)&gt;F38, G38)</f>
        <v>0.1</v>
      </c>
      <c r="I34" s="95">
        <f>SUM(H18:H29)</f>
        <v>1151.072</v>
      </c>
      <c r="J34" s="104" t="s">
        <v>64</v>
      </c>
      <c r="L34" s="14"/>
      <c r="M34" s="46"/>
    </row>
    <row r="35">
      <c r="B35" s="6"/>
      <c r="C35" s="106" t="s">
        <v>65</v>
      </c>
      <c r="D35" s="205">
        <v>4.0</v>
      </c>
      <c r="E35" s="8"/>
      <c r="F35" s="89">
        <v>2500.0</v>
      </c>
      <c r="G35" s="89">
        <v>0.1</v>
      </c>
      <c r="J35" s="206">
        <f>J32*(1-K33)</f>
        <v>1151.072</v>
      </c>
      <c r="K35" s="125"/>
      <c r="L35" s="14"/>
      <c r="M35" s="46"/>
    </row>
    <row r="36">
      <c r="B36" s="6"/>
      <c r="E36" s="8"/>
      <c r="F36" s="89">
        <v>5000.0</v>
      </c>
      <c r="G36" s="89">
        <v>0.15</v>
      </c>
      <c r="H36" s="24"/>
      <c r="I36" s="111"/>
      <c r="J36" s="14"/>
      <c r="K36" s="14"/>
      <c r="L36" s="14"/>
      <c r="M36" s="46"/>
    </row>
    <row r="37">
      <c r="B37" s="6"/>
      <c r="F37" s="89">
        <v>10000.0</v>
      </c>
      <c r="G37" s="89">
        <v>0.3</v>
      </c>
      <c r="H37" s="24"/>
      <c r="I37" s="111"/>
      <c r="J37" s="8"/>
      <c r="K37" s="14"/>
      <c r="L37" s="14"/>
      <c r="M37" s="46"/>
    </row>
    <row r="38">
      <c r="B38" s="6"/>
      <c r="C38" s="97" t="s">
        <v>63</v>
      </c>
      <c r="D38" s="8"/>
      <c r="E38" s="8"/>
      <c r="F38" s="89">
        <v>15000.0</v>
      </c>
      <c r="G38" s="89">
        <v>0.4</v>
      </c>
      <c r="H38" s="24"/>
      <c r="I38" s="111"/>
      <c r="J38" s="8"/>
      <c r="K38" s="8"/>
      <c r="L38" s="8"/>
      <c r="M38" s="46"/>
    </row>
    <row r="39">
      <c r="B39" s="6"/>
      <c r="C39" s="207" t="s">
        <v>66</v>
      </c>
      <c r="D39" s="208" t="s">
        <v>67</v>
      </c>
      <c r="E39" s="209"/>
      <c r="F39" s="209"/>
      <c r="G39" s="209"/>
      <c r="H39" s="209"/>
      <c r="I39" s="209"/>
      <c r="J39" s="209"/>
      <c r="K39" s="209"/>
      <c r="L39" s="210"/>
      <c r="M39" s="46"/>
    </row>
    <row r="40">
      <c r="B40" s="6"/>
      <c r="C40" s="129" t="s">
        <v>68</v>
      </c>
      <c r="D40" s="119" t="s">
        <v>69</v>
      </c>
      <c r="E40" s="88"/>
      <c r="F40" s="88"/>
      <c r="G40" s="88"/>
      <c r="H40" s="88"/>
      <c r="I40" s="88"/>
      <c r="J40" s="88"/>
      <c r="K40" s="88"/>
      <c r="L40" s="121"/>
      <c r="M40" s="46"/>
    </row>
    <row r="41">
      <c r="B41" s="6"/>
      <c r="C41" s="130" t="s">
        <v>70</v>
      </c>
      <c r="D41" s="131" t="s">
        <v>71</v>
      </c>
      <c r="L41" s="10"/>
      <c r="M41" s="46"/>
    </row>
    <row r="42">
      <c r="B42" s="6"/>
      <c r="C42" s="132"/>
      <c r="L42" s="10"/>
      <c r="M42" s="10"/>
    </row>
    <row r="43">
      <c r="B43" s="6"/>
      <c r="C43" s="132"/>
      <c r="L43" s="10"/>
      <c r="M43" s="10"/>
    </row>
    <row r="44" ht="70.5" customHeight="1">
      <c r="B44" s="6"/>
      <c r="C44" s="133"/>
      <c r="D44" s="85"/>
      <c r="E44" s="85"/>
      <c r="F44" s="85"/>
      <c r="G44" s="85"/>
      <c r="H44" s="85"/>
      <c r="I44" s="85"/>
      <c r="J44" s="85"/>
      <c r="K44" s="85"/>
      <c r="L44" s="120"/>
      <c r="M44" s="10"/>
    </row>
    <row r="45"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10"/>
    </row>
    <row r="46">
      <c r="B46" s="6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0"/>
    </row>
    <row r="47">
      <c r="B47" s="114"/>
      <c r="C47" s="8"/>
      <c r="D47" s="8"/>
      <c r="E47" s="8"/>
      <c r="F47" s="8"/>
      <c r="G47" s="8"/>
      <c r="H47" s="8"/>
      <c r="I47" s="8"/>
      <c r="J47" s="8"/>
      <c r="K47" s="8"/>
      <c r="L47" s="8"/>
      <c r="M47" s="46"/>
    </row>
    <row r="48">
      <c r="B48" s="1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46"/>
    </row>
    <row r="49">
      <c r="B49" s="1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46"/>
    </row>
    <row r="50" ht="36.0" customHeight="1">
      <c r="B50" s="1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46"/>
    </row>
    <row r="51" ht="36.75" customHeight="1">
      <c r="B51" s="1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46"/>
    </row>
    <row r="52" ht="74.25" customHeight="1">
      <c r="B52" s="1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46"/>
    </row>
    <row r="53">
      <c r="B53" s="1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46"/>
    </row>
    <row r="54">
      <c r="B54" s="1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46"/>
    </row>
    <row r="55">
      <c r="B55" s="135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6"/>
    </row>
  </sheetData>
  <mergeCells count="15">
    <mergeCell ref="J32:K32"/>
    <mergeCell ref="J35:K35"/>
    <mergeCell ref="J34:K34"/>
    <mergeCell ref="G32:H32"/>
    <mergeCell ref="G31:H31"/>
    <mergeCell ref="C5:L7"/>
    <mergeCell ref="F8:J8"/>
    <mergeCell ref="C33:D33"/>
    <mergeCell ref="J31:K31"/>
    <mergeCell ref="J3:K3"/>
    <mergeCell ref="J4:K4"/>
    <mergeCell ref="D40:L40"/>
    <mergeCell ref="D41:L44"/>
    <mergeCell ref="D39:L39"/>
    <mergeCell ref="J2:K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