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forever24/PycharmProjects/ECG_classify/results/"/>
    </mc:Choice>
  </mc:AlternateContent>
  <xr:revisionPtr revIDLastSave="0" documentId="13_ncr:1_{E5F72439-5061-6E45-BD5D-8F30360535AA}" xr6:coauthVersionLast="45" xr6:coauthVersionMax="45" xr10:uidLastSave="{00000000-0000-0000-0000-000000000000}"/>
  <bookViews>
    <workbookView xWindow="0" yWindow="760" windowWidth="28800" windowHeight="16220" activeTab="2" xr2:uid="{4615AF91-062F-1841-87B3-4AFA5762A1F4}"/>
  </bookViews>
  <sheets>
    <sheet name="Sheet1" sheetId="1" r:id="rId1"/>
    <sheet name="Sheet2" sheetId="2" r:id="rId2"/>
    <sheet name="mit-bih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5" l="1"/>
  <c r="M7" i="5"/>
  <c r="N7" i="5"/>
  <c r="E30" i="5"/>
  <c r="E29" i="5"/>
  <c r="E28" i="5"/>
  <c r="E27" i="5"/>
  <c r="D28" i="5"/>
  <c r="D27" i="5"/>
  <c r="B30" i="5"/>
  <c r="B29" i="5"/>
  <c r="B28" i="5"/>
  <c r="B27" i="5"/>
  <c r="N12" i="5"/>
  <c r="N13" i="5"/>
  <c r="D29" i="5" s="1"/>
  <c r="N14" i="5"/>
  <c r="N17" i="5"/>
  <c r="N18" i="5"/>
  <c r="N11" i="5"/>
  <c r="N3" i="5"/>
  <c r="N4" i="5"/>
  <c r="N5" i="5"/>
  <c r="N6" i="5"/>
  <c r="N2" i="5"/>
  <c r="M12" i="5"/>
  <c r="M13" i="5"/>
  <c r="M14" i="5"/>
  <c r="M17" i="5"/>
  <c r="M18" i="5"/>
  <c r="M11" i="5"/>
  <c r="M3" i="5"/>
  <c r="M4" i="5"/>
  <c r="M5" i="5"/>
  <c r="M6" i="5"/>
  <c r="M2" i="5"/>
  <c r="C28" i="5" l="1"/>
  <c r="D30" i="5"/>
  <c r="C27" i="5"/>
  <c r="K56" i="3"/>
  <c r="K55" i="3"/>
  <c r="F17" i="4"/>
  <c r="F16" i="4"/>
  <c r="H58" i="3" l="1"/>
  <c r="H57" i="3"/>
  <c r="S38" i="3" l="1"/>
  <c r="S37" i="3"/>
  <c r="S4" i="3"/>
  <c r="R9" i="3" s="1"/>
  <c r="S3" i="3"/>
  <c r="R4" i="3"/>
  <c r="R3" i="3"/>
  <c r="Q4" i="3"/>
  <c r="Q3" i="3"/>
  <c r="P4" i="3"/>
  <c r="P3" i="3"/>
  <c r="N5" i="3"/>
  <c r="N6" i="3"/>
  <c r="M6" i="3"/>
  <c r="M5" i="3"/>
  <c r="L5" i="3"/>
  <c r="L6" i="3"/>
  <c r="K5" i="3"/>
  <c r="K6" i="3"/>
  <c r="S9" i="3"/>
  <c r="S8" i="3"/>
  <c r="Q9" i="3"/>
  <c r="Q8" i="3"/>
  <c r="P9" i="3"/>
  <c r="P8" i="3"/>
  <c r="O7" i="4"/>
  <c r="O6" i="4"/>
  <c r="N7" i="4"/>
  <c r="N6" i="4"/>
  <c r="M7" i="4"/>
  <c r="M6" i="4"/>
  <c r="L7" i="4"/>
  <c r="L6" i="4"/>
  <c r="S47" i="3"/>
  <c r="S46" i="3"/>
  <c r="S22" i="3"/>
  <c r="S21" i="3"/>
  <c r="K27" i="3"/>
  <c r="M27" i="3"/>
  <c r="N27" i="3"/>
  <c r="L27" i="3"/>
  <c r="K26" i="3"/>
  <c r="M26" i="3"/>
  <c r="N26" i="3"/>
  <c r="L26" i="3"/>
  <c r="K25" i="3"/>
  <c r="M25" i="3"/>
  <c r="N25" i="3"/>
  <c r="L25" i="3"/>
  <c r="K12" i="3"/>
  <c r="M12" i="3"/>
  <c r="N12" i="3"/>
  <c r="L12" i="3"/>
  <c r="K11" i="3"/>
  <c r="M11" i="3"/>
  <c r="N11" i="3"/>
  <c r="L11" i="3"/>
  <c r="J6" i="4"/>
  <c r="J7" i="4"/>
  <c r="J8" i="4"/>
  <c r="I6" i="4"/>
  <c r="I7" i="4"/>
  <c r="I8" i="4"/>
  <c r="H6" i="4"/>
  <c r="H7" i="4"/>
  <c r="H8" i="4"/>
  <c r="O3" i="4"/>
  <c r="O2" i="4"/>
  <c r="N2" i="4"/>
  <c r="N4" i="4"/>
  <c r="N3" i="4"/>
  <c r="M3" i="4"/>
  <c r="M2" i="4"/>
  <c r="L3" i="4"/>
  <c r="L2" i="4"/>
  <c r="J3" i="4"/>
  <c r="J4" i="4"/>
  <c r="J2" i="4"/>
  <c r="I3" i="4"/>
  <c r="I4" i="4"/>
  <c r="I2" i="4"/>
  <c r="H3" i="4"/>
  <c r="H4" i="4"/>
  <c r="H2" i="4"/>
  <c r="R22" i="3"/>
  <c r="R21" i="3"/>
  <c r="Q22" i="3"/>
  <c r="Q21" i="3"/>
  <c r="R47" i="3"/>
  <c r="R46" i="3"/>
  <c r="Q47" i="3"/>
  <c r="Q46" i="3"/>
  <c r="P47" i="3"/>
  <c r="P22" i="3"/>
  <c r="P21" i="3"/>
  <c r="P46" i="3"/>
  <c r="R38" i="3"/>
  <c r="R37" i="3"/>
  <c r="Q38" i="3"/>
  <c r="Q37" i="3"/>
  <c r="R31" i="3"/>
  <c r="R30" i="3"/>
  <c r="Q31" i="3"/>
  <c r="Q30" i="3"/>
  <c r="K49" i="3"/>
  <c r="M49" i="3"/>
  <c r="N49" i="3"/>
  <c r="L49" i="3"/>
  <c r="K48" i="3"/>
  <c r="M48" i="3"/>
  <c r="N48" i="3"/>
  <c r="L48" i="3"/>
  <c r="N44" i="3"/>
  <c r="N45" i="3"/>
  <c r="N46" i="3"/>
  <c r="N47" i="3"/>
  <c r="N3" i="3"/>
  <c r="N4" i="3"/>
  <c r="N8" i="3"/>
  <c r="N9" i="3"/>
  <c r="N10" i="3"/>
  <c r="N14" i="3"/>
  <c r="N15" i="3"/>
  <c r="N16" i="3"/>
  <c r="N17" i="3"/>
  <c r="N18" i="3"/>
  <c r="N19" i="3"/>
  <c r="N21" i="3"/>
  <c r="N22" i="3"/>
  <c r="N23" i="3"/>
  <c r="N24" i="3"/>
  <c r="N29" i="3"/>
  <c r="N30" i="3"/>
  <c r="N31" i="3"/>
  <c r="N32" i="3"/>
  <c r="N33" i="3"/>
  <c r="N34" i="3"/>
  <c r="N36" i="3"/>
  <c r="N37" i="3"/>
  <c r="N38" i="3"/>
  <c r="N39" i="3"/>
  <c r="N40" i="3"/>
  <c r="N41" i="3"/>
  <c r="N42" i="3"/>
  <c r="N2" i="3"/>
  <c r="L39" i="3"/>
  <c r="L40" i="3"/>
  <c r="L41" i="3"/>
  <c r="L42" i="3"/>
  <c r="L44" i="3"/>
  <c r="L45" i="3"/>
  <c r="L46" i="3"/>
  <c r="L47" i="3"/>
  <c r="L3" i="3"/>
  <c r="L4" i="3"/>
  <c r="L8" i="3"/>
  <c r="L9" i="3"/>
  <c r="L10" i="3"/>
  <c r="L14" i="3"/>
  <c r="L15" i="3"/>
  <c r="L16" i="3"/>
  <c r="L17" i="3"/>
  <c r="L18" i="3"/>
  <c r="L19" i="3"/>
  <c r="L21" i="3"/>
  <c r="L22" i="3"/>
  <c r="L23" i="3"/>
  <c r="L24" i="3"/>
  <c r="L29" i="3"/>
  <c r="L30" i="3"/>
  <c r="L31" i="3"/>
  <c r="L32" i="3"/>
  <c r="L33" i="3"/>
  <c r="L34" i="3"/>
  <c r="L36" i="3"/>
  <c r="L37" i="3"/>
  <c r="L38" i="3"/>
  <c r="L2" i="3"/>
  <c r="M40" i="3"/>
  <c r="M41" i="3"/>
  <c r="M42" i="3"/>
  <c r="M44" i="3"/>
  <c r="M45" i="3"/>
  <c r="M46" i="3"/>
  <c r="M47" i="3"/>
  <c r="M3" i="3"/>
  <c r="M4" i="3"/>
  <c r="M8" i="3"/>
  <c r="M9" i="3"/>
  <c r="M10" i="3"/>
  <c r="M14" i="3"/>
  <c r="M15" i="3"/>
  <c r="M16" i="3"/>
  <c r="M17" i="3"/>
  <c r="M18" i="3"/>
  <c r="M19" i="3"/>
  <c r="M21" i="3"/>
  <c r="M22" i="3"/>
  <c r="M23" i="3"/>
  <c r="M24" i="3"/>
  <c r="M29" i="3"/>
  <c r="M30" i="3"/>
  <c r="M31" i="3"/>
  <c r="M32" i="3"/>
  <c r="M33" i="3"/>
  <c r="M34" i="3"/>
  <c r="M36" i="3"/>
  <c r="M37" i="3"/>
  <c r="M38" i="3"/>
  <c r="M39" i="3"/>
  <c r="M2" i="3"/>
  <c r="R8" i="3" l="1"/>
  <c r="K19" i="3"/>
  <c r="K18" i="3"/>
  <c r="K17" i="3"/>
  <c r="K16" i="3"/>
  <c r="K15" i="3"/>
  <c r="K14" i="3"/>
  <c r="K47" i="3" l="1"/>
  <c r="K46" i="3"/>
  <c r="K10" i="3"/>
  <c r="K44" i="3"/>
  <c r="K45" i="3"/>
  <c r="K8" i="3"/>
  <c r="K9" i="3"/>
  <c r="K24" i="3"/>
  <c r="K23" i="3"/>
  <c r="K22" i="3"/>
  <c r="K42" i="3" l="1"/>
  <c r="K41" i="3"/>
  <c r="K40" i="3"/>
  <c r="K33" i="3"/>
  <c r="K32" i="3"/>
  <c r="K34" i="3"/>
  <c r="K29" i="3"/>
  <c r="K30" i="3"/>
  <c r="K31" i="3"/>
  <c r="K36" i="3"/>
  <c r="K37" i="3"/>
  <c r="K38" i="3"/>
  <c r="K39" i="3"/>
  <c r="K4" i="3"/>
  <c r="K21" i="3"/>
  <c r="K3" i="3"/>
  <c r="K2" i="3"/>
  <c r="P31" i="3" l="1"/>
  <c r="P38" i="3"/>
  <c r="P37" i="3"/>
  <c r="P30" i="3"/>
  <c r="R35" i="2"/>
  <c r="R32" i="2"/>
  <c r="S9" i="2"/>
  <c r="S5" i="2"/>
  <c r="I28" i="2"/>
  <c r="I25" i="2" l="1"/>
  <c r="I24" i="2"/>
  <c r="I20" i="2"/>
  <c r="I19" i="2"/>
  <c r="I13" i="2" l="1"/>
  <c r="I12" i="2"/>
  <c r="I6" i="2"/>
  <c r="I5" i="2"/>
  <c r="I3" i="2"/>
  <c r="I2" i="2"/>
  <c r="Y31" i="1" l="1"/>
  <c r="Y30" i="1"/>
  <c r="X31" i="1"/>
  <c r="X30" i="1"/>
  <c r="W31" i="1"/>
  <c r="W30" i="1"/>
  <c r="V31" i="1"/>
  <c r="V30" i="1"/>
  <c r="U31" i="1"/>
  <c r="U30" i="1"/>
  <c r="T31" i="1"/>
  <c r="S30" i="1"/>
</calcChain>
</file>

<file path=xl/sharedStrings.xml><?xml version="1.0" encoding="utf-8"?>
<sst xmlns="http://schemas.openxmlformats.org/spreadsheetml/2006/main" count="268" uniqueCount="86">
  <si>
    <t>date</t>
  </si>
  <si>
    <t>test losses</t>
  </si>
  <si>
    <t>test_accuracy</t>
  </si>
  <si>
    <t>optimizer</t>
  </si>
  <si>
    <t>adam</t>
  </si>
  <si>
    <t>SGD</t>
  </si>
  <si>
    <t>learning rate</t>
  </si>
  <si>
    <t>architecture</t>
  </si>
  <si>
    <t>batch_size</t>
  </si>
  <si>
    <t>avg</t>
  </si>
  <si>
    <t>stdev</t>
  </si>
  <si>
    <t>withou dropout</t>
  </si>
  <si>
    <t>val_accuracy</t>
  </si>
  <si>
    <t>with augmentation</t>
  </si>
  <si>
    <t>loss_weight</t>
  </si>
  <si>
    <t>[3, 1]</t>
  </si>
  <si>
    <t>[4, 1]</t>
  </si>
  <si>
    <t>kfold accuracy</t>
  </si>
  <si>
    <t>experiment</t>
  </si>
  <si>
    <t>input size</t>
  </si>
  <si>
    <t>network</t>
  </si>
  <si>
    <t>total_accuracy</t>
  </si>
  <si>
    <t>class</t>
  </si>
  <si>
    <t>[right,  left]</t>
  </si>
  <si>
    <t>unet + 2</t>
  </si>
  <si>
    <t>mean</t>
  </si>
  <si>
    <t>stdv</t>
  </si>
  <si>
    <t>[RO,  LO]</t>
  </si>
  <si>
    <t>loss_function</t>
  </si>
  <si>
    <t>minimize x^2+y^2</t>
  </si>
  <si>
    <t>kernel_size</t>
  </si>
  <si>
    <t>num_channels</t>
  </si>
  <si>
    <t>exp</t>
  </si>
  <si>
    <t>num_down</t>
  </si>
  <si>
    <t>group</t>
  </si>
  <si>
    <t>Poolling</t>
  </si>
  <si>
    <t>max</t>
  </si>
  <si>
    <t>kernel</t>
  </si>
  <si>
    <t>[right, , left]</t>
  </si>
  <si>
    <t>note</t>
  </si>
  <si>
    <t>unet_outchannel</t>
  </si>
  <si>
    <t>tp</t>
  </si>
  <si>
    <t>fn</t>
  </si>
  <si>
    <t>fp</t>
  </si>
  <si>
    <t>tn</t>
  </si>
  <si>
    <t>pooling</t>
  </si>
  <si>
    <t>relu</t>
  </si>
  <si>
    <t>ecg_seg_fold_2020-09-25 19:56:13</t>
  </si>
  <si>
    <t>unet + class</t>
  </si>
  <si>
    <t>yes</t>
  </si>
  <si>
    <t>maxpooling</t>
  </si>
  <si>
    <t>(LO, RO)</t>
  </si>
  <si>
    <t>l2</t>
  </si>
  <si>
    <t>no</t>
  </si>
  <si>
    <t>(L, R)</t>
  </si>
  <si>
    <t>accuracy</t>
  </si>
  <si>
    <t>classifier</t>
  </si>
  <si>
    <t>auc</t>
  </si>
  <si>
    <t>avgpooling</t>
  </si>
  <si>
    <t>ecg_seg_fold_2020-09-29 20:43:02</t>
  </si>
  <si>
    <t>specificity</t>
  </si>
  <si>
    <t>sensitivity</t>
  </si>
  <si>
    <t>npr</t>
  </si>
  <si>
    <t>ppr</t>
  </si>
  <si>
    <t>baseline3</t>
  </si>
  <si>
    <t>[L, R]</t>
  </si>
  <si>
    <t>.</t>
  </si>
  <si>
    <t>task</t>
  </si>
  <si>
    <t>['AN', 'BN']</t>
  </si>
  <si>
    <t>ecg_fold_2020-11-11 17:47:37</t>
  </si>
  <si>
    <t>ap_score</t>
  </si>
  <si>
    <t>auc_roc</t>
  </si>
  <si>
    <t>ecg_seg_fold_2020-11-11 18:53:15</t>
  </si>
  <si>
    <t>unet+clas</t>
  </si>
  <si>
    <t>kernel size</t>
  </si>
  <si>
    <t>ecg_seg_fold_2020-11-13 19:47:01</t>
  </si>
  <si>
    <t>after normalization</t>
  </si>
  <si>
    <t>classifier only</t>
  </si>
  <si>
    <t>l2 norm</t>
  </si>
  <si>
    <t>auc-roc</t>
  </si>
  <si>
    <t>l2 + 201</t>
  </si>
  <si>
    <t>max + 201</t>
  </si>
  <si>
    <t>ecg_seg_fold_2020-11-14 22:38:05</t>
  </si>
  <si>
    <t>ecg_seg_fold_2020-11-14 22:37:58</t>
  </si>
  <si>
    <t>ecg_seg_fold_2020-11-15 10:48:50</t>
  </si>
  <si>
    <t>ecg_seg_fold_2020-11-15 10:50:03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</si>
</sst>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2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22" fontId="1" fillId="2" borderId="0" xfId="1" applyNumberFormat="1" applyFill="1"/>
    <xf numFmtId="0" fontId="0" fillId="2" borderId="0" xfId="0" applyFill="1" applyAlignment="1">
      <alignment horizontal="center" vertical="center"/>
    </xf>
    <xf numFmtId="22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2" fontId="2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888/tree/2020-07-27%2020%3A55" TargetMode="External"/><Relationship Id="rId3" Type="http://schemas.openxmlformats.org/officeDocument/2006/relationships/hyperlink" Target="http://localhost:8888/tree/2020-07-27%2017%3A21" TargetMode="External"/><Relationship Id="rId7" Type="http://schemas.openxmlformats.org/officeDocument/2006/relationships/hyperlink" Target="http://localhost:8888/tree/2020-07-27%2021%3A02" TargetMode="External"/><Relationship Id="rId2" Type="http://schemas.openxmlformats.org/officeDocument/2006/relationships/hyperlink" Target="http://localhost:8888/tree/2020-07-27%2017%3A05" TargetMode="External"/><Relationship Id="rId1" Type="http://schemas.openxmlformats.org/officeDocument/2006/relationships/hyperlink" Target="http://localhost:8888/tree/2020-07-27%2016%3A58" TargetMode="External"/><Relationship Id="rId6" Type="http://schemas.openxmlformats.org/officeDocument/2006/relationships/hyperlink" Target="http://localhost:8888/tree/2020-07-27%2018%3A17" TargetMode="External"/><Relationship Id="rId11" Type="http://schemas.openxmlformats.org/officeDocument/2006/relationships/hyperlink" Target="http://localhost:8888/tree/2020-07-27%2021%3A33" TargetMode="External"/><Relationship Id="rId5" Type="http://schemas.openxmlformats.org/officeDocument/2006/relationships/hyperlink" Target="http://localhost:8888/tree/2020-07-27%2017%3A52" TargetMode="External"/><Relationship Id="rId10" Type="http://schemas.openxmlformats.org/officeDocument/2006/relationships/hyperlink" Target="http://localhost:8888/tree/2020-07-27%2021%3A27" TargetMode="External"/><Relationship Id="rId4" Type="http://schemas.openxmlformats.org/officeDocument/2006/relationships/hyperlink" Target="http://localhost:8888/tree/2020-07-27%2017%3A37" TargetMode="External"/><Relationship Id="rId9" Type="http://schemas.openxmlformats.org/officeDocument/2006/relationships/hyperlink" Target="http://localhost:8888/tree/2020-07-27%2021%3A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2349-2927-394B-9F75-B3741DB1C4C0}">
  <dimension ref="A1:AA41"/>
  <sheetViews>
    <sheetView topLeftCell="E1" workbookViewId="0">
      <selection activeCell="H34" sqref="H34"/>
    </sheetView>
  </sheetViews>
  <sheetFormatPr baseColWidth="10" defaultRowHeight="16" x14ac:dyDescent="0.2"/>
  <cols>
    <col min="2" max="2" width="18.33203125" customWidth="1"/>
    <col min="4" max="4" width="13" customWidth="1"/>
    <col min="6" max="6" width="12.1640625" customWidth="1"/>
    <col min="11" max="11" width="16.5" customWidth="1"/>
    <col min="19" max="19" width="14.83203125" customWidth="1"/>
    <col min="22" max="22" width="13.5" customWidth="1"/>
    <col min="24" max="24" width="13.83203125" customWidth="1"/>
    <col min="27" max="27" width="18.6640625" customWidth="1"/>
  </cols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K1" t="s">
        <v>0</v>
      </c>
      <c r="L1" t="s">
        <v>1</v>
      </c>
      <c r="M1" t="s">
        <v>2</v>
      </c>
      <c r="N1" t="s">
        <v>3</v>
      </c>
      <c r="O1" t="s">
        <v>6</v>
      </c>
      <c r="P1" t="s">
        <v>7</v>
      </c>
      <c r="Q1" t="s">
        <v>8</v>
      </c>
      <c r="T1" t="s">
        <v>1</v>
      </c>
      <c r="U1" t="s">
        <v>2</v>
      </c>
      <c r="V1" t="s">
        <v>12</v>
      </c>
      <c r="W1" t="s">
        <v>3</v>
      </c>
      <c r="X1" t="s">
        <v>6</v>
      </c>
      <c r="Y1" t="s">
        <v>7</v>
      </c>
      <c r="Z1" t="s">
        <v>8</v>
      </c>
    </row>
    <row r="2" spans="1:27" x14ac:dyDescent="0.2">
      <c r="A2" s="13"/>
      <c r="B2" s="3">
        <v>44039.696527777778</v>
      </c>
      <c r="C2" s="4"/>
      <c r="D2" s="4">
        <v>83.491</v>
      </c>
      <c r="E2" s="4" t="s">
        <v>4</v>
      </c>
      <c r="F2" s="5">
        <v>1.0000000000000001E-5</v>
      </c>
      <c r="G2" s="14">
        <v>1</v>
      </c>
      <c r="H2" s="4">
        <v>16</v>
      </c>
      <c r="K2" s="1">
        <v>44040.845833333333</v>
      </c>
      <c r="L2">
        <v>0.29099999999999998</v>
      </c>
      <c r="M2">
        <v>90.265000000000001</v>
      </c>
      <c r="N2" t="s">
        <v>4</v>
      </c>
      <c r="O2">
        <v>1.0000000000000001E-5</v>
      </c>
      <c r="P2">
        <v>1</v>
      </c>
      <c r="Q2">
        <v>16</v>
      </c>
      <c r="S2" s="1">
        <v>44041.726388888892</v>
      </c>
      <c r="T2">
        <v>0.38500000000000001</v>
      </c>
      <c r="U2">
        <v>83.823999999999998</v>
      </c>
      <c r="AA2" s="16" t="s">
        <v>13</v>
      </c>
    </row>
    <row r="3" spans="1:27" x14ac:dyDescent="0.2">
      <c r="A3" s="13"/>
      <c r="B3" s="6">
        <v>44039.706944444442</v>
      </c>
      <c r="C3" s="4">
        <v>0.23300000000000001</v>
      </c>
      <c r="D3" s="4">
        <v>93.688999999999993</v>
      </c>
      <c r="E3" s="4" t="s">
        <v>4</v>
      </c>
      <c r="F3" s="5">
        <v>1.0000000000000001E-5</v>
      </c>
      <c r="G3" s="14"/>
      <c r="H3" s="4">
        <v>16</v>
      </c>
      <c r="L3">
        <v>0.32200000000000001</v>
      </c>
      <c r="M3">
        <v>87.894999999999996</v>
      </c>
      <c r="N3" t="s">
        <v>4</v>
      </c>
      <c r="O3">
        <v>1.0000000000000001E-5</v>
      </c>
      <c r="Q3">
        <v>16</v>
      </c>
      <c r="T3">
        <v>0.63600000000000001</v>
      </c>
      <c r="U3">
        <v>83.912999999999997</v>
      </c>
      <c r="AA3" s="16"/>
    </row>
    <row r="4" spans="1:27" x14ac:dyDescent="0.2">
      <c r="A4" s="13"/>
      <c r="B4" s="6">
        <v>44039.711805555555</v>
      </c>
      <c r="C4" s="4">
        <v>0.49399999999999999</v>
      </c>
      <c r="D4" s="4">
        <v>84.847999999999999</v>
      </c>
      <c r="E4" s="4" t="s">
        <v>4</v>
      </c>
      <c r="F4" s="5">
        <v>1.0000000000000001E-5</v>
      </c>
      <c r="G4" s="14"/>
      <c r="H4" s="4">
        <v>16</v>
      </c>
      <c r="L4">
        <v>0.20300000000000001</v>
      </c>
      <c r="M4">
        <v>93.75</v>
      </c>
      <c r="N4" t="s">
        <v>4</v>
      </c>
      <c r="O4">
        <v>1.0000000000000001E-5</v>
      </c>
      <c r="Q4">
        <v>16</v>
      </c>
      <c r="T4">
        <v>0.186</v>
      </c>
      <c r="U4">
        <v>92.021000000000001</v>
      </c>
      <c r="AA4" s="16"/>
    </row>
    <row r="5" spans="1:27" x14ac:dyDescent="0.2">
      <c r="A5" s="13"/>
      <c r="B5" s="3">
        <v>44039.71597222222</v>
      </c>
      <c r="C5" s="4">
        <v>0.59199999999999997</v>
      </c>
      <c r="D5" s="4">
        <v>87.570999999999998</v>
      </c>
      <c r="E5" s="4" t="s">
        <v>4</v>
      </c>
      <c r="F5" s="5">
        <v>1.0000000000000001E-5</v>
      </c>
      <c r="G5" s="14"/>
      <c r="H5" s="4">
        <v>16</v>
      </c>
      <c r="L5">
        <v>0.33700000000000002</v>
      </c>
      <c r="M5">
        <v>87.864000000000004</v>
      </c>
      <c r="N5" t="s">
        <v>4</v>
      </c>
      <c r="O5">
        <v>1.0000000000000001E-5</v>
      </c>
      <c r="Q5">
        <v>16</v>
      </c>
      <c r="T5">
        <v>0.19400000000000001</v>
      </c>
      <c r="U5">
        <v>94.230999999999995</v>
      </c>
      <c r="AA5" s="16"/>
    </row>
    <row r="6" spans="1:27" x14ac:dyDescent="0.2">
      <c r="A6" s="13"/>
      <c r="B6" s="6">
        <v>44039.722916666666</v>
      </c>
      <c r="C6" s="4">
        <v>0.33400000000000002</v>
      </c>
      <c r="D6" s="4">
        <v>87.096999999999994</v>
      </c>
      <c r="E6" s="4" t="s">
        <v>4</v>
      </c>
      <c r="F6" s="5">
        <v>1.0000000000000001E-5</v>
      </c>
      <c r="G6" s="14"/>
      <c r="H6" s="4">
        <v>16</v>
      </c>
      <c r="L6">
        <v>0.34200000000000003</v>
      </c>
      <c r="M6">
        <v>88.991</v>
      </c>
      <c r="N6" t="s">
        <v>4</v>
      </c>
      <c r="O6">
        <v>1.0000000000000001E-5</v>
      </c>
      <c r="Q6">
        <v>16</v>
      </c>
      <c r="T6">
        <v>1.048</v>
      </c>
      <c r="U6">
        <v>81.775999999999996</v>
      </c>
      <c r="AA6" s="16"/>
    </row>
    <row r="7" spans="1:27" x14ac:dyDescent="0.2">
      <c r="A7" s="2"/>
      <c r="B7" s="6"/>
      <c r="C7" s="4"/>
      <c r="D7" s="4"/>
      <c r="E7" s="4"/>
      <c r="F7" s="5"/>
      <c r="G7" s="7"/>
      <c r="H7" s="4"/>
      <c r="L7">
        <v>0.33</v>
      </c>
      <c r="M7">
        <v>87.879000000000005</v>
      </c>
    </row>
    <row r="8" spans="1:27" x14ac:dyDescent="0.2">
      <c r="B8" s="4"/>
      <c r="C8" s="4"/>
      <c r="D8" s="4"/>
      <c r="E8" s="4"/>
      <c r="F8" s="4"/>
      <c r="G8" s="4"/>
      <c r="H8" s="4"/>
      <c r="L8">
        <v>0.35799999999999998</v>
      </c>
      <c r="M8">
        <v>85.046999999999997</v>
      </c>
      <c r="V8" t="s">
        <v>14</v>
      </c>
      <c r="W8" t="s">
        <v>7</v>
      </c>
      <c r="X8" t="s">
        <v>17</v>
      </c>
    </row>
    <row r="9" spans="1:27" x14ac:dyDescent="0.2">
      <c r="B9" s="6">
        <v>44039.734027777777</v>
      </c>
      <c r="C9" s="4">
        <v>0.63</v>
      </c>
      <c r="D9" s="4">
        <v>74.757000000000005</v>
      </c>
      <c r="E9" s="4" t="s">
        <v>5</v>
      </c>
      <c r="F9" s="5">
        <v>1.0000000000000001E-5</v>
      </c>
      <c r="G9" s="4"/>
      <c r="H9" s="4"/>
      <c r="S9" s="1">
        <v>44047.711805555555</v>
      </c>
      <c r="T9">
        <v>0.47</v>
      </c>
      <c r="U9">
        <v>80.454999999999998</v>
      </c>
      <c r="V9" t="s">
        <v>15</v>
      </c>
    </row>
    <row r="10" spans="1:27" x14ac:dyDescent="0.2">
      <c r="B10" s="6">
        <v>44039.744444444441</v>
      </c>
      <c r="C10" s="4">
        <v>0.52600000000000002</v>
      </c>
      <c r="D10" s="4">
        <v>69.869</v>
      </c>
      <c r="E10" s="4" t="s">
        <v>5</v>
      </c>
      <c r="F10" s="5">
        <v>5.0000000000000002E-5</v>
      </c>
      <c r="G10" s="4"/>
      <c r="H10" s="4"/>
      <c r="K10" s="1">
        <v>44040.855555555558</v>
      </c>
      <c r="L10">
        <v>0.34200000000000003</v>
      </c>
      <c r="M10">
        <v>88.991</v>
      </c>
      <c r="N10" t="s">
        <v>4</v>
      </c>
      <c r="O10">
        <v>1.0000000000000001E-5</v>
      </c>
      <c r="P10">
        <v>2</v>
      </c>
      <c r="S10" s="1">
        <v>44047.720833333333</v>
      </c>
      <c r="T10">
        <v>0.60699999999999998</v>
      </c>
      <c r="U10">
        <v>79.426000000000002</v>
      </c>
    </row>
    <row r="11" spans="1:27" x14ac:dyDescent="0.2">
      <c r="B11" s="6">
        <v>44039.761805555558</v>
      </c>
      <c r="C11" s="4">
        <v>0.51800000000000002</v>
      </c>
      <c r="D11" s="4">
        <v>72.566000000000003</v>
      </c>
      <c r="E11" s="4" t="s">
        <v>5</v>
      </c>
      <c r="F11" s="5">
        <v>1E-4</v>
      </c>
      <c r="G11" s="4"/>
      <c r="H11" s="4"/>
      <c r="K11" s="1">
        <v>44040.851388888892</v>
      </c>
      <c r="L11">
        <v>0.31900000000000001</v>
      </c>
      <c r="M11">
        <v>86.081999999999994</v>
      </c>
      <c r="N11" t="s">
        <v>4</v>
      </c>
      <c r="S11" s="1">
        <v>44047.722916666666</v>
      </c>
      <c r="T11">
        <v>0.39600000000000002</v>
      </c>
      <c r="U11">
        <v>91</v>
      </c>
    </row>
    <row r="12" spans="1:27" x14ac:dyDescent="0.2">
      <c r="B12" s="4"/>
      <c r="C12" s="4"/>
      <c r="D12" s="4"/>
      <c r="E12" s="4"/>
      <c r="F12" s="4"/>
      <c r="G12" s="4"/>
      <c r="H12" s="4"/>
      <c r="L12">
        <v>0.42699999999999999</v>
      </c>
      <c r="M12">
        <v>83.105000000000004</v>
      </c>
    </row>
    <row r="13" spans="1:27" x14ac:dyDescent="0.2">
      <c r="B13" s="6">
        <v>44039.871527777781</v>
      </c>
      <c r="C13" s="4">
        <v>0.45200000000000001</v>
      </c>
      <c r="D13" s="4">
        <v>90.789000000000001</v>
      </c>
      <c r="E13" s="4" t="s">
        <v>4</v>
      </c>
      <c r="F13" s="5">
        <v>1.0000000000000001E-5</v>
      </c>
      <c r="G13" s="15">
        <v>2</v>
      </c>
      <c r="H13" s="4">
        <v>8</v>
      </c>
      <c r="L13">
        <v>0.25700000000000001</v>
      </c>
      <c r="M13">
        <v>94.117999999999995</v>
      </c>
      <c r="S13" s="1">
        <v>44047.743055555555</v>
      </c>
      <c r="T13">
        <v>0.443</v>
      </c>
      <c r="U13">
        <v>86.792000000000002</v>
      </c>
      <c r="V13" t="s">
        <v>16</v>
      </c>
    </row>
    <row r="14" spans="1:27" x14ac:dyDescent="0.2">
      <c r="B14" s="6">
        <v>44039.876388888886</v>
      </c>
      <c r="C14" s="4">
        <v>0.51800000000000002</v>
      </c>
      <c r="D14" s="4">
        <v>84.804000000000002</v>
      </c>
      <c r="E14" s="4" t="s">
        <v>4</v>
      </c>
      <c r="F14" s="5">
        <v>1.0000000000000001E-5</v>
      </c>
      <c r="G14" s="15"/>
      <c r="H14" s="4">
        <v>8</v>
      </c>
      <c r="L14">
        <v>0.375</v>
      </c>
      <c r="M14">
        <v>88.478999999999999</v>
      </c>
      <c r="T14">
        <v>0.39900000000000002</v>
      </c>
      <c r="U14">
        <v>83</v>
      </c>
    </row>
    <row r="15" spans="1:27" x14ac:dyDescent="0.2">
      <c r="B15" s="4"/>
      <c r="C15" s="4"/>
      <c r="D15" s="4"/>
      <c r="E15" s="4"/>
      <c r="F15" s="4"/>
      <c r="G15" s="4"/>
      <c r="H15" s="4"/>
      <c r="L15">
        <v>0.36599999999999999</v>
      </c>
      <c r="M15">
        <v>87.5</v>
      </c>
      <c r="S15" s="1">
        <v>44047.74722222222</v>
      </c>
      <c r="T15">
        <v>0.35099999999999998</v>
      </c>
      <c r="U15">
        <v>85.903000000000006</v>
      </c>
    </row>
    <row r="16" spans="1:27" x14ac:dyDescent="0.2">
      <c r="B16" s="6">
        <v>44039.883333333331</v>
      </c>
      <c r="C16" s="4">
        <v>0.52900000000000003</v>
      </c>
      <c r="D16" s="4">
        <v>79.278999999999996</v>
      </c>
      <c r="E16" s="4" t="s">
        <v>4</v>
      </c>
      <c r="F16" s="4"/>
      <c r="G16" s="4"/>
      <c r="H16" s="4">
        <v>16</v>
      </c>
      <c r="S16" s="1">
        <v>44047.844224537039</v>
      </c>
      <c r="X16">
        <v>85.965999999999994</v>
      </c>
    </row>
    <row r="17" spans="2:25" x14ac:dyDescent="0.2">
      <c r="B17" s="6">
        <v>44039.893750000003</v>
      </c>
      <c r="C17" s="4">
        <v>0.22600000000000001</v>
      </c>
      <c r="D17" s="4">
        <v>91.509</v>
      </c>
      <c r="E17" s="4" t="s">
        <v>4</v>
      </c>
      <c r="F17" s="4"/>
      <c r="G17" s="4"/>
      <c r="H17" s="4">
        <v>16</v>
      </c>
      <c r="L17">
        <v>0.73499999999999999</v>
      </c>
      <c r="M17">
        <v>65.566000000000003</v>
      </c>
      <c r="P17">
        <v>3</v>
      </c>
      <c r="S17" s="1">
        <v>44047.844224537039</v>
      </c>
      <c r="X17">
        <v>84.58</v>
      </c>
    </row>
    <row r="18" spans="2:25" x14ac:dyDescent="0.2">
      <c r="B18" s="6">
        <v>44039.897916666669</v>
      </c>
      <c r="C18" s="4">
        <v>0.14299999999999999</v>
      </c>
      <c r="D18" s="4">
        <v>97.664000000000001</v>
      </c>
      <c r="E18" s="4" t="s">
        <v>4</v>
      </c>
      <c r="F18" s="4"/>
      <c r="G18" s="4"/>
      <c r="H18" s="4">
        <v>16</v>
      </c>
      <c r="L18">
        <v>0.39300000000000002</v>
      </c>
      <c r="M18">
        <v>82.233999999999995</v>
      </c>
      <c r="S18" s="1">
        <v>44047.851851851854</v>
      </c>
      <c r="X18">
        <v>86.426000000000002</v>
      </c>
    </row>
    <row r="19" spans="2:25" x14ac:dyDescent="0.2">
      <c r="B19" s="3">
        <v>44039.909722222219</v>
      </c>
      <c r="C19" s="4">
        <v>0.35</v>
      </c>
      <c r="D19" s="4">
        <v>94.63</v>
      </c>
      <c r="E19" s="4" t="s">
        <v>4</v>
      </c>
      <c r="F19" s="4"/>
      <c r="G19" s="4"/>
      <c r="H19" s="4"/>
      <c r="L19">
        <v>0.372</v>
      </c>
      <c r="M19">
        <v>88.94</v>
      </c>
    </row>
    <row r="20" spans="2:25" x14ac:dyDescent="0.2">
      <c r="B20" s="4"/>
      <c r="C20" s="4">
        <v>0.88900000000000001</v>
      </c>
      <c r="D20" s="4">
        <v>86.316000000000003</v>
      </c>
      <c r="E20" s="4"/>
      <c r="F20" s="4"/>
      <c r="G20" s="4"/>
      <c r="H20" s="4"/>
      <c r="L20">
        <v>0.91300000000000003</v>
      </c>
      <c r="M20">
        <v>72.936000000000007</v>
      </c>
    </row>
    <row r="21" spans="2:25" x14ac:dyDescent="0.2">
      <c r="L21">
        <v>0.51300000000000001</v>
      </c>
      <c r="M21">
        <v>84.158000000000001</v>
      </c>
    </row>
    <row r="22" spans="2:25" x14ac:dyDescent="0.2">
      <c r="L22">
        <v>0.54300000000000004</v>
      </c>
      <c r="M22">
        <v>74.5</v>
      </c>
    </row>
    <row r="24" spans="2:25" x14ac:dyDescent="0.2">
      <c r="K24" s="1">
        <v>44041.495138888888</v>
      </c>
      <c r="L24">
        <v>0.27500000000000002</v>
      </c>
      <c r="M24">
        <v>90.206000000000003</v>
      </c>
      <c r="P24">
        <v>4</v>
      </c>
    </row>
    <row r="25" spans="2:25" x14ac:dyDescent="0.2">
      <c r="K25" s="1">
        <v>44041.495833333334</v>
      </c>
      <c r="L25">
        <v>0.379</v>
      </c>
      <c r="M25">
        <v>84.376999999999995</v>
      </c>
      <c r="P25">
        <v>4</v>
      </c>
    </row>
    <row r="26" spans="2:25" x14ac:dyDescent="0.2">
      <c r="L26">
        <v>0.40799999999999997</v>
      </c>
      <c r="M26">
        <v>83.262</v>
      </c>
      <c r="P26">
        <v>4</v>
      </c>
    </row>
    <row r="27" spans="2:25" x14ac:dyDescent="0.2">
      <c r="L27">
        <v>0.374</v>
      </c>
      <c r="M27">
        <v>87.677999999999997</v>
      </c>
      <c r="P27">
        <v>4</v>
      </c>
    </row>
    <row r="28" spans="2:25" x14ac:dyDescent="0.2">
      <c r="L28">
        <v>0.36399999999999999</v>
      </c>
      <c r="M28">
        <v>90.290999999999997</v>
      </c>
      <c r="P28">
        <v>4</v>
      </c>
    </row>
    <row r="29" spans="2:25" x14ac:dyDescent="0.2">
      <c r="L29">
        <v>0.41299999999999998</v>
      </c>
      <c r="M29">
        <v>87</v>
      </c>
      <c r="N29" t="s">
        <v>11</v>
      </c>
      <c r="P29">
        <v>4</v>
      </c>
    </row>
    <row r="30" spans="2:25" x14ac:dyDescent="0.2">
      <c r="L30">
        <v>0.52</v>
      </c>
      <c r="M30">
        <v>88.35</v>
      </c>
      <c r="N30" t="s">
        <v>11</v>
      </c>
      <c r="P30">
        <v>4</v>
      </c>
      <c r="R30" t="s">
        <v>9</v>
      </c>
      <c r="S30">
        <f>AVERAGE(M2:M8)</f>
        <v>88.813000000000002</v>
      </c>
      <c r="T30">
        <v>88.046000000000006</v>
      </c>
      <c r="U30">
        <f>AVERAGE(M17:M22)</f>
        <v>78.055666666666681</v>
      </c>
      <c r="V30">
        <f>AVERAGE(M24:M28)</f>
        <v>87.162800000000004</v>
      </c>
      <c r="W30">
        <f>AVERAGE(U2:U6)</f>
        <v>87.152999999999992</v>
      </c>
      <c r="X30">
        <f>AVERAGE(M37:M41)</f>
        <v>80.056799999999996</v>
      </c>
      <c r="Y30">
        <f>AVERAGE(U2:U6)</f>
        <v>87.152999999999992</v>
      </c>
    </row>
    <row r="31" spans="2:25" x14ac:dyDescent="0.2">
      <c r="L31">
        <v>0.252</v>
      </c>
      <c r="M31">
        <v>92.856999999999999</v>
      </c>
      <c r="N31" t="s">
        <v>11</v>
      </c>
      <c r="P31">
        <v>4</v>
      </c>
      <c r="R31" t="s">
        <v>10</v>
      </c>
      <c r="S31">
        <v>2.6869999999999998</v>
      </c>
      <c r="T31">
        <f>STDEV(M10:M15)</f>
        <v>3.6474262386875833</v>
      </c>
      <c r="U31">
        <f>STDEV(M17:M22)</f>
        <v>8.5791745445973184</v>
      </c>
      <c r="V31">
        <f>STDEV(M24:M28)</f>
        <v>3.2515017607253429</v>
      </c>
      <c r="W31">
        <f>STDEV(U2:U6)</f>
        <v>5.574214698053888</v>
      </c>
      <c r="X31">
        <f>STDEV(M37:M41)</f>
        <v>6.596101628992689</v>
      </c>
      <c r="Y31">
        <f>STDEV(U2:U6)</f>
        <v>5.574214698053888</v>
      </c>
    </row>
    <row r="32" spans="2:25" x14ac:dyDescent="0.2">
      <c r="L32">
        <v>0.44400000000000001</v>
      </c>
      <c r="M32">
        <v>88.837000000000003</v>
      </c>
      <c r="N32" t="s">
        <v>11</v>
      </c>
      <c r="P32">
        <v>4</v>
      </c>
      <c r="Y32">
        <v>5</v>
      </c>
    </row>
    <row r="33" spans="11:14" x14ac:dyDescent="0.2">
      <c r="L33">
        <v>0.26900000000000002</v>
      </c>
      <c r="M33">
        <v>93.953000000000003</v>
      </c>
      <c r="N33" t="s">
        <v>11</v>
      </c>
    </row>
    <row r="34" spans="11:14" x14ac:dyDescent="0.2">
      <c r="L34">
        <v>0.316</v>
      </c>
      <c r="M34">
        <v>87.671000000000006</v>
      </c>
      <c r="N34" t="s">
        <v>11</v>
      </c>
    </row>
    <row r="37" spans="11:14" x14ac:dyDescent="0.2">
      <c r="K37" s="1">
        <v>44041.760416666664</v>
      </c>
      <c r="L37">
        <v>0.63600000000000001</v>
      </c>
      <c r="M37">
        <v>84.421999999999997</v>
      </c>
    </row>
    <row r="38" spans="11:14" x14ac:dyDescent="0.2">
      <c r="L38">
        <v>2.2210000000000001</v>
      </c>
      <c r="M38">
        <v>73.5</v>
      </c>
    </row>
    <row r="39" spans="11:14" x14ac:dyDescent="0.2">
      <c r="L39">
        <v>2.1269999999999998</v>
      </c>
      <c r="M39">
        <v>72.531999999999996</v>
      </c>
    </row>
    <row r="40" spans="11:14" x14ac:dyDescent="0.2">
      <c r="L40">
        <v>1.252</v>
      </c>
      <c r="M40">
        <v>86.935000000000002</v>
      </c>
    </row>
    <row r="41" spans="11:14" x14ac:dyDescent="0.2">
      <c r="L41">
        <v>1.5980000000000001</v>
      </c>
      <c r="M41">
        <v>82.894999999999996</v>
      </c>
    </row>
  </sheetData>
  <mergeCells count="4">
    <mergeCell ref="A2:A6"/>
    <mergeCell ref="G2:G6"/>
    <mergeCell ref="G13:G14"/>
    <mergeCell ref="AA2:AA6"/>
  </mergeCells>
  <hyperlinks>
    <hyperlink ref="B3" r:id="rId1" display="http://localhost:8888/tree/2020-07-27 16%3A58" xr:uid="{4BFE9014-AF16-D849-B157-1C74014B130F}"/>
    <hyperlink ref="B4" r:id="rId2" display="http://localhost:8888/tree/2020-07-27 17%3A05" xr:uid="{FDA7B1E9-942D-7C47-8BD0-C9B5C9BE1315}"/>
    <hyperlink ref="B6" r:id="rId3" display="http://localhost:8888/tree/2020-07-27 17%3A21" xr:uid="{82FAD5C3-941B-0B41-B1DF-949C60E0943F}"/>
    <hyperlink ref="B9" r:id="rId4" display="http://localhost:8888/tree/2020-07-27 17%3A37" xr:uid="{C02EB1EE-6FA0-B645-8AA0-0AA5A5C207E6}"/>
    <hyperlink ref="B10" r:id="rId5" display="http://localhost:8888/tree/2020-07-27 17%3A52" xr:uid="{8CF916CB-D864-7F4A-8482-54AC5B2D3842}"/>
    <hyperlink ref="B11" r:id="rId6" display="http://localhost:8888/tree/2020-07-27 18%3A17" xr:uid="{BB6140C8-6EB9-A245-BE32-60572E6A4FCC}"/>
    <hyperlink ref="B14" r:id="rId7" display="http://localhost:8888/tree/2020-07-27 21%3A02" xr:uid="{E21D364D-F155-3E47-96BC-BA844D3D57D8}"/>
    <hyperlink ref="B13" r:id="rId8" display="http://localhost:8888/tree/2020-07-27 20%3A55" xr:uid="{F98D21ED-B2DD-C543-AB01-6BB1F1D638CF}"/>
    <hyperlink ref="B16" r:id="rId9" display="http://localhost:8888/tree/2020-07-27 21%3A12" xr:uid="{EBB2A0BB-8277-614D-BD95-A88F527B1533}"/>
    <hyperlink ref="B17" r:id="rId10" display="http://localhost:8888/tree/2020-07-27 21%3A27" xr:uid="{76F6C176-6531-6A4A-A0AC-874D93D347A0}"/>
    <hyperlink ref="B18" r:id="rId11" display="http://localhost:8888/tree/2020-07-27 21%3A33" xr:uid="{17DDA235-5DF1-CD43-BE69-5990825B27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E8EF-7A56-0F49-9F75-7F41BD1500A2}">
  <dimension ref="A1:S39"/>
  <sheetViews>
    <sheetView zoomScale="113" workbookViewId="0">
      <selection sqref="A1:F1"/>
    </sheetView>
  </sheetViews>
  <sheetFormatPr baseColWidth="10" defaultRowHeight="16" x14ac:dyDescent="0.2"/>
  <cols>
    <col min="1" max="1" width="20.5" customWidth="1"/>
    <col min="2" max="3" width="11" bestFit="1" customWidth="1"/>
    <col min="4" max="4" width="11" customWidth="1"/>
    <col min="6" max="7" width="18.6640625" customWidth="1"/>
    <col min="8" max="8" width="15" customWidth="1"/>
    <col min="9" max="9" width="11" bestFit="1" customWidth="1"/>
    <col min="11" max="11" width="12.6640625" bestFit="1" customWidth="1"/>
    <col min="12" max="12" width="4.5" customWidth="1"/>
    <col min="13" max="14" width="14.1640625" customWidth="1"/>
    <col min="15" max="15" width="13.5" customWidth="1"/>
    <col min="16" max="16" width="14.1640625" customWidth="1"/>
    <col min="17" max="17" width="13.1640625" customWidth="1"/>
    <col min="18" max="18" width="14.83203125" customWidth="1"/>
  </cols>
  <sheetData>
    <row r="1" spans="1:19" x14ac:dyDescent="0.2">
      <c r="A1" t="s">
        <v>18</v>
      </c>
      <c r="B1" t="s">
        <v>19</v>
      </c>
      <c r="C1" t="s">
        <v>20</v>
      </c>
      <c r="D1" t="s">
        <v>30</v>
      </c>
      <c r="E1" t="s">
        <v>22</v>
      </c>
      <c r="F1" t="s">
        <v>21</v>
      </c>
      <c r="M1" t="s">
        <v>32</v>
      </c>
      <c r="N1" t="s">
        <v>33</v>
      </c>
      <c r="O1" t="s">
        <v>31</v>
      </c>
      <c r="P1" t="s">
        <v>22</v>
      </c>
      <c r="Q1" t="s">
        <v>21</v>
      </c>
    </row>
    <row r="2" spans="1:19" x14ac:dyDescent="0.2">
      <c r="A2" s="8">
        <v>44076.449386574073</v>
      </c>
      <c r="B2" s="13">
        <v>5000</v>
      </c>
      <c r="C2" s="13">
        <v>2</v>
      </c>
      <c r="D2" s="13">
        <v>5</v>
      </c>
      <c r="E2" s="13" t="s">
        <v>23</v>
      </c>
      <c r="F2">
        <v>88</v>
      </c>
      <c r="G2">
        <v>89.37</v>
      </c>
      <c r="H2" t="s">
        <v>25</v>
      </c>
      <c r="I2">
        <f>AVERAGE(F2:F4)</f>
        <v>88.13666666666667</v>
      </c>
      <c r="M2" s="1">
        <v>44089.881493055553</v>
      </c>
      <c r="N2" s="1"/>
      <c r="O2">
        <v>1</v>
      </c>
      <c r="P2" s="13" t="s">
        <v>23</v>
      </c>
      <c r="Q2">
        <v>86.61</v>
      </c>
    </row>
    <row r="3" spans="1:19" x14ac:dyDescent="0.2">
      <c r="A3" s="8"/>
      <c r="B3" s="13"/>
      <c r="C3" s="13"/>
      <c r="D3" s="13"/>
      <c r="E3" s="13"/>
      <c r="F3">
        <v>89.4</v>
      </c>
      <c r="H3" t="s">
        <v>26</v>
      </c>
      <c r="I3">
        <f>STDEV(Sheet2!F2:F4)</f>
        <v>1.2008469233559016</v>
      </c>
      <c r="P3" s="13"/>
      <c r="Q3">
        <v>87.400999999999996</v>
      </c>
    </row>
    <row r="4" spans="1:19" x14ac:dyDescent="0.2">
      <c r="A4" s="8"/>
      <c r="B4" s="13"/>
      <c r="C4" s="13"/>
      <c r="D4" s="13"/>
      <c r="E4" s="13"/>
      <c r="F4">
        <v>87.01</v>
      </c>
      <c r="P4" s="13"/>
      <c r="Q4">
        <v>84.051000000000002</v>
      </c>
    </row>
    <row r="5" spans="1:19" x14ac:dyDescent="0.2">
      <c r="A5" s="8">
        <v>44076.465509259258</v>
      </c>
      <c r="B5" s="13">
        <v>5000</v>
      </c>
      <c r="C5" s="13" t="s">
        <v>24</v>
      </c>
      <c r="D5" s="13"/>
      <c r="E5" s="13" t="s">
        <v>23</v>
      </c>
      <c r="F5">
        <v>90.944999999999993</v>
      </c>
      <c r="H5" t="s">
        <v>25</v>
      </c>
      <c r="I5">
        <f>AVERAGE(F5:F8)</f>
        <v>90.550249999999991</v>
      </c>
      <c r="M5" s="1">
        <v>44089.933877314812</v>
      </c>
      <c r="N5" s="1"/>
      <c r="O5">
        <v>3</v>
      </c>
      <c r="P5" s="13" t="s">
        <v>23</v>
      </c>
      <c r="Q5">
        <v>91.534999999999997</v>
      </c>
      <c r="R5" t="s">
        <v>25</v>
      </c>
      <c r="S5">
        <f>AVERAGE(Q5:Q7)</f>
        <v>90.748999999999981</v>
      </c>
    </row>
    <row r="6" spans="1:19" x14ac:dyDescent="0.2">
      <c r="A6" s="8"/>
      <c r="B6" s="13"/>
      <c r="C6" s="13"/>
      <c r="D6" s="13"/>
      <c r="E6" s="13"/>
      <c r="F6">
        <v>89.17</v>
      </c>
      <c r="H6" t="s">
        <v>26</v>
      </c>
      <c r="I6">
        <f>STDEV(F5:F8)</f>
        <v>1.0795006175696842</v>
      </c>
      <c r="P6" s="13"/>
      <c r="Q6">
        <v>91.141999999999996</v>
      </c>
    </row>
    <row r="7" spans="1:19" x14ac:dyDescent="0.2">
      <c r="A7" s="8"/>
      <c r="B7" s="13"/>
      <c r="C7" s="13"/>
      <c r="D7" s="13"/>
      <c r="E7" s="13"/>
      <c r="F7">
        <v>91.731999999999999</v>
      </c>
      <c r="P7" s="13"/>
      <c r="Q7">
        <v>89.57</v>
      </c>
    </row>
    <row r="8" spans="1:19" x14ac:dyDescent="0.2">
      <c r="A8" s="8">
        <v>44076.762673611112</v>
      </c>
      <c r="B8" s="13"/>
      <c r="C8" s="13"/>
      <c r="D8" s="13"/>
      <c r="E8" s="13"/>
      <c r="F8">
        <v>90.353999999999999</v>
      </c>
      <c r="P8" s="13"/>
      <c r="Q8">
        <v>90.944000000000003</v>
      </c>
    </row>
    <row r="9" spans="1:19" x14ac:dyDescent="0.2">
      <c r="A9" s="8">
        <v>44076.474247685182</v>
      </c>
      <c r="B9" s="13">
        <v>500</v>
      </c>
      <c r="C9" s="13">
        <v>2</v>
      </c>
      <c r="D9" s="13"/>
      <c r="E9" s="13" t="s">
        <v>23</v>
      </c>
      <c r="F9">
        <v>84.647000000000006</v>
      </c>
      <c r="M9" s="1">
        <v>44090.478055555555</v>
      </c>
      <c r="N9" s="1"/>
      <c r="O9">
        <v>6</v>
      </c>
      <c r="P9" s="13" t="s">
        <v>23</v>
      </c>
      <c r="Q9">
        <v>89.37</v>
      </c>
      <c r="R9" t="s">
        <v>25</v>
      </c>
      <c r="S9">
        <f>AVERAGE(Q9:Q11)</f>
        <v>90.288333333333341</v>
      </c>
    </row>
    <row r="10" spans="1:19" x14ac:dyDescent="0.2">
      <c r="A10" s="8"/>
      <c r="B10" s="13"/>
      <c r="C10" s="13"/>
      <c r="D10" s="13"/>
      <c r="E10" s="13"/>
      <c r="F10">
        <v>79.94</v>
      </c>
      <c r="P10" s="13"/>
      <c r="Q10">
        <v>90.944000000000003</v>
      </c>
    </row>
    <row r="11" spans="1:19" x14ac:dyDescent="0.2">
      <c r="A11" s="8"/>
      <c r="B11" s="13"/>
      <c r="C11" s="13"/>
      <c r="D11" s="13"/>
      <c r="E11" s="13"/>
      <c r="F11">
        <v>72.108000000000004</v>
      </c>
      <c r="P11" s="13"/>
      <c r="Q11">
        <v>90.551000000000002</v>
      </c>
    </row>
    <row r="12" spans="1:19" x14ac:dyDescent="0.2">
      <c r="A12" s="1">
        <v>44076.788680555554</v>
      </c>
      <c r="B12" s="13">
        <v>500</v>
      </c>
      <c r="C12" s="13">
        <v>1</v>
      </c>
      <c r="D12" s="13"/>
      <c r="E12" s="13" t="s">
        <v>23</v>
      </c>
      <c r="F12">
        <v>86.79</v>
      </c>
      <c r="H12" t="s">
        <v>25</v>
      </c>
      <c r="I12">
        <f>AVERAGE(F12:F14)</f>
        <v>85.511333333333326</v>
      </c>
      <c r="M12" s="1">
        <v>44090.511111111111</v>
      </c>
      <c r="N12" s="13">
        <v>2</v>
      </c>
      <c r="O12">
        <v>12</v>
      </c>
      <c r="P12" s="13" t="s">
        <v>23</v>
      </c>
      <c r="Q12">
        <v>90.353999999999999</v>
      </c>
    </row>
    <row r="13" spans="1:19" x14ac:dyDescent="0.2">
      <c r="A13" s="1">
        <v>44076.768206018518</v>
      </c>
      <c r="B13" s="13"/>
      <c r="C13" s="13"/>
      <c r="D13" s="13"/>
      <c r="E13" s="13"/>
      <c r="F13">
        <v>84.33</v>
      </c>
      <c r="H13" t="s">
        <v>26</v>
      </c>
      <c r="I13">
        <f>STDEV(F12:F14)</f>
        <v>1.2328849635441839</v>
      </c>
      <c r="N13" s="13"/>
      <c r="P13" s="13"/>
      <c r="Q13">
        <v>89.763000000000005</v>
      </c>
    </row>
    <row r="14" spans="1:19" x14ac:dyDescent="0.2">
      <c r="B14" s="13"/>
      <c r="C14" s="13"/>
      <c r="D14" s="13"/>
      <c r="E14" s="13"/>
      <c r="F14">
        <v>85.414000000000001</v>
      </c>
      <c r="N14" s="13"/>
      <c r="P14" s="13"/>
      <c r="Q14">
        <v>89.173000000000002</v>
      </c>
    </row>
    <row r="15" spans="1:19" x14ac:dyDescent="0.2">
      <c r="F15">
        <v>85.055999999999997</v>
      </c>
    </row>
    <row r="19" spans="1:18" x14ac:dyDescent="0.2">
      <c r="A19" s="8">
        <v>44089.489050925928</v>
      </c>
      <c r="B19" s="13">
        <v>5000</v>
      </c>
      <c r="C19" s="13">
        <v>2</v>
      </c>
      <c r="D19" s="13">
        <v>5</v>
      </c>
      <c r="E19" s="13" t="s">
        <v>27</v>
      </c>
      <c r="F19">
        <v>87.706999999999994</v>
      </c>
      <c r="H19" t="s">
        <v>25</v>
      </c>
      <c r="I19">
        <f>AVERAGE(F19:F21)</f>
        <v>88.415666666666667</v>
      </c>
    </row>
    <row r="20" spans="1:18" x14ac:dyDescent="0.2">
      <c r="A20" s="8">
        <v>44089.494444444441</v>
      </c>
      <c r="B20" s="13"/>
      <c r="C20" s="13"/>
      <c r="D20" s="13"/>
      <c r="E20" s="13"/>
      <c r="F20">
        <v>90.54</v>
      </c>
      <c r="H20" t="s">
        <v>26</v>
      </c>
      <c r="I20">
        <f>STDEV(Sheet2!F19:F21)</f>
        <v>1.8733809899039093</v>
      </c>
    </row>
    <row r="21" spans="1:18" x14ac:dyDescent="0.2">
      <c r="A21" s="8"/>
      <c r="B21" s="13"/>
      <c r="C21" s="13"/>
      <c r="D21" s="13"/>
      <c r="E21" s="13"/>
      <c r="F21">
        <v>87</v>
      </c>
    </row>
    <row r="22" spans="1:18" x14ac:dyDescent="0.2">
      <c r="A22" s="8"/>
      <c r="B22" s="13"/>
      <c r="C22" s="13"/>
      <c r="D22" s="13"/>
      <c r="E22" s="9"/>
      <c r="F22">
        <v>88.17</v>
      </c>
      <c r="M22" t="s">
        <v>32</v>
      </c>
      <c r="N22" t="s">
        <v>35</v>
      </c>
      <c r="O22" t="s">
        <v>37</v>
      </c>
      <c r="P22" t="s">
        <v>22</v>
      </c>
      <c r="Q22" t="s">
        <v>21</v>
      </c>
      <c r="R22" t="s">
        <v>39</v>
      </c>
    </row>
    <row r="23" spans="1:18" x14ac:dyDescent="0.2">
      <c r="A23" s="8"/>
      <c r="B23" s="9"/>
      <c r="C23" s="9"/>
      <c r="D23" s="9"/>
      <c r="E23" s="9"/>
      <c r="F23">
        <v>89.597999999999999</v>
      </c>
      <c r="M23" s="1">
        <v>44090.66034722222</v>
      </c>
      <c r="N23" t="s">
        <v>9</v>
      </c>
      <c r="O23">
        <v>50</v>
      </c>
      <c r="P23" t="s">
        <v>38</v>
      </c>
      <c r="Q23">
        <v>88.582999999999998</v>
      </c>
    </row>
    <row r="24" spans="1:18" x14ac:dyDescent="0.2">
      <c r="A24" s="8">
        <v>44081.755266203705</v>
      </c>
      <c r="B24" s="13">
        <v>5000</v>
      </c>
      <c r="C24" s="13" t="s">
        <v>24</v>
      </c>
      <c r="D24" s="13">
        <v>5</v>
      </c>
      <c r="E24" s="13" t="s">
        <v>27</v>
      </c>
      <c r="F24">
        <v>89.597999999999999</v>
      </c>
      <c r="H24" t="s">
        <v>25</v>
      </c>
      <c r="I24">
        <f>AVERAGE(F24:F27)</f>
        <v>89.834000000000003</v>
      </c>
      <c r="K24" s="8"/>
      <c r="L24" s="11"/>
      <c r="M24" s="11"/>
      <c r="N24" s="9"/>
      <c r="O24" s="11"/>
      <c r="Q24">
        <v>87.2</v>
      </c>
    </row>
    <row r="25" spans="1:18" x14ac:dyDescent="0.2">
      <c r="A25" s="8"/>
      <c r="B25" s="13"/>
      <c r="C25" s="13"/>
      <c r="D25" s="13"/>
      <c r="E25" s="13"/>
      <c r="F25">
        <v>90.07</v>
      </c>
      <c r="H25" t="s">
        <v>26</v>
      </c>
      <c r="I25">
        <f>STDEV(F24:F27)</f>
        <v>0.33375440072004636</v>
      </c>
      <c r="K25" s="8"/>
      <c r="L25" s="11"/>
      <c r="M25" s="11"/>
      <c r="N25" s="9"/>
      <c r="O25" s="11"/>
    </row>
    <row r="26" spans="1:18" x14ac:dyDescent="0.2">
      <c r="A26" s="8"/>
      <c r="B26" s="13"/>
      <c r="C26" s="13"/>
      <c r="D26" s="13"/>
      <c r="E26" s="13"/>
      <c r="K26" s="8"/>
      <c r="L26" s="11"/>
      <c r="M26" s="8">
        <v>44090.681168981479</v>
      </c>
      <c r="N26" s="9" t="s">
        <v>36</v>
      </c>
      <c r="O26" s="11"/>
      <c r="Q26">
        <v>65.944999999999993</v>
      </c>
    </row>
    <row r="27" spans="1:18" x14ac:dyDescent="0.2">
      <c r="A27" s="8">
        <v>44076.762673611112</v>
      </c>
      <c r="B27" s="13"/>
      <c r="C27" s="13"/>
      <c r="D27" s="13"/>
      <c r="E27" s="13"/>
      <c r="K27" s="8"/>
      <c r="L27" s="11"/>
      <c r="M27" s="11"/>
      <c r="N27" s="9"/>
      <c r="O27" s="11"/>
    </row>
    <row r="28" spans="1:18" x14ac:dyDescent="0.2">
      <c r="A28" s="8">
        <v>44089.718564814815</v>
      </c>
      <c r="B28" s="13"/>
      <c r="C28" s="13">
        <v>2</v>
      </c>
      <c r="D28" s="13">
        <v>3</v>
      </c>
      <c r="E28" s="13" t="s">
        <v>27</v>
      </c>
      <c r="F28">
        <v>87.47</v>
      </c>
      <c r="H28" t="s">
        <v>25</v>
      </c>
      <c r="I28">
        <f>AVERAGE(F28:F30)</f>
        <v>88.573333333333338</v>
      </c>
    </row>
    <row r="29" spans="1:18" x14ac:dyDescent="0.2">
      <c r="A29" s="8">
        <v>44089.726435185185</v>
      </c>
      <c r="B29" s="13"/>
      <c r="C29" s="13"/>
      <c r="D29" s="13"/>
      <c r="E29" s="13"/>
      <c r="F29">
        <v>88.652000000000001</v>
      </c>
      <c r="M29" s="1">
        <v>44090.705983796295</v>
      </c>
      <c r="N29" t="s">
        <v>9</v>
      </c>
      <c r="O29" s="13">
        <v>101</v>
      </c>
      <c r="Q29">
        <v>83.664000000000001</v>
      </c>
    </row>
    <row r="30" spans="1:18" x14ac:dyDescent="0.2">
      <c r="A30" s="8">
        <v>44089.733449074076</v>
      </c>
      <c r="B30" s="13"/>
      <c r="C30" s="13"/>
      <c r="D30" s="13"/>
      <c r="E30" s="13"/>
      <c r="F30">
        <v>89.597999999999999</v>
      </c>
      <c r="O30" s="13"/>
      <c r="Q30">
        <v>73.424999999999997</v>
      </c>
    </row>
    <row r="31" spans="1:18" x14ac:dyDescent="0.2">
      <c r="A31" s="8">
        <v>44090.700671296298</v>
      </c>
      <c r="B31" s="13"/>
      <c r="C31" s="13" t="s">
        <v>34</v>
      </c>
      <c r="D31" s="13">
        <v>5</v>
      </c>
      <c r="E31" s="13" t="s">
        <v>27</v>
      </c>
      <c r="F31">
        <v>73.757999999999996</v>
      </c>
      <c r="M31" s="1">
        <v>44090.748738425929</v>
      </c>
      <c r="N31" t="s">
        <v>36</v>
      </c>
      <c r="O31" s="13">
        <v>101</v>
      </c>
      <c r="Q31">
        <v>89.566999999999993</v>
      </c>
      <c r="R31" t="s">
        <v>40</v>
      </c>
    </row>
    <row r="32" spans="1:18" x14ac:dyDescent="0.2">
      <c r="A32" s="1"/>
      <c r="B32" s="13"/>
      <c r="C32" s="13"/>
      <c r="D32" s="13"/>
      <c r="E32" s="13"/>
      <c r="O32" s="13"/>
      <c r="Q32">
        <v>90.94</v>
      </c>
      <c r="R32">
        <f xml:space="preserve"> 1</f>
        <v>1</v>
      </c>
    </row>
    <row r="33" spans="1:18" x14ac:dyDescent="0.2">
      <c r="B33" s="13"/>
      <c r="C33" s="13"/>
      <c r="D33" s="13"/>
      <c r="E33" s="13"/>
      <c r="O33" s="13"/>
    </row>
    <row r="34" spans="1:18" x14ac:dyDescent="0.2">
      <c r="M34" s="1">
        <v>44090.785219907404</v>
      </c>
      <c r="N34" t="s">
        <v>9</v>
      </c>
      <c r="Q34">
        <v>91.929000000000002</v>
      </c>
      <c r="R34" t="s">
        <v>40</v>
      </c>
    </row>
    <row r="35" spans="1:18" x14ac:dyDescent="0.2">
      <c r="Q35">
        <v>92.125</v>
      </c>
      <c r="R35">
        <f xml:space="preserve"> 1</f>
        <v>1</v>
      </c>
    </row>
    <row r="36" spans="1:18" x14ac:dyDescent="0.2">
      <c r="A36" t="s">
        <v>18</v>
      </c>
      <c r="B36" t="s">
        <v>19</v>
      </c>
      <c r="C36" t="s">
        <v>20</v>
      </c>
      <c r="E36" t="s">
        <v>22</v>
      </c>
      <c r="F36" t="s">
        <v>28</v>
      </c>
      <c r="H36" t="s">
        <v>21</v>
      </c>
      <c r="Q36">
        <v>90.353999999999999</v>
      </c>
    </row>
    <row r="37" spans="1:18" x14ac:dyDescent="0.2">
      <c r="A37" s="1">
        <v>44089.530578703707</v>
      </c>
      <c r="C37" t="s">
        <v>24</v>
      </c>
      <c r="E37" s="13" t="s">
        <v>23</v>
      </c>
      <c r="F37" s="13" t="s">
        <v>29</v>
      </c>
      <c r="G37" s="10"/>
      <c r="H37">
        <v>87.99</v>
      </c>
    </row>
    <row r="38" spans="1:18" x14ac:dyDescent="0.2">
      <c r="A38" s="1">
        <v>44089.717187499999</v>
      </c>
      <c r="E38" s="13"/>
      <c r="F38" s="13"/>
      <c r="G38" s="10"/>
      <c r="H38">
        <v>84.646000000000001</v>
      </c>
    </row>
    <row r="39" spans="1:18" x14ac:dyDescent="0.2">
      <c r="E39" s="13"/>
      <c r="F39" s="13"/>
      <c r="G39" s="10"/>
      <c r="H39">
        <v>85.83</v>
      </c>
    </row>
  </sheetData>
  <mergeCells count="38">
    <mergeCell ref="B24:B27"/>
    <mergeCell ref="C24:C27"/>
    <mergeCell ref="E24:E27"/>
    <mergeCell ref="C9:C11"/>
    <mergeCell ref="E9:E11"/>
    <mergeCell ref="E19:E21"/>
    <mergeCell ref="E12:E14"/>
    <mergeCell ref="B12:B14"/>
    <mergeCell ref="C12:C14"/>
    <mergeCell ref="B2:B4"/>
    <mergeCell ref="C2:C4"/>
    <mergeCell ref="E2:E4"/>
    <mergeCell ref="B5:B8"/>
    <mergeCell ref="C5:C8"/>
    <mergeCell ref="E5:E8"/>
    <mergeCell ref="E37:E39"/>
    <mergeCell ref="F37:F39"/>
    <mergeCell ref="D2:D14"/>
    <mergeCell ref="B19:B22"/>
    <mergeCell ref="C19:C22"/>
    <mergeCell ref="D19:D22"/>
    <mergeCell ref="D24:D27"/>
    <mergeCell ref="D28:D30"/>
    <mergeCell ref="D31:D33"/>
    <mergeCell ref="B28:B30"/>
    <mergeCell ref="C28:C30"/>
    <mergeCell ref="E28:E30"/>
    <mergeCell ref="B31:B33"/>
    <mergeCell ref="C31:C33"/>
    <mergeCell ref="E31:E33"/>
    <mergeCell ref="B9:B11"/>
    <mergeCell ref="N12:N14"/>
    <mergeCell ref="O29:O30"/>
    <mergeCell ref="O31:O33"/>
    <mergeCell ref="P2:P4"/>
    <mergeCell ref="P5:P8"/>
    <mergeCell ref="P9:P11"/>
    <mergeCell ref="P12:P1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3683-B12E-1A45-A6F1-FF0196F65CE3}">
  <dimension ref="A1:N30"/>
  <sheetViews>
    <sheetView tabSelected="1" workbookViewId="0">
      <selection activeCell="K23" sqref="K23"/>
    </sheetView>
  </sheetViews>
  <sheetFormatPr baseColWidth="10" defaultRowHeight="16" x14ac:dyDescent="0.2"/>
  <cols>
    <col min="1" max="1" width="30.1640625" customWidth="1"/>
    <col min="12" max="12" width="19.1640625" customWidth="1"/>
  </cols>
  <sheetData>
    <row r="1" spans="1:14" x14ac:dyDescent="0.2">
      <c r="A1" t="s">
        <v>18</v>
      </c>
      <c r="B1" t="s">
        <v>20</v>
      </c>
      <c r="C1" t="s">
        <v>67</v>
      </c>
      <c r="E1" t="s">
        <v>55</v>
      </c>
      <c r="F1" t="s">
        <v>44</v>
      </c>
      <c r="G1" t="s">
        <v>43</v>
      </c>
      <c r="H1" t="s">
        <v>42</v>
      </c>
      <c r="I1" t="s">
        <v>41</v>
      </c>
      <c r="J1" t="s">
        <v>71</v>
      </c>
      <c r="K1" t="s">
        <v>70</v>
      </c>
      <c r="M1" t="s">
        <v>60</v>
      </c>
      <c r="N1" t="s">
        <v>61</v>
      </c>
    </row>
    <row r="2" spans="1:14" x14ac:dyDescent="0.2">
      <c r="A2" t="s">
        <v>69</v>
      </c>
      <c r="B2" t="s">
        <v>56</v>
      </c>
      <c r="C2" t="s">
        <v>68</v>
      </c>
      <c r="E2">
        <v>0.97960000000000003</v>
      </c>
      <c r="F2">
        <v>333</v>
      </c>
      <c r="G2">
        <v>23</v>
      </c>
      <c r="H2">
        <v>38</v>
      </c>
      <c r="I2">
        <v>2589</v>
      </c>
      <c r="J2">
        <v>0.99239999999999995</v>
      </c>
      <c r="M2">
        <f>I2/(I2+H2)</f>
        <v>0.98553483060525315</v>
      </c>
      <c r="N2">
        <f>F2/(F2+G2)</f>
        <v>0.9353932584269663</v>
      </c>
    </row>
    <row r="3" spans="1:14" x14ac:dyDescent="0.2">
      <c r="B3" t="s">
        <v>56</v>
      </c>
      <c r="C3" t="s">
        <v>68</v>
      </c>
      <c r="E3">
        <v>0.9839</v>
      </c>
      <c r="F3">
        <v>333</v>
      </c>
      <c r="G3">
        <v>23</v>
      </c>
      <c r="H3">
        <v>25</v>
      </c>
      <c r="I3">
        <v>2602</v>
      </c>
      <c r="J3">
        <v>0.98909999999999998</v>
      </c>
      <c r="K3">
        <v>0.99019999999999997</v>
      </c>
      <c r="M3">
        <f t="shared" ref="M3:M7" si="0">I3/(I3+H3)</f>
        <v>0.99048344118766651</v>
      </c>
      <c r="N3">
        <f t="shared" ref="N3:N7" si="1">F3/(F3+G3)</f>
        <v>0.9353932584269663</v>
      </c>
    </row>
    <row r="4" spans="1:14" x14ac:dyDescent="0.2">
      <c r="B4" t="s">
        <v>56</v>
      </c>
      <c r="C4" t="s">
        <v>68</v>
      </c>
      <c r="E4">
        <v>0.98357000000000006</v>
      </c>
      <c r="F4">
        <v>341</v>
      </c>
      <c r="G4">
        <v>15</v>
      </c>
      <c r="H4">
        <v>34</v>
      </c>
      <c r="I4">
        <v>2593</v>
      </c>
      <c r="M4">
        <f t="shared" si="0"/>
        <v>0.98705748001522653</v>
      </c>
      <c r="N4">
        <f t="shared" si="1"/>
        <v>0.9578651685393258</v>
      </c>
    </row>
    <row r="5" spans="1:14" x14ac:dyDescent="0.2">
      <c r="A5" s="1">
        <v>44146.694444444445</v>
      </c>
      <c r="E5">
        <v>0.97509999999999997</v>
      </c>
      <c r="F5">
        <v>343</v>
      </c>
      <c r="G5">
        <v>13</v>
      </c>
      <c r="H5">
        <v>61</v>
      </c>
      <c r="I5">
        <v>25661</v>
      </c>
      <c r="J5">
        <v>0.98399999999999999</v>
      </c>
      <c r="K5">
        <v>0.99199999999999999</v>
      </c>
      <c r="L5" t="s">
        <v>76</v>
      </c>
      <c r="M5">
        <f t="shared" si="0"/>
        <v>0.99762848923100844</v>
      </c>
      <c r="N5">
        <f t="shared" si="1"/>
        <v>0.9634831460674157</v>
      </c>
    </row>
    <row r="6" spans="1:14" x14ac:dyDescent="0.2">
      <c r="E6">
        <v>0.98260000000000003</v>
      </c>
      <c r="F6">
        <v>339</v>
      </c>
      <c r="G6">
        <v>17</v>
      </c>
      <c r="H6">
        <v>35</v>
      </c>
      <c r="I6">
        <v>2592</v>
      </c>
      <c r="J6">
        <v>0.98599999999999999</v>
      </c>
      <c r="K6">
        <v>0.99199999999999999</v>
      </c>
      <c r="L6" t="s">
        <v>76</v>
      </c>
      <c r="M6">
        <f t="shared" si="0"/>
        <v>0.98667681766273319</v>
      </c>
      <c r="N6">
        <f t="shared" si="1"/>
        <v>0.952247191011236</v>
      </c>
    </row>
    <row r="7" spans="1:14" x14ac:dyDescent="0.2">
      <c r="E7">
        <v>0.97819999999999996</v>
      </c>
      <c r="F7">
        <v>342</v>
      </c>
      <c r="G7">
        <v>14</v>
      </c>
      <c r="H7">
        <v>51</v>
      </c>
      <c r="I7">
        <v>2576</v>
      </c>
      <c r="J7">
        <v>0.99399999999999999</v>
      </c>
      <c r="K7">
        <v>0.99199999999999999</v>
      </c>
      <c r="M7">
        <f t="shared" si="0"/>
        <v>0.98058622002283979</v>
      </c>
      <c r="N7">
        <f t="shared" si="1"/>
        <v>0.9606741573033708</v>
      </c>
    </row>
    <row r="10" spans="1:14" x14ac:dyDescent="0.2">
      <c r="D10" t="s">
        <v>74</v>
      </c>
    </row>
    <row r="11" spans="1:14" x14ac:dyDescent="0.2">
      <c r="A11" t="s">
        <v>72</v>
      </c>
      <c r="B11" t="s">
        <v>73</v>
      </c>
      <c r="C11" t="s">
        <v>68</v>
      </c>
      <c r="D11" t="s">
        <v>80</v>
      </c>
      <c r="E11">
        <v>0.98760000000000003</v>
      </c>
      <c r="F11">
        <v>337</v>
      </c>
      <c r="G11">
        <v>19</v>
      </c>
      <c r="H11">
        <v>18</v>
      </c>
      <c r="I11">
        <v>2609</v>
      </c>
      <c r="J11">
        <v>0.99260000000000004</v>
      </c>
      <c r="K11">
        <v>0.99199999999999999</v>
      </c>
      <c r="M11">
        <f>I11/(I11+H11)</f>
        <v>0.99314807765511992</v>
      </c>
      <c r="N11">
        <f>F11/(F11+G11)</f>
        <v>0.9466292134831461</v>
      </c>
    </row>
    <row r="12" spans="1:14" x14ac:dyDescent="0.2">
      <c r="B12" t="s">
        <v>73</v>
      </c>
      <c r="C12" t="s">
        <v>68</v>
      </c>
      <c r="D12">
        <v>201</v>
      </c>
      <c r="E12">
        <v>0.98860000000000003</v>
      </c>
      <c r="F12">
        <v>337</v>
      </c>
      <c r="G12">
        <v>19</v>
      </c>
      <c r="H12">
        <v>15</v>
      </c>
      <c r="I12">
        <v>2612</v>
      </c>
      <c r="J12">
        <v>0.997</v>
      </c>
      <c r="K12">
        <v>0.99199999999999999</v>
      </c>
      <c r="M12">
        <f t="shared" ref="M12:M18" si="2">I12/(I12+H12)</f>
        <v>0.99429006471259995</v>
      </c>
      <c r="N12">
        <f t="shared" ref="N12:N18" si="3">F12/(F12+G12)</f>
        <v>0.9466292134831461</v>
      </c>
    </row>
    <row r="13" spans="1:14" x14ac:dyDescent="0.2">
      <c r="A13" t="s">
        <v>75</v>
      </c>
      <c r="B13" t="s">
        <v>73</v>
      </c>
      <c r="C13" t="s">
        <v>68</v>
      </c>
      <c r="D13">
        <v>161</v>
      </c>
      <c r="E13">
        <v>0.98729999999999996</v>
      </c>
      <c r="F13">
        <v>327</v>
      </c>
      <c r="G13">
        <v>29</v>
      </c>
      <c r="H13">
        <v>9</v>
      </c>
      <c r="I13">
        <v>2618</v>
      </c>
      <c r="J13">
        <v>0.996</v>
      </c>
      <c r="K13">
        <v>0.98899999999999999</v>
      </c>
      <c r="M13">
        <f t="shared" si="2"/>
        <v>0.9965740388275599</v>
      </c>
      <c r="N13">
        <f t="shared" si="3"/>
        <v>0.9185393258426966</v>
      </c>
    </row>
    <row r="14" spans="1:14" x14ac:dyDescent="0.2">
      <c r="B14" t="s">
        <v>73</v>
      </c>
      <c r="C14" t="s">
        <v>68</v>
      </c>
      <c r="D14">
        <v>151</v>
      </c>
      <c r="E14">
        <v>0.98619999999999997</v>
      </c>
      <c r="F14">
        <v>319</v>
      </c>
      <c r="G14">
        <v>27</v>
      </c>
      <c r="H14">
        <v>4</v>
      </c>
      <c r="I14">
        <v>2623</v>
      </c>
      <c r="J14">
        <v>0.9859</v>
      </c>
      <c r="K14">
        <v>0.9859</v>
      </c>
      <c r="M14">
        <f t="shared" si="2"/>
        <v>0.99847735059002662</v>
      </c>
      <c r="N14">
        <f t="shared" si="3"/>
        <v>0.9219653179190751</v>
      </c>
    </row>
    <row r="15" spans="1:14" x14ac:dyDescent="0.2">
      <c r="B15" t="s">
        <v>73</v>
      </c>
      <c r="C15" t="s">
        <v>68</v>
      </c>
    </row>
    <row r="16" spans="1:14" x14ac:dyDescent="0.2">
      <c r="B16" t="s">
        <v>73</v>
      </c>
      <c r="C16" t="s">
        <v>68</v>
      </c>
      <c r="L16" t="s">
        <v>76</v>
      </c>
    </row>
    <row r="17" spans="1:14" x14ac:dyDescent="0.2">
      <c r="E17">
        <v>0.98929999999999996</v>
      </c>
      <c r="F17">
        <v>336</v>
      </c>
      <c r="G17">
        <v>20</v>
      </c>
      <c r="H17">
        <v>12</v>
      </c>
      <c r="I17">
        <v>2615</v>
      </c>
      <c r="J17">
        <v>0.995</v>
      </c>
      <c r="M17">
        <f t="shared" si="2"/>
        <v>0.99543205177007998</v>
      </c>
      <c r="N17">
        <f t="shared" si="3"/>
        <v>0.9438202247191011</v>
      </c>
    </row>
    <row r="18" spans="1:14" x14ac:dyDescent="0.2">
      <c r="E18">
        <v>0.98719999999999997</v>
      </c>
      <c r="F18">
        <v>330</v>
      </c>
      <c r="G18">
        <v>26</v>
      </c>
      <c r="H18">
        <v>12</v>
      </c>
      <c r="I18">
        <v>2615</v>
      </c>
      <c r="J18">
        <v>0.99399999999999999</v>
      </c>
      <c r="K18">
        <v>0.99</v>
      </c>
      <c r="M18">
        <f t="shared" si="2"/>
        <v>0.99543205177007998</v>
      </c>
      <c r="N18">
        <f t="shared" si="3"/>
        <v>0.9269662921348315</v>
      </c>
    </row>
    <row r="20" spans="1:14" x14ac:dyDescent="0.2">
      <c r="A20" t="s">
        <v>82</v>
      </c>
      <c r="D20" t="s">
        <v>81</v>
      </c>
    </row>
    <row r="21" spans="1:14" x14ac:dyDescent="0.2">
      <c r="A21" t="s">
        <v>83</v>
      </c>
      <c r="D21" t="s">
        <v>81</v>
      </c>
    </row>
    <row r="22" spans="1:14" x14ac:dyDescent="0.2">
      <c r="A22" t="s">
        <v>84</v>
      </c>
      <c r="D22" t="s">
        <v>81</v>
      </c>
      <c r="K22">
        <f>SUM(F12:I12)</f>
        <v>2983</v>
      </c>
    </row>
    <row r="23" spans="1:14" x14ac:dyDescent="0.2">
      <c r="A23" t="s">
        <v>85</v>
      </c>
      <c r="D23" t="s">
        <v>81</v>
      </c>
    </row>
    <row r="26" spans="1:14" x14ac:dyDescent="0.2">
      <c r="B26" t="s">
        <v>55</v>
      </c>
      <c r="C26" t="s">
        <v>60</v>
      </c>
      <c r="D26" t="s">
        <v>61</v>
      </c>
      <c r="E26" t="s">
        <v>79</v>
      </c>
    </row>
    <row r="27" spans="1:14" x14ac:dyDescent="0.2">
      <c r="A27" t="s">
        <v>77</v>
      </c>
      <c r="B27">
        <f>AVERAGE(E2:E6)</f>
        <v>0.98095399999999999</v>
      </c>
      <c r="C27">
        <f>AVERAGE(M2:M6)</f>
        <v>0.98947621174037759</v>
      </c>
      <c r="D27">
        <f>AVERAGE(N2:N6)</f>
        <v>0.94887640449438204</v>
      </c>
      <c r="E27">
        <f>AVERAGE(J2:J6)</f>
        <v>0.98787500000000006</v>
      </c>
    </row>
    <row r="28" spans="1:14" x14ac:dyDescent="0.2">
      <c r="B28">
        <f>STDEV(E2:E6)</f>
        <v>3.6855908617208408E-3</v>
      </c>
      <c r="C28">
        <f>STDEV(M2:M6)</f>
        <v>4.9166933770637454E-3</v>
      </c>
      <c r="D28">
        <f>STDEV(N2:N6)</f>
        <v>1.2933555542945304E-2</v>
      </c>
      <c r="E28">
        <f>STDEV(J2:J6)</f>
        <v>3.6745748053346088E-3</v>
      </c>
    </row>
    <row r="29" spans="1:14" x14ac:dyDescent="0.2">
      <c r="A29" t="s">
        <v>78</v>
      </c>
      <c r="B29">
        <f>AVERAGE(E11:E18)</f>
        <v>0.98769999999999991</v>
      </c>
      <c r="C29">
        <v>0.9955589392209111</v>
      </c>
      <c r="D29">
        <f>AVERAGE(N11:N18)</f>
        <v>0.9340915979303327</v>
      </c>
      <c r="E29">
        <f>AVERAGE(J11:J18)</f>
        <v>0.99341666666666661</v>
      </c>
    </row>
    <row r="30" spans="1:14" x14ac:dyDescent="0.2">
      <c r="B30">
        <f>STDEV(E11:E18)</f>
        <v>1.099090533122735E-3</v>
      </c>
      <c r="C30">
        <v>1.8440200101088435E-3</v>
      </c>
      <c r="D30">
        <f>STDEV(N11:N18)</f>
        <v>1.3028580915618806E-2</v>
      </c>
      <c r="E30">
        <f>STDEV(J11:J18)</f>
        <v>3.9881909014823566E-3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F28F-2D0A-B64A-8522-024CCF19C351}">
  <dimension ref="A1:T58"/>
  <sheetViews>
    <sheetView workbookViewId="0">
      <selection activeCell="J54" sqref="J54"/>
    </sheetView>
  </sheetViews>
  <sheetFormatPr baseColWidth="10" defaultRowHeight="16" x14ac:dyDescent="0.2"/>
  <cols>
    <col min="1" max="1" width="30.33203125" customWidth="1"/>
    <col min="3" max="3" width="12.6640625" customWidth="1"/>
  </cols>
  <sheetData>
    <row r="1" spans="1:20" x14ac:dyDescent="0.2">
      <c r="A1" t="s">
        <v>18</v>
      </c>
      <c r="B1" t="s">
        <v>45</v>
      </c>
      <c r="C1" t="s">
        <v>20</v>
      </c>
      <c r="D1" t="s">
        <v>46</v>
      </c>
      <c r="E1" t="s">
        <v>22</v>
      </c>
      <c r="F1" t="s">
        <v>57</v>
      </c>
      <c r="G1" t="s">
        <v>41</v>
      </c>
      <c r="H1" t="s">
        <v>42</v>
      </c>
      <c r="I1" t="s">
        <v>43</v>
      </c>
      <c r="J1" t="s">
        <v>44</v>
      </c>
      <c r="K1" t="s">
        <v>55</v>
      </c>
      <c r="L1" t="s">
        <v>61</v>
      </c>
      <c r="M1" t="s">
        <v>60</v>
      </c>
      <c r="N1" t="s">
        <v>63</v>
      </c>
      <c r="O1" t="s">
        <v>62</v>
      </c>
    </row>
    <row r="2" spans="1:20" x14ac:dyDescent="0.2">
      <c r="A2" t="s">
        <v>47</v>
      </c>
      <c r="B2" t="s">
        <v>50</v>
      </c>
      <c r="C2" t="s">
        <v>48</v>
      </c>
      <c r="D2" t="s">
        <v>49</v>
      </c>
      <c r="E2" t="s">
        <v>51</v>
      </c>
      <c r="G2">
        <v>63</v>
      </c>
      <c r="H2">
        <v>28</v>
      </c>
      <c r="I2">
        <v>12</v>
      </c>
      <c r="J2">
        <v>320</v>
      </c>
      <c r="K2">
        <f>(G2+J2)/(G2 +H2+I2+J2)</f>
        <v>0.90543735224586286</v>
      </c>
      <c r="L2">
        <f>G2/(G2+H2)</f>
        <v>0.69230769230769229</v>
      </c>
      <c r="M2">
        <f>J2/(J2+I2)</f>
        <v>0.96385542168674698</v>
      </c>
      <c r="N2">
        <f>J2/(J2+H2)</f>
        <v>0.91954022988505746</v>
      </c>
      <c r="T2">
        <v>0.70330000000000004</v>
      </c>
    </row>
    <row r="3" spans="1:20" x14ac:dyDescent="0.2">
      <c r="B3" t="s">
        <v>50</v>
      </c>
      <c r="E3" t="s">
        <v>54</v>
      </c>
      <c r="F3">
        <v>0.90300000000000002</v>
      </c>
      <c r="G3">
        <v>100</v>
      </c>
      <c r="H3">
        <v>35</v>
      </c>
      <c r="I3">
        <v>15</v>
      </c>
      <c r="J3">
        <v>358</v>
      </c>
      <c r="K3">
        <f>(G3+J3)/(G3 +H3+I3+J3)</f>
        <v>0.90157480314960625</v>
      </c>
      <c r="L3">
        <f t="shared" ref="L3:L49" si="0">G3/(G3+H3)</f>
        <v>0.7407407407407407</v>
      </c>
      <c r="M3">
        <f>J3/(J3+I3)</f>
        <v>0.95978552278820373</v>
      </c>
      <c r="N3">
        <f t="shared" ref="N3:N49" si="1">J3/(J3+H3)</f>
        <v>0.91094147582697205</v>
      </c>
      <c r="P3">
        <f>AVERAGE(K3:K6)</f>
        <v>0.89911417322834652</v>
      </c>
      <c r="Q3">
        <f>AVERAGE(M3:M6)</f>
        <v>0.96380697050938346</v>
      </c>
      <c r="R3">
        <f>AVERAGE(L3:L6)</f>
        <v>0.72037037037037033</v>
      </c>
      <c r="S3">
        <f>AVERAGE(F5:F7)</f>
        <v>0.91800000000000004</v>
      </c>
      <c r="T3">
        <v>0.69230000000000003</v>
      </c>
    </row>
    <row r="4" spans="1:20" x14ac:dyDescent="0.2">
      <c r="B4" t="s">
        <v>50</v>
      </c>
      <c r="E4" t="s">
        <v>54</v>
      </c>
      <c r="G4">
        <v>97</v>
      </c>
      <c r="H4">
        <v>38</v>
      </c>
      <c r="I4">
        <v>16</v>
      </c>
      <c r="J4">
        <v>357</v>
      </c>
      <c r="K4">
        <f t="shared" ref="K4:K49" si="2">(G4+J4)/(G4 +H4+I4+J4)</f>
        <v>0.89370078740157477</v>
      </c>
      <c r="L4">
        <f t="shared" si="0"/>
        <v>0.71851851851851856</v>
      </c>
      <c r="M4">
        <f>J4/(J4+I4)</f>
        <v>0.95710455764075064</v>
      </c>
      <c r="N4">
        <f t="shared" si="1"/>
        <v>0.90379746835443042</v>
      </c>
      <c r="P4">
        <f>STDEV(K3:K6)</f>
        <v>3.7263178122048973E-3</v>
      </c>
      <c r="Q4">
        <f>STDEV(M3:M6)</f>
        <v>9.9111139467465813E-3</v>
      </c>
      <c r="R4">
        <f>STDEV(L3:L6)</f>
        <v>2.7962349760262024E-2</v>
      </c>
      <c r="S4">
        <f>STDEV(F5:F7)</f>
        <v>1.3747727084867531E-2</v>
      </c>
      <c r="T4">
        <v>0.70330000000000004</v>
      </c>
    </row>
    <row r="5" spans="1:20" x14ac:dyDescent="0.2">
      <c r="F5">
        <v>0.92100000000000004</v>
      </c>
      <c r="G5">
        <v>92</v>
      </c>
      <c r="H5">
        <v>43</v>
      </c>
      <c r="I5">
        <v>8</v>
      </c>
      <c r="J5">
        <v>365</v>
      </c>
      <c r="K5">
        <f t="shared" si="2"/>
        <v>0.89960629921259838</v>
      </c>
      <c r="L5">
        <f t="shared" si="0"/>
        <v>0.68148148148148147</v>
      </c>
      <c r="M5">
        <f>J5/(J5+I5)</f>
        <v>0.97855227882037532</v>
      </c>
      <c r="N5">
        <f t="shared" si="1"/>
        <v>0.89460784313725494</v>
      </c>
    </row>
    <row r="6" spans="1:20" x14ac:dyDescent="0.2">
      <c r="F6">
        <v>0.93</v>
      </c>
      <c r="G6">
        <v>100</v>
      </c>
      <c r="H6">
        <v>35</v>
      </c>
      <c r="I6">
        <v>15</v>
      </c>
      <c r="J6">
        <v>358</v>
      </c>
      <c r="K6">
        <f t="shared" si="2"/>
        <v>0.90157480314960625</v>
      </c>
      <c r="L6">
        <f t="shared" si="0"/>
        <v>0.7407407407407407</v>
      </c>
      <c r="M6">
        <f>J6/(J6+I6)</f>
        <v>0.95978552278820373</v>
      </c>
      <c r="N6">
        <f t="shared" si="1"/>
        <v>0.91094147582697205</v>
      </c>
    </row>
    <row r="7" spans="1:20" x14ac:dyDescent="0.2">
      <c r="F7">
        <v>0.90300000000000002</v>
      </c>
    </row>
    <row r="8" spans="1:20" x14ac:dyDescent="0.2">
      <c r="B8" t="s">
        <v>50</v>
      </c>
      <c r="E8" t="s">
        <v>51</v>
      </c>
      <c r="G8">
        <v>64</v>
      </c>
      <c r="H8">
        <v>27</v>
      </c>
      <c r="I8">
        <v>17</v>
      </c>
      <c r="J8">
        <v>315</v>
      </c>
      <c r="K8">
        <f t="shared" si="2"/>
        <v>0.89598108747044913</v>
      </c>
      <c r="L8">
        <f t="shared" si="0"/>
        <v>0.70329670329670335</v>
      </c>
      <c r="M8">
        <f>J8/(J8+I8)</f>
        <v>0.9487951807228916</v>
      </c>
      <c r="N8">
        <f t="shared" si="1"/>
        <v>0.92105263157894735</v>
      </c>
      <c r="P8">
        <f>AVERAGE(K8:K12)</f>
        <v>0.89598108747044913</v>
      </c>
      <c r="Q8">
        <f>AVERAGE(M8:M12)</f>
        <v>0.96024096385542168</v>
      </c>
      <c r="R8">
        <f>AVERAGE(S2:S4)</f>
        <v>0.46587386354243376</v>
      </c>
      <c r="S8">
        <f>AVERAGE(F9:F11)</f>
        <v>0.88406666666666667</v>
      </c>
    </row>
    <row r="9" spans="1:20" x14ac:dyDescent="0.2">
      <c r="B9" t="s">
        <v>50</v>
      </c>
      <c r="E9" t="s">
        <v>51</v>
      </c>
      <c r="F9">
        <v>0.88319999999999999</v>
      </c>
      <c r="G9">
        <v>63</v>
      </c>
      <c r="H9">
        <v>28</v>
      </c>
      <c r="I9">
        <v>17</v>
      </c>
      <c r="J9">
        <v>315</v>
      </c>
      <c r="K9">
        <f t="shared" si="2"/>
        <v>0.8936170212765957</v>
      </c>
      <c r="L9">
        <f t="shared" si="0"/>
        <v>0.69230769230769229</v>
      </c>
      <c r="M9">
        <f>J9/(J9+I9)</f>
        <v>0.9487951807228916</v>
      </c>
      <c r="N9">
        <f t="shared" si="1"/>
        <v>0.91836734693877553</v>
      </c>
      <c r="P9">
        <f>STDEV(K8:K12)</f>
        <v>2.8953779465522244E-3</v>
      </c>
      <c r="Q9">
        <f>STDEV(M8:M12)</f>
        <v>1.3198133915787131E-2</v>
      </c>
      <c r="R9">
        <f>STDEV(S2:S4)</f>
        <v>0.63940291408163885</v>
      </c>
      <c r="S9">
        <f>STDEV(F9:F11)</f>
        <v>9.5296029997756736E-3</v>
      </c>
    </row>
    <row r="10" spans="1:20" x14ac:dyDescent="0.2">
      <c r="B10" t="s">
        <v>50</v>
      </c>
      <c r="E10" t="s">
        <v>51</v>
      </c>
      <c r="F10">
        <v>0.875</v>
      </c>
      <c r="G10">
        <v>54</v>
      </c>
      <c r="H10">
        <v>37</v>
      </c>
      <c r="I10">
        <v>8</v>
      </c>
      <c r="J10">
        <v>324</v>
      </c>
      <c r="K10">
        <f t="shared" si="2"/>
        <v>0.8936170212765957</v>
      </c>
      <c r="L10">
        <f t="shared" si="0"/>
        <v>0.59340659340659341</v>
      </c>
      <c r="M10">
        <f>J10/(J10+I10)</f>
        <v>0.97590361445783136</v>
      </c>
      <c r="N10">
        <f t="shared" si="1"/>
        <v>0.89750692520775621</v>
      </c>
    </row>
    <row r="11" spans="1:20" x14ac:dyDescent="0.2">
      <c r="F11">
        <v>0.89400000000000002</v>
      </c>
      <c r="G11">
        <v>56</v>
      </c>
      <c r="H11">
        <v>35</v>
      </c>
      <c r="I11">
        <v>9</v>
      </c>
      <c r="J11">
        <v>323</v>
      </c>
      <c r="K11">
        <f t="shared" si="2"/>
        <v>0.89598108747044913</v>
      </c>
      <c r="L11">
        <f t="shared" si="0"/>
        <v>0.61538461538461542</v>
      </c>
      <c r="M11">
        <f>J11/(J11+I11)</f>
        <v>0.97289156626506024</v>
      </c>
      <c r="N11">
        <f t="shared" si="1"/>
        <v>0.9022346368715084</v>
      </c>
    </row>
    <row r="12" spans="1:20" x14ac:dyDescent="0.2">
      <c r="G12">
        <v>64</v>
      </c>
      <c r="H12">
        <v>27</v>
      </c>
      <c r="I12">
        <v>15</v>
      </c>
      <c r="J12">
        <v>317</v>
      </c>
      <c r="K12">
        <f t="shared" si="2"/>
        <v>0.900709219858156</v>
      </c>
      <c r="L12">
        <f t="shared" si="0"/>
        <v>0.70329670329670335</v>
      </c>
      <c r="M12">
        <f>J12/(J12+I12)</f>
        <v>0.95481927710843373</v>
      </c>
      <c r="N12">
        <f t="shared" si="1"/>
        <v>0.92151162790697672</v>
      </c>
    </row>
    <row r="14" spans="1:20" x14ac:dyDescent="0.2">
      <c r="A14" t="s">
        <v>59</v>
      </c>
      <c r="B14" t="s">
        <v>58</v>
      </c>
      <c r="E14" t="s">
        <v>51</v>
      </c>
      <c r="G14">
        <v>54</v>
      </c>
      <c r="H14">
        <v>37</v>
      </c>
      <c r="I14">
        <v>17</v>
      </c>
      <c r="J14">
        <v>315</v>
      </c>
      <c r="K14">
        <f t="shared" si="2"/>
        <v>0.87234042553191493</v>
      </c>
      <c r="L14">
        <f t="shared" si="0"/>
        <v>0.59340659340659341</v>
      </c>
      <c r="M14">
        <f t="shared" ref="M14:M19" si="3">J14/(J14+I14)</f>
        <v>0.9487951807228916</v>
      </c>
      <c r="N14">
        <f t="shared" si="1"/>
        <v>0.89488636363636365</v>
      </c>
    </row>
    <row r="15" spans="1:20" x14ac:dyDescent="0.2">
      <c r="B15" t="s">
        <v>58</v>
      </c>
      <c r="E15" t="s">
        <v>51</v>
      </c>
      <c r="G15">
        <v>67</v>
      </c>
      <c r="H15">
        <v>24</v>
      </c>
      <c r="I15">
        <v>26</v>
      </c>
      <c r="J15">
        <v>306</v>
      </c>
      <c r="K15">
        <f t="shared" si="2"/>
        <v>0.88179669030732866</v>
      </c>
      <c r="L15">
        <f t="shared" si="0"/>
        <v>0.73626373626373631</v>
      </c>
      <c r="M15">
        <f t="shared" si="3"/>
        <v>0.92168674698795183</v>
      </c>
      <c r="N15">
        <f t="shared" si="1"/>
        <v>0.92727272727272725</v>
      </c>
    </row>
    <row r="16" spans="1:20" x14ac:dyDescent="0.2">
      <c r="B16" t="s">
        <v>58</v>
      </c>
      <c r="E16" t="s">
        <v>51</v>
      </c>
      <c r="G16">
        <v>53</v>
      </c>
      <c r="H16">
        <v>38</v>
      </c>
      <c r="I16">
        <v>9</v>
      </c>
      <c r="J16">
        <v>323</v>
      </c>
      <c r="K16">
        <f t="shared" si="2"/>
        <v>0.88888888888888884</v>
      </c>
      <c r="L16">
        <f t="shared" si="0"/>
        <v>0.58241758241758246</v>
      </c>
      <c r="M16">
        <f t="shared" si="3"/>
        <v>0.97289156626506024</v>
      </c>
      <c r="N16">
        <f t="shared" si="1"/>
        <v>0.89473684210526316</v>
      </c>
    </row>
    <row r="17" spans="1:19" x14ac:dyDescent="0.2">
      <c r="B17" t="s">
        <v>58</v>
      </c>
      <c r="E17" t="s">
        <v>51</v>
      </c>
      <c r="G17">
        <v>45</v>
      </c>
      <c r="H17">
        <v>46</v>
      </c>
      <c r="I17">
        <v>9</v>
      </c>
      <c r="J17">
        <v>323</v>
      </c>
      <c r="K17">
        <f t="shared" si="2"/>
        <v>0.8699763593380615</v>
      </c>
      <c r="L17">
        <f t="shared" si="0"/>
        <v>0.49450549450549453</v>
      </c>
      <c r="M17">
        <f t="shared" si="3"/>
        <v>0.97289156626506024</v>
      </c>
      <c r="N17">
        <f t="shared" si="1"/>
        <v>0.87533875338753386</v>
      </c>
    </row>
    <row r="18" spans="1:19" x14ac:dyDescent="0.2">
      <c r="E18" t="s">
        <v>54</v>
      </c>
      <c r="G18">
        <v>81</v>
      </c>
      <c r="H18">
        <v>54</v>
      </c>
      <c r="I18">
        <v>15</v>
      </c>
      <c r="J18">
        <v>358</v>
      </c>
      <c r="K18">
        <f t="shared" si="2"/>
        <v>0.86417322834645671</v>
      </c>
      <c r="L18">
        <f t="shared" si="0"/>
        <v>0.6</v>
      </c>
      <c r="M18">
        <f t="shared" si="3"/>
        <v>0.95978552278820373</v>
      </c>
      <c r="N18">
        <f t="shared" si="1"/>
        <v>0.8689320388349514</v>
      </c>
    </row>
    <row r="19" spans="1:19" x14ac:dyDescent="0.2">
      <c r="E19" t="s">
        <v>54</v>
      </c>
      <c r="G19">
        <v>100</v>
      </c>
      <c r="H19">
        <v>35</v>
      </c>
      <c r="I19">
        <v>22</v>
      </c>
      <c r="J19">
        <v>351</v>
      </c>
      <c r="K19">
        <f t="shared" si="2"/>
        <v>0.88779527559055116</v>
      </c>
      <c r="L19">
        <f t="shared" si="0"/>
        <v>0.7407407407407407</v>
      </c>
      <c r="M19">
        <f t="shared" si="3"/>
        <v>0.94101876675603213</v>
      </c>
      <c r="N19">
        <f t="shared" si="1"/>
        <v>0.90932642487046633</v>
      </c>
    </row>
    <row r="21" spans="1:19" x14ac:dyDescent="0.2">
      <c r="A21" s="12">
        <v>44099.811053240737</v>
      </c>
      <c r="B21" t="s">
        <v>52</v>
      </c>
      <c r="C21" t="s">
        <v>48</v>
      </c>
      <c r="D21" t="s">
        <v>53</v>
      </c>
      <c r="E21" t="s">
        <v>51</v>
      </c>
      <c r="G21">
        <v>61</v>
      </c>
      <c r="H21">
        <v>30</v>
      </c>
      <c r="I21">
        <v>8</v>
      </c>
      <c r="J21">
        <v>324</v>
      </c>
      <c r="K21">
        <f t="shared" si="2"/>
        <v>0.91016548463356972</v>
      </c>
      <c r="L21">
        <f t="shared" si="0"/>
        <v>0.67032967032967028</v>
      </c>
      <c r="M21">
        <f t="shared" ref="M21:M27" si="4">J21/(J21+I21)</f>
        <v>0.97590361445783136</v>
      </c>
      <c r="N21">
        <f t="shared" si="1"/>
        <v>0.9152542372881356</v>
      </c>
      <c r="P21">
        <f>AVERAGE(K21:K24)</f>
        <v>0.91252955082742315</v>
      </c>
      <c r="Q21">
        <f>AVERAGE(M21:M24)</f>
        <v>0.97439759036144591</v>
      </c>
      <c r="R21">
        <f>AVERAGE(L22:L29)</f>
        <v>0.70335484621198907</v>
      </c>
      <c r="S21">
        <f>AVERAGE(F25:F27)</f>
        <v>0.91300000000000014</v>
      </c>
    </row>
    <row r="22" spans="1:19" x14ac:dyDescent="0.2">
      <c r="A22" s="12"/>
      <c r="B22" t="s">
        <v>52</v>
      </c>
      <c r="E22" t="s">
        <v>51</v>
      </c>
      <c r="G22">
        <v>62</v>
      </c>
      <c r="H22">
        <v>29</v>
      </c>
      <c r="I22">
        <v>13</v>
      </c>
      <c r="J22">
        <v>319</v>
      </c>
      <c r="K22">
        <f t="shared" si="2"/>
        <v>0.900709219858156</v>
      </c>
      <c r="L22">
        <f t="shared" si="0"/>
        <v>0.68131868131868134</v>
      </c>
      <c r="M22">
        <f t="shared" si="4"/>
        <v>0.96084337349397586</v>
      </c>
      <c r="N22">
        <f t="shared" si="1"/>
        <v>0.91666666666666663</v>
      </c>
      <c r="P22">
        <f>STDEV(K21:K24)</f>
        <v>9.8423924324639988E-3</v>
      </c>
      <c r="Q22">
        <f>STDEV(M21:M24)</f>
        <v>9.3648384067156927E-3</v>
      </c>
      <c r="R22">
        <f>STDEV(L21:L24)</f>
        <v>1.9033525357899768E-2</v>
      </c>
      <c r="S22">
        <f>STDEV(F25:F27)</f>
        <v>9.5393920141694649E-3</v>
      </c>
    </row>
    <row r="23" spans="1:19" x14ac:dyDescent="0.2">
      <c r="A23" s="12"/>
      <c r="B23" t="s">
        <v>52</v>
      </c>
      <c r="E23" t="s">
        <v>51</v>
      </c>
      <c r="G23">
        <v>65</v>
      </c>
      <c r="H23">
        <v>26</v>
      </c>
      <c r="I23">
        <v>6</v>
      </c>
      <c r="J23">
        <v>326</v>
      </c>
      <c r="K23">
        <f t="shared" si="2"/>
        <v>0.92434988179669031</v>
      </c>
      <c r="L23">
        <f t="shared" si="0"/>
        <v>0.7142857142857143</v>
      </c>
      <c r="M23">
        <f t="shared" si="4"/>
        <v>0.98192771084337349</v>
      </c>
      <c r="N23">
        <f t="shared" si="1"/>
        <v>0.92613636363636365</v>
      </c>
    </row>
    <row r="24" spans="1:19" x14ac:dyDescent="0.2">
      <c r="A24" s="12"/>
      <c r="B24" t="s">
        <v>52</v>
      </c>
      <c r="E24" t="s">
        <v>51</v>
      </c>
      <c r="G24">
        <v>62</v>
      </c>
      <c r="H24">
        <v>29</v>
      </c>
      <c r="I24">
        <v>7</v>
      </c>
      <c r="J24">
        <v>325</v>
      </c>
      <c r="K24">
        <f t="shared" si="2"/>
        <v>0.91489361702127658</v>
      </c>
      <c r="L24">
        <f t="shared" si="0"/>
        <v>0.68131868131868134</v>
      </c>
      <c r="M24">
        <f t="shared" si="4"/>
        <v>0.97891566265060237</v>
      </c>
      <c r="N24">
        <f t="shared" si="1"/>
        <v>0.91807909604519777</v>
      </c>
    </row>
    <row r="25" spans="1:19" x14ac:dyDescent="0.2">
      <c r="A25" s="12"/>
      <c r="B25" t="s">
        <v>52</v>
      </c>
      <c r="F25">
        <v>0.91900000000000004</v>
      </c>
      <c r="G25">
        <v>68</v>
      </c>
      <c r="H25">
        <v>23</v>
      </c>
      <c r="I25">
        <v>11</v>
      </c>
      <c r="J25">
        <v>321</v>
      </c>
      <c r="K25">
        <f t="shared" si="2"/>
        <v>0.91962174940898345</v>
      </c>
      <c r="L25">
        <f t="shared" si="0"/>
        <v>0.74725274725274726</v>
      </c>
      <c r="M25">
        <f t="shared" si="4"/>
        <v>0.9668674698795181</v>
      </c>
      <c r="N25">
        <f t="shared" si="1"/>
        <v>0.93313953488372092</v>
      </c>
    </row>
    <row r="26" spans="1:19" x14ac:dyDescent="0.2">
      <c r="A26" s="12">
        <v>64</v>
      </c>
      <c r="B26" t="s">
        <v>52</v>
      </c>
      <c r="F26">
        <v>0.91800000000000004</v>
      </c>
      <c r="G26">
        <v>64</v>
      </c>
      <c r="H26">
        <v>27</v>
      </c>
      <c r="I26">
        <v>9</v>
      </c>
      <c r="J26">
        <v>323</v>
      </c>
      <c r="K26">
        <f t="shared" si="2"/>
        <v>0.91489361702127658</v>
      </c>
      <c r="L26">
        <f t="shared" si="0"/>
        <v>0.70329670329670335</v>
      </c>
      <c r="M26">
        <f t="shared" si="4"/>
        <v>0.97289156626506024</v>
      </c>
      <c r="N26">
        <f t="shared" si="1"/>
        <v>0.92285714285714282</v>
      </c>
    </row>
    <row r="27" spans="1:19" x14ac:dyDescent="0.2">
      <c r="A27" s="12"/>
      <c r="B27" t="s">
        <v>52</v>
      </c>
      <c r="F27">
        <v>0.90200000000000002</v>
      </c>
      <c r="G27">
        <v>63</v>
      </c>
      <c r="H27">
        <v>28</v>
      </c>
      <c r="I27">
        <v>13</v>
      </c>
      <c r="J27">
        <v>319</v>
      </c>
      <c r="K27">
        <f t="shared" si="2"/>
        <v>0.90307328605200943</v>
      </c>
      <c r="L27">
        <f t="shared" si="0"/>
        <v>0.69230769230769229</v>
      </c>
      <c r="M27">
        <f t="shared" si="4"/>
        <v>0.96084337349397586</v>
      </c>
      <c r="N27">
        <f t="shared" si="1"/>
        <v>0.9193083573487032</v>
      </c>
    </row>
    <row r="28" spans="1:19" x14ac:dyDescent="0.2">
      <c r="A28" s="12"/>
    </row>
    <row r="29" spans="1:19" x14ac:dyDescent="0.2">
      <c r="B29" t="s">
        <v>52</v>
      </c>
      <c r="C29" t="s">
        <v>48</v>
      </c>
      <c r="D29" t="s">
        <v>53</v>
      </c>
      <c r="E29" t="s">
        <v>54</v>
      </c>
      <c r="G29">
        <v>95</v>
      </c>
      <c r="H29">
        <v>40</v>
      </c>
      <c r="I29">
        <v>14</v>
      </c>
      <c r="J29">
        <v>359</v>
      </c>
      <c r="K29">
        <f t="shared" si="2"/>
        <v>0.89370078740157477</v>
      </c>
      <c r="L29">
        <f t="shared" si="0"/>
        <v>0.70370370370370372</v>
      </c>
      <c r="M29">
        <f t="shared" ref="M29:M34" si="5">J29/(J29+I29)</f>
        <v>0.96246648793565681</v>
      </c>
      <c r="N29">
        <f t="shared" si="1"/>
        <v>0.89974937343358397</v>
      </c>
    </row>
    <row r="30" spans="1:19" x14ac:dyDescent="0.2">
      <c r="B30" t="s">
        <v>52</v>
      </c>
      <c r="C30" t="s">
        <v>48</v>
      </c>
      <c r="D30" t="s">
        <v>53</v>
      </c>
      <c r="E30" t="s">
        <v>54</v>
      </c>
      <c r="G30">
        <v>102</v>
      </c>
      <c r="H30">
        <v>33</v>
      </c>
      <c r="I30">
        <v>12</v>
      </c>
      <c r="J30">
        <v>361</v>
      </c>
      <c r="K30">
        <f t="shared" si="2"/>
        <v>0.91141732283464572</v>
      </c>
      <c r="L30">
        <f t="shared" si="0"/>
        <v>0.75555555555555554</v>
      </c>
      <c r="M30">
        <f t="shared" si="5"/>
        <v>0.96782841823056298</v>
      </c>
      <c r="N30">
        <f t="shared" si="1"/>
        <v>0.91624365482233505</v>
      </c>
      <c r="P30">
        <f>AVERAGE(K29:K34)</f>
        <v>0.90221957052665713</v>
      </c>
      <c r="Q30">
        <f>AVERAGE(M29:M34)</f>
        <v>0.96531078429313755</v>
      </c>
      <c r="R30">
        <f>AVERAGE(L29:L34)</f>
        <v>0.72716049382716041</v>
      </c>
    </row>
    <row r="31" spans="1:19" x14ac:dyDescent="0.2">
      <c r="E31" t="s">
        <v>54</v>
      </c>
      <c r="G31">
        <v>93</v>
      </c>
      <c r="H31">
        <v>42</v>
      </c>
      <c r="I31">
        <v>10</v>
      </c>
      <c r="J31">
        <v>363</v>
      </c>
      <c r="K31">
        <f t="shared" si="2"/>
        <v>0.89763779527559051</v>
      </c>
      <c r="L31">
        <f t="shared" si="0"/>
        <v>0.68888888888888888</v>
      </c>
      <c r="M31">
        <f t="shared" si="5"/>
        <v>0.97319034852546915</v>
      </c>
      <c r="N31">
        <f t="shared" si="1"/>
        <v>0.89629629629629626</v>
      </c>
      <c r="P31">
        <f>STDEV(K29:K34)</f>
        <v>6.5458606412601749E-3</v>
      </c>
      <c r="Q31">
        <f>STDEV(M29:M34)</f>
        <v>4.7020607204905033E-3</v>
      </c>
      <c r="R31">
        <f>STDEV(L29:L34)</f>
        <v>2.5837592020316463E-2</v>
      </c>
    </row>
    <row r="32" spans="1:19" x14ac:dyDescent="0.2">
      <c r="E32" t="s">
        <v>54</v>
      </c>
      <c r="G32">
        <v>99</v>
      </c>
      <c r="H32">
        <v>36</v>
      </c>
      <c r="I32">
        <v>14</v>
      </c>
      <c r="J32">
        <v>369</v>
      </c>
      <c r="K32">
        <f t="shared" si="2"/>
        <v>0.90347490347490345</v>
      </c>
      <c r="L32">
        <f t="shared" si="0"/>
        <v>0.73333333333333328</v>
      </c>
      <c r="M32">
        <f t="shared" si="5"/>
        <v>0.96344647519582249</v>
      </c>
      <c r="N32">
        <f t="shared" si="1"/>
        <v>0.91111111111111109</v>
      </c>
    </row>
    <row r="33" spans="3:19" x14ac:dyDescent="0.2">
      <c r="E33" t="s">
        <v>54</v>
      </c>
      <c r="G33">
        <v>101</v>
      </c>
      <c r="H33">
        <v>34</v>
      </c>
      <c r="I33">
        <v>13</v>
      </c>
      <c r="J33">
        <v>360</v>
      </c>
      <c r="K33">
        <f t="shared" si="2"/>
        <v>0.90748031496062997</v>
      </c>
      <c r="L33">
        <f t="shared" si="0"/>
        <v>0.74814814814814812</v>
      </c>
      <c r="M33">
        <f t="shared" si="5"/>
        <v>0.9651474530831099</v>
      </c>
      <c r="N33">
        <f t="shared" si="1"/>
        <v>0.91370558375634514</v>
      </c>
    </row>
    <row r="34" spans="3:19" x14ac:dyDescent="0.2">
      <c r="E34" t="s">
        <v>54</v>
      </c>
      <c r="G34">
        <v>99</v>
      </c>
      <c r="H34">
        <v>36</v>
      </c>
      <c r="I34">
        <v>15</v>
      </c>
      <c r="J34">
        <v>358</v>
      </c>
      <c r="K34">
        <f t="shared" si="2"/>
        <v>0.89960629921259838</v>
      </c>
      <c r="L34">
        <f t="shared" si="0"/>
        <v>0.73333333333333328</v>
      </c>
      <c r="M34">
        <f t="shared" si="5"/>
        <v>0.95978552278820373</v>
      </c>
      <c r="N34">
        <f t="shared" si="1"/>
        <v>0.90862944162436543</v>
      </c>
    </row>
    <row r="36" spans="3:19" x14ac:dyDescent="0.2">
      <c r="C36" t="s">
        <v>56</v>
      </c>
      <c r="E36" t="s">
        <v>54</v>
      </c>
      <c r="F36">
        <v>0.91</v>
      </c>
      <c r="G36">
        <v>102</v>
      </c>
      <c r="H36">
        <v>33</v>
      </c>
      <c r="I36">
        <v>24</v>
      </c>
      <c r="J36">
        <v>349</v>
      </c>
      <c r="K36">
        <f t="shared" si="2"/>
        <v>0.88779527559055116</v>
      </c>
      <c r="L36">
        <f t="shared" si="0"/>
        <v>0.75555555555555554</v>
      </c>
      <c r="M36">
        <f t="shared" ref="M36:M42" si="6">J36/(J36+I36)</f>
        <v>0.93565683646112596</v>
      </c>
      <c r="N36">
        <f t="shared" si="1"/>
        <v>0.91361256544502623</v>
      </c>
    </row>
    <row r="37" spans="3:19" x14ac:dyDescent="0.2">
      <c r="C37" t="s">
        <v>56</v>
      </c>
      <c r="E37" t="s">
        <v>54</v>
      </c>
      <c r="F37">
        <v>0.91</v>
      </c>
      <c r="G37">
        <v>99</v>
      </c>
      <c r="H37">
        <v>36</v>
      </c>
      <c r="I37">
        <v>23</v>
      </c>
      <c r="J37">
        <v>350</v>
      </c>
      <c r="K37">
        <f t="shared" si="2"/>
        <v>0.88385826771653542</v>
      </c>
      <c r="L37">
        <f t="shared" si="0"/>
        <v>0.73333333333333328</v>
      </c>
      <c r="M37">
        <f t="shared" si="6"/>
        <v>0.93833780160857905</v>
      </c>
      <c r="N37">
        <f t="shared" si="1"/>
        <v>0.90673575129533679</v>
      </c>
      <c r="P37">
        <f>AVERAGE(K36:K42)</f>
        <v>0.88554555680539937</v>
      </c>
      <c r="Q37">
        <f>AVERAGE(M36:M42)</f>
        <v>0.9345078513979318</v>
      </c>
      <c r="R37">
        <f>AVERAGE(L36:L39)</f>
        <v>0.74814814814814812</v>
      </c>
      <c r="S37">
        <f>AVERAGE(F36:F41)</f>
        <v>0.91183333333333338</v>
      </c>
    </row>
    <row r="38" spans="3:19" x14ac:dyDescent="0.2">
      <c r="C38" t="s">
        <v>56</v>
      </c>
      <c r="E38" t="s">
        <v>54</v>
      </c>
      <c r="F38">
        <v>0.91400000000000003</v>
      </c>
      <c r="G38">
        <v>102</v>
      </c>
      <c r="H38">
        <v>33</v>
      </c>
      <c r="I38">
        <v>21</v>
      </c>
      <c r="J38">
        <v>352</v>
      </c>
      <c r="K38">
        <f t="shared" si="2"/>
        <v>0.89370078740157477</v>
      </c>
      <c r="L38">
        <f t="shared" si="0"/>
        <v>0.75555555555555554</v>
      </c>
      <c r="M38">
        <f t="shared" si="6"/>
        <v>0.94369973190348522</v>
      </c>
      <c r="N38">
        <f t="shared" si="1"/>
        <v>0.91428571428571426</v>
      </c>
      <c r="P38">
        <f>STDEV(K36:K42)</f>
        <v>5.2610480691422032E-3</v>
      </c>
      <c r="Q38">
        <f>STDEV(M36:M42)</f>
        <v>9.1385319382986299E-3</v>
      </c>
      <c r="R38">
        <f>STDEV(L36:L39)</f>
        <v>1.0475656017578498E-2</v>
      </c>
      <c r="S38">
        <f>STDEV(F36:F41)</f>
        <v>5.5287129303904651E-3</v>
      </c>
    </row>
    <row r="39" spans="3:19" x14ac:dyDescent="0.2">
      <c r="C39" t="s">
        <v>56</v>
      </c>
      <c r="E39" t="s">
        <v>54</v>
      </c>
      <c r="F39">
        <v>0.90700000000000003</v>
      </c>
      <c r="G39">
        <v>101</v>
      </c>
      <c r="H39">
        <v>34</v>
      </c>
      <c r="I39">
        <v>28</v>
      </c>
      <c r="J39">
        <v>345</v>
      </c>
      <c r="K39">
        <f t="shared" si="2"/>
        <v>0.87795275590551181</v>
      </c>
      <c r="L39">
        <f t="shared" si="0"/>
        <v>0.74814814814814812</v>
      </c>
      <c r="M39">
        <f t="shared" si="6"/>
        <v>0.92493297587131362</v>
      </c>
      <c r="N39">
        <f t="shared" si="1"/>
        <v>0.91029023746701843</v>
      </c>
    </row>
    <row r="40" spans="3:19" x14ac:dyDescent="0.2">
      <c r="C40" t="s">
        <v>56</v>
      </c>
      <c r="F40">
        <v>0.90800000000000003</v>
      </c>
      <c r="G40">
        <v>105</v>
      </c>
      <c r="H40">
        <v>30</v>
      </c>
      <c r="I40">
        <v>30</v>
      </c>
      <c r="J40">
        <v>343</v>
      </c>
      <c r="K40">
        <f t="shared" si="2"/>
        <v>0.88188976377952755</v>
      </c>
      <c r="L40">
        <f t="shared" si="0"/>
        <v>0.77777777777777779</v>
      </c>
      <c r="M40">
        <f t="shared" si="6"/>
        <v>0.91957104557640745</v>
      </c>
      <c r="N40">
        <f t="shared" si="1"/>
        <v>0.91957104557640745</v>
      </c>
    </row>
    <row r="41" spans="3:19" x14ac:dyDescent="0.2">
      <c r="C41" t="s">
        <v>56</v>
      </c>
      <c r="F41">
        <v>0.92200000000000004</v>
      </c>
      <c r="G41">
        <v>100</v>
      </c>
      <c r="H41">
        <v>35</v>
      </c>
      <c r="I41">
        <v>24</v>
      </c>
      <c r="J41">
        <v>349</v>
      </c>
      <c r="K41">
        <f t="shared" si="2"/>
        <v>0.88385826771653542</v>
      </c>
      <c r="L41">
        <f t="shared" si="0"/>
        <v>0.7407407407407407</v>
      </c>
      <c r="M41">
        <f t="shared" si="6"/>
        <v>0.93565683646112596</v>
      </c>
      <c r="N41">
        <f t="shared" si="1"/>
        <v>0.90885416666666663</v>
      </c>
    </row>
    <row r="42" spans="3:19" x14ac:dyDescent="0.2">
      <c r="C42" t="s">
        <v>56</v>
      </c>
      <c r="G42">
        <v>100</v>
      </c>
      <c r="H42">
        <v>35</v>
      </c>
      <c r="I42">
        <v>21</v>
      </c>
      <c r="J42">
        <v>352</v>
      </c>
      <c r="K42">
        <f t="shared" si="2"/>
        <v>0.88976377952755903</v>
      </c>
      <c r="L42">
        <f t="shared" si="0"/>
        <v>0.7407407407407407</v>
      </c>
      <c r="M42">
        <f t="shared" si="6"/>
        <v>0.94369973190348522</v>
      </c>
      <c r="N42">
        <f t="shared" si="1"/>
        <v>0.90956072351421191</v>
      </c>
    </row>
    <row r="43" spans="3:19" x14ac:dyDescent="0.2">
      <c r="C43" t="s">
        <v>56</v>
      </c>
    </row>
    <row r="44" spans="3:19" x14ac:dyDescent="0.2">
      <c r="C44" t="s">
        <v>56</v>
      </c>
      <c r="E44" t="s">
        <v>51</v>
      </c>
      <c r="G44">
        <v>64</v>
      </c>
      <c r="H44">
        <v>27</v>
      </c>
      <c r="I44">
        <v>17</v>
      </c>
      <c r="J44">
        <v>315</v>
      </c>
      <c r="K44">
        <f t="shared" si="2"/>
        <v>0.89598108747044913</v>
      </c>
      <c r="L44">
        <f t="shared" si="0"/>
        <v>0.70329670329670335</v>
      </c>
      <c r="M44">
        <f t="shared" ref="M44:M49" si="7">J44/(J44+I44)</f>
        <v>0.9487951807228916</v>
      </c>
      <c r="N44">
        <f t="shared" si="1"/>
        <v>0.92105263157894735</v>
      </c>
    </row>
    <row r="45" spans="3:19" x14ac:dyDescent="0.2">
      <c r="C45" t="s">
        <v>56</v>
      </c>
      <c r="G45">
        <v>63</v>
      </c>
      <c r="H45">
        <v>28</v>
      </c>
      <c r="I45">
        <v>18</v>
      </c>
      <c r="J45">
        <v>314</v>
      </c>
      <c r="K45">
        <f t="shared" si="2"/>
        <v>0.89125295508274227</v>
      </c>
      <c r="L45">
        <f t="shared" si="0"/>
        <v>0.69230769230769229</v>
      </c>
      <c r="M45">
        <f t="shared" si="7"/>
        <v>0.94578313253012047</v>
      </c>
      <c r="N45">
        <f t="shared" si="1"/>
        <v>0.91812865497076024</v>
      </c>
    </row>
    <row r="46" spans="3:19" x14ac:dyDescent="0.2">
      <c r="C46" t="s">
        <v>56</v>
      </c>
      <c r="G46">
        <v>64</v>
      </c>
      <c r="H46">
        <v>27</v>
      </c>
      <c r="I46">
        <v>15</v>
      </c>
      <c r="J46">
        <v>317</v>
      </c>
      <c r="K46">
        <f t="shared" si="2"/>
        <v>0.900709219858156</v>
      </c>
      <c r="L46">
        <f t="shared" si="0"/>
        <v>0.70329670329670335</v>
      </c>
      <c r="M46">
        <f t="shared" si="7"/>
        <v>0.95481927710843373</v>
      </c>
      <c r="N46">
        <f t="shared" si="1"/>
        <v>0.92151162790697672</v>
      </c>
      <c r="P46">
        <f>AVERAGE(K44:K49)</f>
        <v>0.8933547612363113</v>
      </c>
      <c r="Q46">
        <f>AVERAGE(M44:M49)</f>
        <v>0.94587191440773422</v>
      </c>
      <c r="R46">
        <f>AVERAGE(L44:L49)</f>
        <v>0.70146520146520153</v>
      </c>
      <c r="S46">
        <f>AVERAGE(F47:F49)</f>
        <v>0.8783333333333333</v>
      </c>
    </row>
    <row r="47" spans="3:19" x14ac:dyDescent="0.2">
      <c r="C47" t="s">
        <v>56</v>
      </c>
      <c r="F47">
        <v>0.89100000000000001</v>
      </c>
      <c r="G47">
        <v>64</v>
      </c>
      <c r="H47">
        <v>27</v>
      </c>
      <c r="I47">
        <v>17</v>
      </c>
      <c r="J47">
        <v>315</v>
      </c>
      <c r="K47">
        <f t="shared" si="2"/>
        <v>0.89598108747044913</v>
      </c>
      <c r="L47">
        <f t="shared" si="0"/>
        <v>0.70329670329670335</v>
      </c>
      <c r="M47">
        <f t="shared" si="7"/>
        <v>0.9487951807228916</v>
      </c>
      <c r="N47">
        <f t="shared" si="1"/>
        <v>0.92105263157894735</v>
      </c>
      <c r="P47">
        <f>STDEV(K44:K49)</f>
        <v>5.1168729309977925E-3</v>
      </c>
      <c r="Q47">
        <f>STDEV(M44:M49)</f>
        <v>8.0055327785273373E-3</v>
      </c>
      <c r="R47">
        <f>STDEV(L44:L49)</f>
        <v>1.4606155338737638E-2</v>
      </c>
      <c r="S47">
        <f>STDEV(F47:F49)</f>
        <v>1.9399312702601965E-2</v>
      </c>
    </row>
    <row r="48" spans="3:19" x14ac:dyDescent="0.2">
      <c r="C48" t="s">
        <v>56</v>
      </c>
      <c r="F48">
        <v>0.88800000000000001</v>
      </c>
      <c r="G48">
        <v>66</v>
      </c>
      <c r="H48">
        <v>25</v>
      </c>
      <c r="I48">
        <v>23</v>
      </c>
      <c r="J48">
        <v>310</v>
      </c>
      <c r="K48">
        <f t="shared" si="2"/>
        <v>0.8867924528301887</v>
      </c>
      <c r="L48">
        <f t="shared" si="0"/>
        <v>0.72527472527472525</v>
      </c>
      <c r="M48">
        <f t="shared" si="7"/>
        <v>0.93093093093093093</v>
      </c>
      <c r="N48">
        <f t="shared" si="1"/>
        <v>0.92537313432835822</v>
      </c>
      <c r="R48">
        <v>94</v>
      </c>
    </row>
    <row r="49" spans="3:14" x14ac:dyDescent="0.2">
      <c r="C49" t="s">
        <v>56</v>
      </c>
      <c r="F49">
        <v>0.85599999999999998</v>
      </c>
      <c r="G49">
        <v>62</v>
      </c>
      <c r="H49">
        <v>29</v>
      </c>
      <c r="I49">
        <v>18</v>
      </c>
      <c r="J49">
        <v>316</v>
      </c>
      <c r="K49">
        <f t="shared" si="2"/>
        <v>0.88941176470588235</v>
      </c>
      <c r="L49">
        <f t="shared" si="0"/>
        <v>0.68131868131868134</v>
      </c>
      <c r="M49">
        <f t="shared" si="7"/>
        <v>0.94610778443113774</v>
      </c>
      <c r="N49">
        <f t="shared" si="1"/>
        <v>0.91594202898550725</v>
      </c>
    </row>
    <row r="50" spans="3:14" x14ac:dyDescent="0.2">
      <c r="C50" t="s">
        <v>56</v>
      </c>
    </row>
    <row r="51" spans="3:14" x14ac:dyDescent="0.2">
      <c r="C51" t="s">
        <v>56</v>
      </c>
    </row>
    <row r="52" spans="3:14" x14ac:dyDescent="0.2">
      <c r="C52" t="s">
        <v>56</v>
      </c>
    </row>
    <row r="54" spans="3:14" x14ac:dyDescent="0.2">
      <c r="F54">
        <v>0.91100000000000003</v>
      </c>
    </row>
    <row r="55" spans="3:14" x14ac:dyDescent="0.2">
      <c r="F55">
        <v>0.91100000000000003</v>
      </c>
      <c r="J55">
        <v>89.286000000000001</v>
      </c>
      <c r="K55">
        <f>AVERAGE(J54:J58)</f>
        <v>88.1875</v>
      </c>
    </row>
    <row r="56" spans="3:14" x14ac:dyDescent="0.2">
      <c r="F56">
        <v>0.92600000000000005</v>
      </c>
      <c r="J56">
        <v>88.094999999999999</v>
      </c>
      <c r="K56">
        <f>STDEV(J54:J58)</f>
        <v>1.7782966569163887</v>
      </c>
    </row>
    <row r="57" spans="3:14" x14ac:dyDescent="0.2">
      <c r="F57">
        <v>0.93</v>
      </c>
      <c r="H57">
        <f>AVERAGE(F54:F58)</f>
        <v>0.92200000000000004</v>
      </c>
      <c r="J57">
        <v>85.713999999999999</v>
      </c>
    </row>
    <row r="58" spans="3:14" x14ac:dyDescent="0.2">
      <c r="F58">
        <v>0.93200000000000005</v>
      </c>
      <c r="H58">
        <f>STDEV(F54:F58)</f>
        <v>1.0271319292087078E-2</v>
      </c>
      <c r="J58">
        <v>89.655000000000001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7390-0AB5-4940-B504-EF66E0F70F74}">
  <dimension ref="A1:O18"/>
  <sheetViews>
    <sheetView workbookViewId="0">
      <selection activeCell="F18" sqref="F18"/>
    </sheetView>
  </sheetViews>
  <sheetFormatPr baseColWidth="10" defaultRowHeight="16" x14ac:dyDescent="0.2"/>
  <sheetData>
    <row r="1" spans="1:15" x14ac:dyDescent="0.2">
      <c r="A1" t="s">
        <v>20</v>
      </c>
      <c r="B1" t="s">
        <v>22</v>
      </c>
      <c r="C1" t="s">
        <v>57</v>
      </c>
      <c r="D1" t="s">
        <v>41</v>
      </c>
      <c r="E1" t="s">
        <v>42</v>
      </c>
      <c r="F1" t="s">
        <v>43</v>
      </c>
      <c r="G1" t="s">
        <v>44</v>
      </c>
    </row>
    <row r="2" spans="1:15" x14ac:dyDescent="0.2">
      <c r="A2" t="s">
        <v>64</v>
      </c>
      <c r="B2" t="s">
        <v>65</v>
      </c>
      <c r="C2">
        <v>0.69699999999999995</v>
      </c>
      <c r="D2">
        <v>45</v>
      </c>
      <c r="E2">
        <v>90</v>
      </c>
      <c r="F2">
        <v>74</v>
      </c>
      <c r="G2">
        <v>299</v>
      </c>
      <c r="H2">
        <f>(D2+G2)/(D2+E2+F2+G2)</f>
        <v>0.67716535433070868</v>
      </c>
      <c r="I2">
        <f>G2/(G2+F2)</f>
        <v>0.80160857908847183</v>
      </c>
      <c r="J2">
        <f>D2/(D2+E2)</f>
        <v>0.33333333333333331</v>
      </c>
      <c r="L2">
        <f>AVERAGE(H2:H4)</f>
        <v>0.70538057742782156</v>
      </c>
      <c r="M2">
        <f>AVERAGE(I2:I4)</f>
        <v>0.78820375335120652</v>
      </c>
      <c r="N2">
        <f>AVERAGE(J2:J4)</f>
        <v>0.47654320987654319</v>
      </c>
      <c r="O2">
        <f>AVERAGE(C2:C4)</f>
        <v>0.72766666666666657</v>
      </c>
    </row>
    <row r="3" spans="1:15" x14ac:dyDescent="0.2">
      <c r="C3">
        <v>0.73</v>
      </c>
      <c r="D3">
        <v>53</v>
      </c>
      <c r="E3">
        <v>82</v>
      </c>
      <c r="F3">
        <v>63</v>
      </c>
      <c r="G3">
        <v>310</v>
      </c>
      <c r="H3">
        <f t="shared" ref="H3:H8" si="0">(D3+G3)/(D3+E3+F3+G3)</f>
        <v>0.71456692913385822</v>
      </c>
      <c r="I3">
        <f t="shared" ref="I3:I8" si="1">G3/(G3+F3)</f>
        <v>0.83109919571045576</v>
      </c>
      <c r="J3">
        <f t="shared" ref="J3:J8" si="2">D3/(D3+E3)</f>
        <v>0.3925925925925926</v>
      </c>
      <c r="L3">
        <f>STDEV(H2:H4)</f>
        <v>2.4925747917614934E-2</v>
      </c>
      <c r="M3">
        <f>STDEV(I2:I4)</f>
        <v>5.0938337801608551E-2</v>
      </c>
      <c r="N3">
        <f>STDEV(J2:J3)</f>
        <v>4.1902624070313949E-2</v>
      </c>
      <c r="O3">
        <f>STDEV(C2:C4)</f>
        <v>2.9569128044860147E-2</v>
      </c>
    </row>
    <row r="4" spans="1:15" x14ac:dyDescent="0.2">
      <c r="C4">
        <v>0.75600000000000001</v>
      </c>
      <c r="D4">
        <v>95</v>
      </c>
      <c r="E4">
        <v>40</v>
      </c>
      <c r="F4">
        <v>100</v>
      </c>
      <c r="G4">
        <v>273</v>
      </c>
      <c r="H4">
        <f t="shared" si="0"/>
        <v>0.72440944881889768</v>
      </c>
      <c r="I4">
        <f t="shared" si="1"/>
        <v>0.73190348525469173</v>
      </c>
      <c r="J4">
        <f t="shared" si="2"/>
        <v>0.70370370370370372</v>
      </c>
      <c r="N4">
        <f>STDEV(J2:J4)</f>
        <v>0.19894555139243161</v>
      </c>
    </row>
    <row r="6" spans="1:15" x14ac:dyDescent="0.2">
      <c r="C6">
        <v>0.62</v>
      </c>
      <c r="D6">
        <v>35</v>
      </c>
      <c r="E6">
        <v>56</v>
      </c>
      <c r="F6">
        <v>64</v>
      </c>
      <c r="G6">
        <v>268</v>
      </c>
      <c r="H6">
        <f t="shared" si="0"/>
        <v>0.71631205673758869</v>
      </c>
      <c r="I6">
        <f t="shared" si="1"/>
        <v>0.80722891566265065</v>
      </c>
      <c r="J6">
        <f t="shared" si="2"/>
        <v>0.38461538461538464</v>
      </c>
      <c r="L6">
        <f>AVERAGE(H6:H8)</f>
        <v>0.70212765957446821</v>
      </c>
      <c r="M6">
        <f>AVERAGE(I6:I8)</f>
        <v>0.79216867469879526</v>
      </c>
      <c r="N6">
        <f>AVERAGE(J6:J8)</f>
        <v>0.37362637362637363</v>
      </c>
      <c r="O6">
        <f>AVERAGE(C6:C8)</f>
        <v>0.6176666666666667</v>
      </c>
    </row>
    <row r="7" spans="1:15" x14ac:dyDescent="0.2">
      <c r="C7">
        <v>0.68200000000000005</v>
      </c>
      <c r="D7">
        <v>44</v>
      </c>
      <c r="E7">
        <v>47</v>
      </c>
      <c r="F7">
        <v>76</v>
      </c>
      <c r="G7">
        <v>256</v>
      </c>
      <c r="H7">
        <f t="shared" si="0"/>
        <v>0.70921985815602839</v>
      </c>
      <c r="I7">
        <f t="shared" si="1"/>
        <v>0.77108433734939763</v>
      </c>
      <c r="J7">
        <f t="shared" si="2"/>
        <v>0.48351648351648352</v>
      </c>
      <c r="L7">
        <f>STDEV(H6:H8)</f>
        <v>1.8764193695493578E-2</v>
      </c>
      <c r="M7">
        <f>STDEV(I6:I8)</f>
        <v>1.8810234934934937E-2</v>
      </c>
      <c r="N7">
        <f>STDEV(J6:J8)</f>
        <v>0.11577641486651356</v>
      </c>
      <c r="O7">
        <f>STDEV(C6:C8)</f>
        <v>6.5531163070201445E-2</v>
      </c>
    </row>
    <row r="8" spans="1:15" x14ac:dyDescent="0.2">
      <c r="C8">
        <v>0.55100000000000005</v>
      </c>
      <c r="D8">
        <v>23</v>
      </c>
      <c r="E8">
        <v>68</v>
      </c>
      <c r="F8">
        <v>67</v>
      </c>
      <c r="G8">
        <v>265</v>
      </c>
      <c r="H8">
        <f t="shared" si="0"/>
        <v>0.68085106382978722</v>
      </c>
      <c r="I8">
        <f t="shared" si="1"/>
        <v>0.79819277108433739</v>
      </c>
      <c r="J8">
        <f t="shared" si="2"/>
        <v>0.25274725274725274</v>
      </c>
      <c r="O8" t="s">
        <v>66</v>
      </c>
    </row>
    <row r="15" spans="1:15" x14ac:dyDescent="0.2">
      <c r="D15">
        <v>91.953999999999994</v>
      </c>
    </row>
    <row r="16" spans="1:15" x14ac:dyDescent="0.2">
      <c r="D16">
        <v>91.67</v>
      </c>
      <c r="F16">
        <f>AVERAGE(D15:D18)</f>
        <v>91.739249999999998</v>
      </c>
    </row>
    <row r="17" spans="4:6" x14ac:dyDescent="0.2">
      <c r="D17">
        <v>92.856999999999999</v>
      </c>
      <c r="F17">
        <f>STDEV(D15:D18)</f>
        <v>0.98252714127057716</v>
      </c>
    </row>
    <row r="18" spans="4:6" x14ac:dyDescent="0.2">
      <c r="D18">
        <v>90.475999999999999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mit-bih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2020-07-27T20:49:14Z</dcterms:created>
  <dcterms:modified xsi:type="dcterms:W3CDTF">2020-11-15T23:54:24Z</dcterms:modified>
</cp:coreProperties>
</file>