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tudos\CC-UEPB\4º Periodo\Probabilidade e Estatistica\"/>
    </mc:Choice>
  </mc:AlternateContent>
  <xr:revisionPtr revIDLastSave="0" documentId="13_ncr:1_{10F639AB-A666-49EA-8F85-C94C6AB9EFBE}" xr6:coauthVersionLast="47" xr6:coauthVersionMax="47" xr10:uidLastSave="{00000000-0000-0000-0000-000000000000}"/>
  <bookViews>
    <workbookView xWindow="-120" yWindow="-120" windowWidth="24240" windowHeight="13020" xr2:uid="{90D84CA0-0E4C-40C9-BE94-3858D4DE5814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8" i="1" l="1"/>
  <c r="L108" i="1" s="1"/>
  <c r="K107" i="1"/>
  <c r="K109" i="1" s="1"/>
  <c r="E108" i="1"/>
  <c r="E109" i="1"/>
  <c r="E110" i="1" s="1"/>
  <c r="G109" i="1" s="1"/>
  <c r="E107" i="1"/>
  <c r="K102" i="1"/>
  <c r="K103" i="1"/>
  <c r="K101" i="1"/>
  <c r="E101" i="1"/>
  <c r="E102" i="1"/>
  <c r="E104" i="1" s="1"/>
  <c r="E103" i="1"/>
  <c r="G103" i="1" s="1"/>
  <c r="F101" i="1"/>
  <c r="K96" i="1"/>
  <c r="K97" i="1"/>
  <c r="K95" i="1"/>
  <c r="E96" i="1"/>
  <c r="E98" i="1"/>
  <c r="E97" i="1"/>
  <c r="G97" i="1" s="1"/>
  <c r="E95" i="1"/>
  <c r="K89" i="1"/>
  <c r="K90" i="1"/>
  <c r="K92" i="1"/>
  <c r="M91" i="1" s="1"/>
  <c r="K91" i="1"/>
  <c r="F107" i="1"/>
  <c r="F108" i="1" s="1"/>
  <c r="F109" i="1" s="1"/>
  <c r="K104" i="1"/>
  <c r="M103" i="1" s="1"/>
  <c r="M102" i="1"/>
  <c r="M101" i="1"/>
  <c r="N101" i="1" s="1"/>
  <c r="L101" i="1"/>
  <c r="L102" i="1" s="1"/>
  <c r="L95" i="1"/>
  <c r="L96" i="1" s="1"/>
  <c r="L97" i="1" s="1"/>
  <c r="F95" i="1"/>
  <c r="L89" i="1"/>
  <c r="E92" i="1"/>
  <c r="G91" i="1" s="1"/>
  <c r="F89" i="1"/>
  <c r="F90" i="1" s="1"/>
  <c r="F91" i="1" s="1"/>
  <c r="F85" i="1"/>
  <c r="K85" i="1"/>
  <c r="M83" i="1" s="1"/>
  <c r="L83" i="1"/>
  <c r="L84" i="1" s="1"/>
  <c r="L82" i="1"/>
  <c r="L85" i="1" s="1"/>
  <c r="E85" i="1"/>
  <c r="G83" i="1" s="1"/>
  <c r="F82" i="1"/>
  <c r="F83" i="1" s="1"/>
  <c r="F84" i="1" s="1"/>
  <c r="N77" i="1"/>
  <c r="N76" i="1"/>
  <c r="N75" i="1"/>
  <c r="L78" i="1"/>
  <c r="L77" i="1"/>
  <c r="L76" i="1"/>
  <c r="L75" i="1"/>
  <c r="G75" i="1"/>
  <c r="M78" i="1"/>
  <c r="M77" i="1"/>
  <c r="M76" i="1"/>
  <c r="M75" i="1"/>
  <c r="K78" i="1"/>
  <c r="H76" i="1"/>
  <c r="H75" i="1"/>
  <c r="G77" i="1"/>
  <c r="G76" i="1"/>
  <c r="F76" i="1"/>
  <c r="E77" i="1"/>
  <c r="J45" i="1"/>
  <c r="J46" i="1"/>
  <c r="J47" i="1" s="1"/>
  <c r="I47" i="1"/>
  <c r="I46" i="1"/>
  <c r="I45" i="1"/>
  <c r="E16" i="1"/>
  <c r="F16" i="1"/>
  <c r="D16" i="1"/>
  <c r="G48" i="1"/>
  <c r="G47" i="1"/>
  <c r="G45" i="1"/>
  <c r="G46" i="1"/>
  <c r="D48" i="1"/>
  <c r="H47" i="1" s="1"/>
  <c r="E48" i="1"/>
  <c r="F48" i="1"/>
  <c r="C48" i="1"/>
  <c r="F15" i="1"/>
  <c r="F14" i="1"/>
  <c r="G14" i="1" s="1"/>
  <c r="G15" i="1" s="1"/>
  <c r="F13" i="1"/>
  <c r="M107" i="1" l="1"/>
  <c r="M108" i="1"/>
  <c r="G108" i="1"/>
  <c r="G107" i="1"/>
  <c r="G110" i="1" s="1"/>
  <c r="M104" i="1"/>
  <c r="L103" i="1"/>
  <c r="L104" i="1" s="1"/>
  <c r="N102" i="1"/>
  <c r="F102" i="1"/>
  <c r="F103" i="1" s="1"/>
  <c r="K98" i="1"/>
  <c r="M97" i="1" s="1"/>
  <c r="G95" i="1"/>
  <c r="G98" i="1" s="1"/>
  <c r="G96" i="1"/>
  <c r="H96" i="1" s="1"/>
  <c r="H97" i="1" s="1"/>
  <c r="F96" i="1"/>
  <c r="F97" i="1" s="1"/>
  <c r="L90" i="1"/>
  <c r="L91" i="1" s="1"/>
  <c r="L92" i="1" s="1"/>
  <c r="M90" i="1"/>
  <c r="M89" i="1"/>
  <c r="N89" i="1" s="1"/>
  <c r="F110" i="1"/>
  <c r="N103" i="1"/>
  <c r="F104" i="1"/>
  <c r="G102" i="1"/>
  <c r="G101" i="1"/>
  <c r="L98" i="1"/>
  <c r="F98" i="1"/>
  <c r="H95" i="1"/>
  <c r="F92" i="1"/>
  <c r="G90" i="1"/>
  <c r="G89" i="1"/>
  <c r="M84" i="1"/>
  <c r="M82" i="1"/>
  <c r="N82" i="1" s="1"/>
  <c r="N83" i="1" s="1"/>
  <c r="G84" i="1"/>
  <c r="G82" i="1"/>
  <c r="G85" i="1" s="1"/>
  <c r="H45" i="1"/>
  <c r="H46" i="1"/>
  <c r="M109" i="1" l="1"/>
  <c r="N107" i="1"/>
  <c r="N108" i="1" s="1"/>
  <c r="H107" i="1"/>
  <c r="H108" i="1" s="1"/>
  <c r="H109" i="1" s="1"/>
  <c r="M96" i="1"/>
  <c r="M95" i="1"/>
  <c r="M98" i="1" s="1"/>
  <c r="M92" i="1"/>
  <c r="N90" i="1"/>
  <c r="N91" i="1" s="1"/>
  <c r="G104" i="1"/>
  <c r="H101" i="1"/>
  <c r="H102" i="1" s="1"/>
  <c r="H103" i="1" s="1"/>
  <c r="N95" i="1"/>
  <c r="N96" i="1" s="1"/>
  <c r="N97" i="1" s="1"/>
  <c r="G92" i="1"/>
  <c r="H89" i="1"/>
  <c r="H90" i="1" s="1"/>
  <c r="H91" i="1" s="1"/>
  <c r="N84" i="1"/>
  <c r="M85" i="1"/>
  <c r="H82" i="1"/>
  <c r="H83" i="1" s="1"/>
  <c r="H84" i="1" s="1"/>
  <c r="H48" i="1"/>
</calcChain>
</file>

<file path=xl/sharedStrings.xml><?xml version="1.0" encoding="utf-8"?>
<sst xmlns="http://schemas.openxmlformats.org/spreadsheetml/2006/main" count="144" uniqueCount="67">
  <si>
    <t>Aluno:</t>
  </si>
  <si>
    <t>Lucas Fausto Medeiros</t>
  </si>
  <si>
    <t>Membro:</t>
  </si>
  <si>
    <t>Quantitativa</t>
  </si>
  <si>
    <t>Idade</t>
  </si>
  <si>
    <t>Sexo</t>
  </si>
  <si>
    <t>N° vzs do Problema</t>
  </si>
  <si>
    <t>Tamanho da Raquete</t>
  </si>
  <si>
    <t xml:space="preserve">Peso da Raquete </t>
  </si>
  <si>
    <t>Material da Armação da Raquete</t>
  </si>
  <si>
    <t>Material do Trançado da Raquete</t>
  </si>
  <si>
    <t>Qualitativa Discreta</t>
  </si>
  <si>
    <t>Total</t>
  </si>
  <si>
    <t>C</t>
  </si>
  <si>
    <t>M</t>
  </si>
  <si>
    <t>G</t>
  </si>
  <si>
    <t>Tamanho Raquetes</t>
  </si>
  <si>
    <t>FA</t>
  </si>
  <si>
    <t>fa</t>
  </si>
  <si>
    <t>fr</t>
  </si>
  <si>
    <t>FR</t>
  </si>
  <si>
    <t>01- a)</t>
  </si>
  <si>
    <t>b)</t>
  </si>
  <si>
    <t>c)</t>
  </si>
  <si>
    <t>Comidas</t>
  </si>
  <si>
    <t>Saladas</t>
  </si>
  <si>
    <t>Carnes</t>
  </si>
  <si>
    <t>Massas</t>
  </si>
  <si>
    <t>fa - Masculino</t>
  </si>
  <si>
    <t>fa - Feminino</t>
  </si>
  <si>
    <t>FA - M</t>
  </si>
  <si>
    <t>FA - F</t>
  </si>
  <si>
    <t>fr - M</t>
  </si>
  <si>
    <t>fr - F</t>
  </si>
  <si>
    <t>FR - M</t>
  </si>
  <si>
    <t>FR - F</t>
  </si>
  <si>
    <t>02- a)</t>
  </si>
  <si>
    <t>c) Homens tam mais preferencias por carnes e mulheres por saladas</t>
  </si>
  <si>
    <t>03- a)</t>
  </si>
  <si>
    <t>Cidades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</si>
  <si>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</si>
  <si>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</si>
  <si>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</si>
  <si>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</si>
  <si>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</si>
  <si>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</si>
  <si>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</si>
  <si>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</si>
  <si>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</si>
  <si>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</si>
  <si>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</si>
  <si>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</si>
  <si>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Coluna1</t>
  </si>
  <si>
    <t>Coluna2</t>
  </si>
  <si>
    <t>Coluna3</t>
  </si>
  <si>
    <t>Coluna4</t>
  </si>
  <si>
    <t>Coluna5</t>
  </si>
  <si>
    <t>Coluna6</t>
  </si>
  <si>
    <t>Coluna7</t>
  </si>
  <si>
    <t>Coluna8</t>
  </si>
  <si>
    <t>Coluna9</t>
  </si>
  <si>
    <t>Coluna10</t>
  </si>
  <si>
    <t>Coluna11</t>
  </si>
  <si>
    <t>Coluna12</t>
  </si>
  <si>
    <t>FA2</t>
  </si>
  <si>
    <t>FR3</t>
  </si>
  <si>
    <t>Fa2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</si>
</sst>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" fillId="3" borderId="0" xfId="0" applyFont="1" applyFill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44"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580927384076985E-2"/>
          <c:y val="0.16708333333333336"/>
          <c:w val="0.90286351706036749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Planilha1!$B$13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Planilha1!$C$12:$G$12</c:f>
              <c:strCache>
                <c:ptCount val="5"/>
                <c:pt idx="1">
                  <c:v>fa</c:v>
                </c:pt>
                <c:pt idx="2">
                  <c:v>FA</c:v>
                </c:pt>
                <c:pt idx="3">
                  <c:v>fr</c:v>
                </c:pt>
                <c:pt idx="4">
                  <c:v>FR</c:v>
                </c:pt>
              </c:strCache>
            </c:strRef>
          </c:cat>
          <c:val>
            <c:numRef>
              <c:f>Planilha1!$C$13:$G$13</c:f>
              <c:numCache>
                <c:formatCode>General</c:formatCode>
                <c:ptCount val="5"/>
                <c:pt idx="1">
                  <c:v>14</c:v>
                </c:pt>
                <c:pt idx="2">
                  <c:v>14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1D-4544-83CD-C2161F794042}"/>
            </c:ext>
          </c:extLst>
        </c:ser>
        <c:ser>
          <c:idx val="1"/>
          <c:order val="1"/>
          <c:tx>
            <c:strRef>
              <c:f>Planilha1!$B$14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Planilha1!$C$12:$G$12</c:f>
              <c:strCache>
                <c:ptCount val="5"/>
                <c:pt idx="1">
                  <c:v>fa</c:v>
                </c:pt>
                <c:pt idx="2">
                  <c:v>FA</c:v>
                </c:pt>
                <c:pt idx="3">
                  <c:v>fr</c:v>
                </c:pt>
                <c:pt idx="4">
                  <c:v>FR</c:v>
                </c:pt>
              </c:strCache>
            </c:strRef>
          </c:cat>
          <c:val>
            <c:numRef>
              <c:f>Planilha1!$C$14:$G$14</c:f>
              <c:numCache>
                <c:formatCode>General</c:formatCode>
                <c:ptCount val="5"/>
                <c:pt idx="1">
                  <c:v>5</c:v>
                </c:pt>
                <c:pt idx="2">
                  <c:v>19</c:v>
                </c:pt>
                <c:pt idx="3">
                  <c:v>0.25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1D-4544-83CD-C2161F794042}"/>
            </c:ext>
          </c:extLst>
        </c:ser>
        <c:ser>
          <c:idx val="2"/>
          <c:order val="2"/>
          <c:tx>
            <c:strRef>
              <c:f>Planilha1!$B$15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Planilha1!$C$12:$G$12</c:f>
              <c:strCache>
                <c:ptCount val="5"/>
                <c:pt idx="1">
                  <c:v>fa</c:v>
                </c:pt>
                <c:pt idx="2">
                  <c:v>FA</c:v>
                </c:pt>
                <c:pt idx="3">
                  <c:v>fr</c:v>
                </c:pt>
                <c:pt idx="4">
                  <c:v>FR</c:v>
                </c:pt>
              </c:strCache>
            </c:strRef>
          </c:cat>
          <c:val>
            <c:numRef>
              <c:f>Planilha1!$C$15:$G$15</c:f>
              <c:numCache>
                <c:formatCode>General</c:formatCode>
                <c:ptCount val="5"/>
                <c:pt idx="1">
                  <c:v>1</c:v>
                </c:pt>
                <c:pt idx="2">
                  <c:v>20</c:v>
                </c:pt>
                <c:pt idx="3" formatCode="0.00">
                  <c:v>0.05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1D-4544-83CD-C2161F794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0098696"/>
        <c:axId val="420101648"/>
      </c:barChart>
      <c:catAx>
        <c:axId val="420098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101648"/>
        <c:crosses val="autoZero"/>
        <c:auto val="1"/>
        <c:lblAlgn val="ctr"/>
        <c:lblOffset val="100"/>
        <c:noMultiLvlLbl val="0"/>
      </c:catAx>
      <c:valAx>
        <c:axId val="42010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20098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Planilha1!$B$13</c:f>
              <c:strCache>
                <c:ptCount val="1"/>
                <c:pt idx="0">
                  <c:v>C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F6-4301-A0C8-0308C2FD2C7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F6-4301-A0C8-0308C2FD2C7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F6-4301-A0C8-0308C2FD2C7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F6-4301-A0C8-0308C2FD2C7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AF6-4301-A0C8-0308C2FD2C72}"/>
              </c:ext>
            </c:extLst>
          </c:dPt>
          <c:cat>
            <c:strRef>
              <c:f>Planilha1!$C$12:$G$12</c:f>
              <c:strCache>
                <c:ptCount val="5"/>
                <c:pt idx="1">
                  <c:v>fa</c:v>
                </c:pt>
                <c:pt idx="2">
                  <c:v>FA</c:v>
                </c:pt>
                <c:pt idx="3">
                  <c:v>fr</c:v>
                </c:pt>
                <c:pt idx="4">
                  <c:v>FR</c:v>
                </c:pt>
              </c:strCache>
            </c:strRef>
          </c:cat>
          <c:val>
            <c:numRef>
              <c:f>Planilha1!$C$13:$G$13</c:f>
              <c:numCache>
                <c:formatCode>General</c:formatCode>
                <c:ptCount val="5"/>
                <c:pt idx="1">
                  <c:v>14</c:v>
                </c:pt>
                <c:pt idx="2">
                  <c:v>14</c:v>
                </c:pt>
                <c:pt idx="3">
                  <c:v>0.7</c:v>
                </c:pt>
                <c:pt idx="4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15-4270-8AB4-332055DEE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Planilha1!$B$14</c:f>
              <c:strCache>
                <c:ptCount val="1"/>
                <c:pt idx="0">
                  <c:v>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7A-41A8-B0D2-2E53E71982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97A-41A8-B0D2-2E53E71982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97A-41A8-B0D2-2E53E71982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97A-41A8-B0D2-2E53E71982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97A-41A8-B0D2-2E53E71982B3}"/>
              </c:ext>
            </c:extLst>
          </c:dPt>
          <c:cat>
            <c:strRef>
              <c:f>Planilha1!$C$12:$G$12</c:f>
              <c:strCache>
                <c:ptCount val="5"/>
                <c:pt idx="1">
                  <c:v>fa</c:v>
                </c:pt>
                <c:pt idx="2">
                  <c:v>FA</c:v>
                </c:pt>
                <c:pt idx="3">
                  <c:v>fr</c:v>
                </c:pt>
                <c:pt idx="4">
                  <c:v>FR</c:v>
                </c:pt>
              </c:strCache>
            </c:strRef>
          </c:cat>
          <c:val>
            <c:numRef>
              <c:f>Planilha1!$C$14:$G$14</c:f>
              <c:numCache>
                <c:formatCode>General</c:formatCode>
                <c:ptCount val="5"/>
                <c:pt idx="1">
                  <c:v>5</c:v>
                </c:pt>
                <c:pt idx="2">
                  <c:v>19</c:v>
                </c:pt>
                <c:pt idx="3">
                  <c:v>0.25</c:v>
                </c:pt>
                <c:pt idx="4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8-4F8E-8938-2C4608DFC5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Planilha1!$B$15</c:f>
              <c:strCache>
                <c:ptCount val="1"/>
                <c:pt idx="0">
                  <c:v>G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22-42F2-8A1B-74C61BFD22A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22-42F2-8A1B-74C61BFD22A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22-42F2-8A1B-74C61BFD22A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F22-42F2-8A1B-74C61BFD22A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F22-42F2-8A1B-74C61BFD22AA}"/>
              </c:ext>
            </c:extLst>
          </c:dPt>
          <c:cat>
            <c:strRef>
              <c:f>Planilha1!$C$12:$G$12</c:f>
              <c:strCache>
                <c:ptCount val="5"/>
                <c:pt idx="1">
                  <c:v>fa</c:v>
                </c:pt>
                <c:pt idx="2">
                  <c:v>FA</c:v>
                </c:pt>
                <c:pt idx="3">
                  <c:v>fr</c:v>
                </c:pt>
                <c:pt idx="4">
                  <c:v>FR</c:v>
                </c:pt>
              </c:strCache>
            </c:strRef>
          </c:cat>
          <c:val>
            <c:numRef>
              <c:f>Planilha1!$C$15:$G$15</c:f>
              <c:numCache>
                <c:formatCode>General</c:formatCode>
                <c:ptCount val="5"/>
                <c:pt idx="1">
                  <c:v>1</c:v>
                </c:pt>
                <c:pt idx="2">
                  <c:v>20</c:v>
                </c:pt>
                <c:pt idx="3" formatCode="0.00">
                  <c:v>0.05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1F-4A21-8F3C-4CEFACF02D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Planilha1!$B$45</c:f>
              <c:strCache>
                <c:ptCount val="1"/>
                <c:pt idx="0">
                  <c:v>Saladas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Planilha1!$C$44:$J$44</c:f>
              <c:strCache>
                <c:ptCount val="8"/>
                <c:pt idx="0">
                  <c:v>fa - Masculino</c:v>
                </c:pt>
                <c:pt idx="1">
                  <c:v>fa - Feminino</c:v>
                </c:pt>
                <c:pt idx="2">
                  <c:v>FA - M</c:v>
                </c:pt>
                <c:pt idx="3">
                  <c:v>FA - F</c:v>
                </c:pt>
                <c:pt idx="4">
                  <c:v>fr - M</c:v>
                </c:pt>
                <c:pt idx="5">
                  <c:v>fr - F</c:v>
                </c:pt>
                <c:pt idx="6">
                  <c:v>FR - M</c:v>
                </c:pt>
                <c:pt idx="7">
                  <c:v>FR - F</c:v>
                </c:pt>
              </c:strCache>
            </c:strRef>
          </c:cat>
          <c:val>
            <c:numRef>
              <c:f>Planilha1!$C$45:$J$45</c:f>
              <c:numCache>
                <c:formatCode>General</c:formatCode>
                <c:ptCount val="8"/>
                <c:pt idx="0">
                  <c:v>12</c:v>
                </c:pt>
                <c:pt idx="1">
                  <c:v>35</c:v>
                </c:pt>
                <c:pt idx="2">
                  <c:v>12</c:v>
                </c:pt>
                <c:pt idx="3">
                  <c:v>12</c:v>
                </c:pt>
                <c:pt idx="4">
                  <c:v>0.15</c:v>
                </c:pt>
                <c:pt idx="5">
                  <c:v>0.4375</c:v>
                </c:pt>
                <c:pt idx="6">
                  <c:v>0.15</c:v>
                </c:pt>
                <c:pt idx="7">
                  <c:v>0.4375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6F-4B23-B6A6-34E4CD4B6EDC}"/>
            </c:ext>
          </c:extLst>
        </c:ser>
        <c:ser>
          <c:idx val="1"/>
          <c:order val="1"/>
          <c:tx>
            <c:strRef>
              <c:f>Planilha1!$B$46</c:f>
              <c:strCache>
                <c:ptCount val="1"/>
                <c:pt idx="0">
                  <c:v>Carnes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Planilha1!$C$44:$J$44</c:f>
              <c:strCache>
                <c:ptCount val="8"/>
                <c:pt idx="0">
                  <c:v>fa - Masculino</c:v>
                </c:pt>
                <c:pt idx="1">
                  <c:v>fa - Feminino</c:v>
                </c:pt>
                <c:pt idx="2">
                  <c:v>FA - M</c:v>
                </c:pt>
                <c:pt idx="3">
                  <c:v>FA - F</c:v>
                </c:pt>
                <c:pt idx="4">
                  <c:v>fr - M</c:v>
                </c:pt>
                <c:pt idx="5">
                  <c:v>fr - F</c:v>
                </c:pt>
                <c:pt idx="6">
                  <c:v>FR - M</c:v>
                </c:pt>
                <c:pt idx="7">
                  <c:v>FR - F</c:v>
                </c:pt>
              </c:strCache>
            </c:strRef>
          </c:cat>
          <c:val>
            <c:numRef>
              <c:f>Planilha1!$C$46:$J$46</c:f>
              <c:numCache>
                <c:formatCode>General</c:formatCode>
                <c:ptCount val="8"/>
                <c:pt idx="0">
                  <c:v>41</c:v>
                </c:pt>
                <c:pt idx="1">
                  <c:v>15</c:v>
                </c:pt>
                <c:pt idx="2">
                  <c:v>41</c:v>
                </c:pt>
                <c:pt idx="3">
                  <c:v>41</c:v>
                </c:pt>
                <c:pt idx="4">
                  <c:v>0.51249999999999996</c:v>
                </c:pt>
                <c:pt idx="5">
                  <c:v>0.1875</c:v>
                </c:pt>
                <c:pt idx="6">
                  <c:v>0.66249999999999998</c:v>
                </c:pt>
                <c:pt idx="7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6F-4B23-B6A6-34E4CD4B6EDC}"/>
            </c:ext>
          </c:extLst>
        </c:ser>
        <c:ser>
          <c:idx val="2"/>
          <c:order val="2"/>
          <c:tx>
            <c:strRef>
              <c:f>Planilha1!$B$47</c:f>
              <c:strCache>
                <c:ptCount val="1"/>
                <c:pt idx="0">
                  <c:v>Massas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Planilha1!$C$44:$J$44</c:f>
              <c:strCache>
                <c:ptCount val="8"/>
                <c:pt idx="0">
                  <c:v>fa - Masculino</c:v>
                </c:pt>
                <c:pt idx="1">
                  <c:v>fa - Feminino</c:v>
                </c:pt>
                <c:pt idx="2">
                  <c:v>FA - M</c:v>
                </c:pt>
                <c:pt idx="3">
                  <c:v>FA - F</c:v>
                </c:pt>
                <c:pt idx="4">
                  <c:v>fr - M</c:v>
                </c:pt>
                <c:pt idx="5">
                  <c:v>fr - F</c:v>
                </c:pt>
                <c:pt idx="6">
                  <c:v>FR - M</c:v>
                </c:pt>
                <c:pt idx="7">
                  <c:v>FR - F</c:v>
                </c:pt>
              </c:strCache>
            </c:strRef>
          </c:cat>
          <c:val>
            <c:numRef>
              <c:f>Planilha1!$C$47:$J$47</c:f>
              <c:numCache>
                <c:formatCode>General</c:formatCode>
                <c:ptCount val="8"/>
                <c:pt idx="0">
                  <c:v>27</c:v>
                </c:pt>
                <c:pt idx="1">
                  <c:v>30</c:v>
                </c:pt>
                <c:pt idx="2">
                  <c:v>27</c:v>
                </c:pt>
                <c:pt idx="3">
                  <c:v>27</c:v>
                </c:pt>
                <c:pt idx="4">
                  <c:v>0.33750000000000002</c:v>
                </c:pt>
                <c:pt idx="5">
                  <c:v>0.375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6F-4B23-B6A6-34E4CD4B6E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979976"/>
        <c:axId val="586980960"/>
      </c:barChart>
      <c:catAx>
        <c:axId val="586979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80960"/>
        <c:crosses val="autoZero"/>
        <c:auto val="1"/>
        <c:lblAlgn val="ctr"/>
        <c:lblOffset val="100"/>
        <c:noMultiLvlLbl val="0"/>
      </c:catAx>
      <c:valAx>
        <c:axId val="586980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86979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Planilha1!$D$68</c:f>
              <c:strCache>
                <c:ptCount val="1"/>
                <c:pt idx="0">
                  <c:v>Coluna1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Planilha1!$D$69:$D$71</c:f>
              <c:numCache>
                <c:formatCode>General</c:formatCode>
                <c:ptCount val="3"/>
                <c:pt idx="0">
                  <c:v>32.299999999999997</c:v>
                </c:pt>
                <c:pt idx="1">
                  <c:v>36.4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FF9-995D-21987EBD280F}"/>
            </c:ext>
          </c:extLst>
        </c:ser>
        <c:ser>
          <c:idx val="1"/>
          <c:order val="1"/>
          <c:tx>
            <c:strRef>
              <c:f>Planilha1!$E$68</c:f>
              <c:strCache>
                <c:ptCount val="1"/>
                <c:pt idx="0">
                  <c:v>Coluna2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Planilha1!$E$69:$E$71</c:f>
              <c:numCache>
                <c:formatCode>General</c:formatCode>
                <c:ptCount val="3"/>
                <c:pt idx="0">
                  <c:v>62.2</c:v>
                </c:pt>
                <c:pt idx="1">
                  <c:v>23.5</c:v>
                </c:pt>
                <c:pt idx="2">
                  <c:v>28.9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FF9-995D-21987EBD280F}"/>
            </c:ext>
          </c:extLst>
        </c:ser>
        <c:ser>
          <c:idx val="2"/>
          <c:order val="2"/>
          <c:tx>
            <c:strRef>
              <c:f>Planilha1!$F$68</c:f>
              <c:strCache>
                <c:ptCount val="1"/>
                <c:pt idx="0">
                  <c:v>Coluna3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Planilha1!$F$69:$F$71</c:f>
              <c:numCache>
                <c:formatCode>General</c:formatCode>
                <c:ptCount val="3"/>
                <c:pt idx="0">
                  <c:v>10.3</c:v>
                </c:pt>
                <c:pt idx="1">
                  <c:v>18</c:v>
                </c:pt>
                <c:pt idx="2">
                  <c:v>18.399999999999999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FF9-995D-21987EBD280F}"/>
            </c:ext>
          </c:extLst>
        </c:ser>
        <c:ser>
          <c:idx val="3"/>
          <c:order val="3"/>
          <c:tx>
            <c:strRef>
              <c:f>Planilha1!$G$68</c:f>
              <c:strCache>
                <c:ptCount val="1"/>
                <c:pt idx="0">
                  <c:v>Coluna4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Planilha1!$G$69:$G$71</c:f>
              <c:numCache>
                <c:formatCode>General</c:formatCode>
                <c:ptCount val="3"/>
                <c:pt idx="0">
                  <c:v>22</c:v>
                </c:pt>
                <c:pt idx="1">
                  <c:v>22.6</c:v>
                </c:pt>
                <c:pt idx="2">
                  <c:v>27.3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FF9-995D-21987EBD280F}"/>
            </c:ext>
          </c:extLst>
        </c:ser>
        <c:ser>
          <c:idx val="4"/>
          <c:order val="4"/>
          <c:tx>
            <c:strRef>
              <c:f>Planilha1!$H$68</c:f>
              <c:strCache>
                <c:ptCount val="1"/>
                <c:pt idx="0">
                  <c:v>Coluna5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Planilha1!$H$69:$H$71</c:f>
              <c:numCache>
                <c:formatCode>General</c:formatCode>
                <c:ptCount val="3"/>
                <c:pt idx="0">
                  <c:v>13.1</c:v>
                </c:pt>
                <c:pt idx="1">
                  <c:v>20.3</c:v>
                </c:pt>
                <c:pt idx="2">
                  <c:v>21.7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FF9-995D-21987EBD280F}"/>
            </c:ext>
          </c:extLst>
        </c:ser>
        <c:ser>
          <c:idx val="5"/>
          <c:order val="5"/>
          <c:tx>
            <c:strRef>
              <c:f>Planilha1!$I$68</c:f>
              <c:strCache>
                <c:ptCount val="1"/>
                <c:pt idx="0">
                  <c:v>Coluna6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Planilha1!$I$69:$I$71</c:f>
              <c:numCache>
                <c:formatCode>General</c:formatCode>
                <c:ptCount val="3"/>
                <c:pt idx="0">
                  <c:v>9.9</c:v>
                </c:pt>
                <c:pt idx="1">
                  <c:v>38.299999999999997</c:v>
                </c:pt>
                <c:pt idx="2">
                  <c:v>23.7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FF9-995D-21987EBD280F}"/>
            </c:ext>
          </c:extLst>
        </c:ser>
        <c:ser>
          <c:idx val="6"/>
          <c:order val="6"/>
          <c:tx>
            <c:strRef>
              <c:f>Planilha1!$J$68</c:f>
              <c:strCache>
                <c:ptCount val="1"/>
                <c:pt idx="0">
                  <c:v>Coluna7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Planilha1!$J$69:$J$71</c:f>
              <c:numCache>
                <c:formatCode>General</c:formatCode>
                <c:ptCount val="3"/>
                <c:pt idx="0">
                  <c:v>18.3</c:v>
                </c:pt>
                <c:pt idx="1">
                  <c:v>32.9</c:v>
                </c:pt>
                <c:pt idx="2">
                  <c:v>13.9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FF9-995D-21987EBD280F}"/>
            </c:ext>
          </c:extLst>
        </c:ser>
        <c:ser>
          <c:idx val="7"/>
          <c:order val="7"/>
          <c:tx>
            <c:strRef>
              <c:f>Planilha1!$K$68</c:f>
              <c:strCache>
                <c:ptCount val="1"/>
                <c:pt idx="0">
                  <c:v>Coluna8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Planilha1!$K$69:$K$71</c:f>
              <c:numCache>
                <c:formatCode>General</c:formatCode>
                <c:ptCount val="3"/>
                <c:pt idx="0">
                  <c:v>33</c:v>
                </c:pt>
                <c:pt idx="1">
                  <c:v>29.9</c:v>
                </c:pt>
                <c:pt idx="2">
                  <c:v>23.8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8BF-4FF9-995D-21987EBD280F}"/>
            </c:ext>
          </c:extLst>
        </c:ser>
        <c:ser>
          <c:idx val="8"/>
          <c:order val="8"/>
          <c:tx>
            <c:strRef>
              <c:f>Planilha1!$L$68</c:f>
              <c:strCache>
                <c:ptCount val="1"/>
                <c:pt idx="0">
                  <c:v>Coluna9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Planilha1!$L$69:$L$71</c:f>
              <c:numCache>
                <c:formatCode>General</c:formatCode>
                <c:ptCount val="3"/>
                <c:pt idx="0">
                  <c:v>20</c:v>
                </c:pt>
                <c:pt idx="1">
                  <c:v>29.7</c:v>
                </c:pt>
                <c:pt idx="2">
                  <c:v>15.7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8BF-4FF9-995D-21987EBD280F}"/>
            </c:ext>
          </c:extLst>
        </c:ser>
        <c:ser>
          <c:idx val="9"/>
          <c:order val="9"/>
          <c:tx>
            <c:strRef>
              <c:f>Planilha1!$M$68</c:f>
              <c:strCache>
                <c:ptCount val="1"/>
                <c:pt idx="0">
                  <c:v>Coluna10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Planilha1!$M$69:$M$71</c:f>
              <c:numCache>
                <c:formatCode>General</c:formatCode>
                <c:ptCount val="3"/>
                <c:pt idx="0">
                  <c:v>22.7</c:v>
                </c:pt>
                <c:pt idx="1">
                  <c:v>39.200000000000003</c:v>
                </c:pt>
                <c:pt idx="2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8BF-4FF9-995D-21987EBD280F}"/>
            </c:ext>
          </c:extLst>
        </c:ser>
        <c:ser>
          <c:idx val="10"/>
          <c:order val="10"/>
          <c:tx>
            <c:strRef>
              <c:f>Planilha1!$N$68</c:f>
              <c:strCache>
                <c:ptCount val="1"/>
                <c:pt idx="0">
                  <c:v>Coluna11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Planilha1!$N$69:$N$71</c:f>
              <c:numCache>
                <c:formatCode>General</c:formatCode>
                <c:ptCount val="3"/>
                <c:pt idx="0">
                  <c:v>27.2</c:v>
                </c:pt>
                <c:pt idx="1">
                  <c:v>25.4</c:v>
                </c:pt>
                <c:pt idx="2">
                  <c:v>36.299999999999997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8BF-4FF9-995D-21987EBD280F}"/>
            </c:ext>
          </c:extLst>
        </c:ser>
        <c:ser>
          <c:idx val="11"/>
          <c:order val="11"/>
          <c:tx>
            <c:strRef>
              <c:f>Planilha1!$O$68</c:f>
              <c:strCache>
                <c:ptCount val="1"/>
                <c:pt idx="0">
                  <c:v>Coluna12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Planilha1!$O$69:$O$71</c:f>
              <c:numCache>
                <c:formatCode>General</c:formatCode>
                <c:ptCount val="3"/>
                <c:pt idx="0">
                  <c:v>11.9</c:v>
                </c:pt>
                <c:pt idx="1">
                  <c:v>19.600000000000001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8BF-4FF9-995D-21987EBD28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5664192"/>
        <c:axId val="905658944"/>
      </c:barChart>
      <c:catAx>
        <c:axId val="905664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5658944"/>
        <c:crosses val="autoZero"/>
        <c:auto val="1"/>
        <c:lblAlgn val="ctr"/>
        <c:lblOffset val="100"/>
        <c:noMultiLvlLbl val="0"/>
      </c:catAx>
      <c:valAx>
        <c:axId val="9056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056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Planilha1!$D$68:$O$68</c:f>
              <c:strCache>
                <c:ptCount val="12"/>
                <c:pt idx="0">
                  <c:v>Coluna1</c:v>
                </c:pt>
                <c:pt idx="1">
                  <c:v>Coluna2</c:v>
                </c:pt>
                <c:pt idx="2">
                  <c:v>Coluna3</c:v>
                </c:pt>
                <c:pt idx="3">
                  <c:v>Coluna4</c:v>
                </c:pt>
                <c:pt idx="4">
                  <c:v>Coluna5</c:v>
                </c:pt>
                <c:pt idx="5">
                  <c:v>Coluna6</c:v>
                </c:pt>
                <c:pt idx="6">
                  <c:v>Coluna7</c:v>
                </c:pt>
                <c:pt idx="7">
                  <c:v>Coluna8</c:v>
                </c:pt>
                <c:pt idx="8">
                  <c:v>Coluna9</c:v>
                </c:pt>
                <c:pt idx="9">
                  <c:v>Coluna10</c:v>
                </c:pt>
                <c:pt idx="10">
                  <c:v>Coluna11</c:v>
                </c:pt>
                <c:pt idx="11">
                  <c:v>Coluna12</c:v>
                </c:pt>
              </c:strCache>
            </c:strRef>
          </c:cat>
          <c:val>
            <c:numRef>
              <c:f>Planilha1!$D$69:$O$69</c:f>
              <c:numCache>
                <c:formatCode>General</c:formatCode>
                <c:ptCount val="12"/>
                <c:pt idx="0">
                  <c:v>32.299999999999997</c:v>
                </c:pt>
                <c:pt idx="1">
                  <c:v>62.2</c:v>
                </c:pt>
                <c:pt idx="2">
                  <c:v>10.3</c:v>
                </c:pt>
                <c:pt idx="3">
                  <c:v>22</c:v>
                </c:pt>
                <c:pt idx="4">
                  <c:v>13.1</c:v>
                </c:pt>
                <c:pt idx="5">
                  <c:v>9.9</c:v>
                </c:pt>
                <c:pt idx="6">
                  <c:v>18.3</c:v>
                </c:pt>
                <c:pt idx="7">
                  <c:v>33</c:v>
                </c:pt>
                <c:pt idx="8">
                  <c:v>20</c:v>
                </c:pt>
                <c:pt idx="9">
                  <c:v>22.7</c:v>
                </c:pt>
                <c:pt idx="10">
                  <c:v>27.2</c:v>
                </c:pt>
                <c:pt idx="11">
                  <c:v>11.9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7-4141-BC8A-611CE68671F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Planilha1!$D$68:$O$68</c:f>
              <c:strCache>
                <c:ptCount val="12"/>
                <c:pt idx="0">
                  <c:v>Coluna1</c:v>
                </c:pt>
                <c:pt idx="1">
                  <c:v>Coluna2</c:v>
                </c:pt>
                <c:pt idx="2">
                  <c:v>Coluna3</c:v>
                </c:pt>
                <c:pt idx="3">
                  <c:v>Coluna4</c:v>
                </c:pt>
                <c:pt idx="4">
                  <c:v>Coluna5</c:v>
                </c:pt>
                <c:pt idx="5">
                  <c:v>Coluna6</c:v>
                </c:pt>
                <c:pt idx="6">
                  <c:v>Coluna7</c:v>
                </c:pt>
                <c:pt idx="7">
                  <c:v>Coluna8</c:v>
                </c:pt>
                <c:pt idx="8">
                  <c:v>Coluna9</c:v>
                </c:pt>
                <c:pt idx="9">
                  <c:v>Coluna10</c:v>
                </c:pt>
                <c:pt idx="10">
                  <c:v>Coluna11</c:v>
                </c:pt>
                <c:pt idx="11">
                  <c:v>Coluna12</c:v>
                </c:pt>
              </c:strCache>
            </c:strRef>
          </c:cat>
          <c:val>
            <c:numRef>
              <c:f>Planilha1!$D$70:$O$70</c:f>
              <c:numCache>
                <c:formatCode>General</c:formatCode>
                <c:ptCount val="12"/>
                <c:pt idx="0">
                  <c:v>36.4</c:v>
                </c:pt>
                <c:pt idx="1">
                  <c:v>23.5</c:v>
                </c:pt>
                <c:pt idx="2">
                  <c:v>18</c:v>
                </c:pt>
                <c:pt idx="3">
                  <c:v>22.6</c:v>
                </c:pt>
                <c:pt idx="4">
                  <c:v>20.3</c:v>
                </c:pt>
                <c:pt idx="5">
                  <c:v>38.299999999999997</c:v>
                </c:pt>
                <c:pt idx="6">
                  <c:v>32.9</c:v>
                </c:pt>
                <c:pt idx="7">
                  <c:v>29.9</c:v>
                </c:pt>
                <c:pt idx="8">
                  <c:v>29.7</c:v>
                </c:pt>
                <c:pt idx="9">
                  <c:v>39.200000000000003</c:v>
                </c:pt>
                <c:pt idx="10">
                  <c:v>25.4</c:v>
                </c:pt>
                <c:pt idx="11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37-4141-BC8A-611CE68671FE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Planilha1!$D$68:$O$68</c:f>
              <c:strCache>
                <c:ptCount val="12"/>
                <c:pt idx="0">
                  <c:v>Coluna1</c:v>
                </c:pt>
                <c:pt idx="1">
                  <c:v>Coluna2</c:v>
                </c:pt>
                <c:pt idx="2">
                  <c:v>Coluna3</c:v>
                </c:pt>
                <c:pt idx="3">
                  <c:v>Coluna4</c:v>
                </c:pt>
                <c:pt idx="4">
                  <c:v>Coluna5</c:v>
                </c:pt>
                <c:pt idx="5">
                  <c:v>Coluna6</c:v>
                </c:pt>
                <c:pt idx="6">
                  <c:v>Coluna7</c:v>
                </c:pt>
                <c:pt idx="7">
                  <c:v>Coluna8</c:v>
                </c:pt>
                <c:pt idx="8">
                  <c:v>Coluna9</c:v>
                </c:pt>
                <c:pt idx="9">
                  <c:v>Coluna10</c:v>
                </c:pt>
                <c:pt idx="10">
                  <c:v>Coluna11</c:v>
                </c:pt>
                <c:pt idx="11">
                  <c:v>Coluna12</c:v>
                </c:pt>
              </c:strCache>
            </c:strRef>
          </c:cat>
          <c:val>
            <c:numRef>
              <c:f>Planilha1!$D$71:$O$71</c:f>
              <c:numCache>
                <c:formatCode>General</c:formatCode>
                <c:ptCount val="12"/>
                <c:pt idx="1">
                  <c:v>28.9</c:v>
                </c:pt>
                <c:pt idx="2">
                  <c:v>18.399999999999999</c:v>
                </c:pt>
                <c:pt idx="3">
                  <c:v>27.3</c:v>
                </c:pt>
                <c:pt idx="4">
                  <c:v>21.7</c:v>
                </c:pt>
                <c:pt idx="5">
                  <c:v>23.7</c:v>
                </c:pt>
                <c:pt idx="6">
                  <c:v>13.9</c:v>
                </c:pt>
                <c:pt idx="7">
                  <c:v>23.8</c:v>
                </c:pt>
                <c:pt idx="8">
                  <c:v>15.7</c:v>
                </c:pt>
                <c:pt idx="9">
                  <c:v>17</c:v>
                </c:pt>
                <c:pt idx="10">
                  <c:v>36.299999999999997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237-4141-BC8A-611CE6867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6766536"/>
        <c:axId val="896774080"/>
      </c:lineChart>
      <c:catAx>
        <c:axId val="896766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774080"/>
        <c:crosses val="autoZero"/>
        <c:auto val="1"/>
        <c:lblAlgn val="ctr"/>
        <c:lblOffset val="100"/>
        <c:noMultiLvlLbl val="0"/>
      </c:catAx>
      <c:valAx>
        <c:axId val="89677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6766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10</xdr:row>
      <xdr:rowOff>190500</xdr:rowOff>
    </xdr:from>
    <xdr:to>
      <xdr:col>15</xdr:col>
      <xdr:colOff>295275</xdr:colOff>
      <xdr:row>25</xdr:row>
      <xdr:rowOff>28575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3C38897-ABBC-A32D-3442-03B0E53A1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47625</xdr:colOff>
      <xdr:row>16</xdr:row>
      <xdr:rowOff>76200</xdr:rowOff>
    </xdr:from>
    <xdr:to>
      <xdr:col>6</xdr:col>
      <xdr:colOff>390525</xdr:colOff>
      <xdr:row>28</xdr:row>
      <xdr:rowOff>114300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91BBAE8-1F8D-C8C8-978F-23B657D63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600075</xdr:colOff>
      <xdr:row>28</xdr:row>
      <xdr:rowOff>66675</xdr:rowOff>
    </xdr:from>
    <xdr:to>
      <xdr:col>6</xdr:col>
      <xdr:colOff>390525</xdr:colOff>
      <xdr:row>40</xdr:row>
      <xdr:rowOff>180974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21FB126-827A-413B-2A00-78BA8840E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19050</xdr:colOff>
      <xdr:row>27</xdr:row>
      <xdr:rowOff>171450</xdr:rowOff>
    </xdr:from>
    <xdr:to>
      <xdr:col>14</xdr:col>
      <xdr:colOff>390525</xdr:colOff>
      <xdr:row>40</xdr:row>
      <xdr:rowOff>152400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336AE8A-64AF-731E-063E-271551B91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590550</xdr:colOff>
      <xdr:row>49</xdr:row>
      <xdr:rowOff>180975</xdr:rowOff>
    </xdr:from>
    <xdr:to>
      <xdr:col>7</xdr:col>
      <xdr:colOff>276225</xdr:colOff>
      <xdr:row>64</xdr:row>
      <xdr:rowOff>66675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22BBDD9-0538-6D03-2BBD-F9F6F38454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19050</xdr:colOff>
      <xdr:row>112</xdr:row>
      <xdr:rowOff>9525</xdr:rowOff>
    </xdr:from>
    <xdr:to>
      <xdr:col>9</xdr:col>
      <xdr:colOff>314325</xdr:colOff>
      <xdr:row>126</xdr:row>
      <xdr:rowOff>85725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8D59854-167E-0CCA-2673-5AD7194F1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112</xdr:row>
      <xdr:rowOff>9525</xdr:rowOff>
    </xdr:from>
    <xdr:to>
      <xdr:col>16</xdr:col>
      <xdr:colOff>333375</xdr:colOff>
      <xdr:row>126</xdr:row>
      <xdr:rowOff>85725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D9176172-793B-5F92-6186-C631BC5CA6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BAAC99-D684-4CF5-A5A9-256E5C67D3AE}" name="Tabela1" displayName="Tabela1" ref="D68:O72" totalsRowCount="1" headerRowDxfId="30" dataDxfId="31">
  <autoFilter ref="D68:O71" xr:uid="{A1BAAC99-D684-4CF5-A5A9-256E5C67D3AE}"/>
  <tableColumns count="12">
    <tableColumn id="1" xr3:uid="{D88CB167-F22D-45CA-A5D2-B952F4B11262}" name="Coluna1" dataDxfId="43" totalsRowDxfId="22"/>
    <tableColumn id="2" xr3:uid="{78A70264-57D5-4124-AF00-E437A6058BA3}" name="Coluna2" dataDxfId="42" totalsRowDxfId="21"/>
    <tableColumn id="3" xr3:uid="{39D3066D-F9FA-4D4B-BFA6-070D2B8E0B43}" name="Coluna3" dataDxfId="41" totalsRowDxfId="20"/>
    <tableColumn id="4" xr3:uid="{4A27D06C-4556-436A-B0E0-1A4D43EB6686}" name="Coluna4" dataDxfId="40" totalsRowDxfId="19"/>
    <tableColumn id="5" xr3:uid="{2FA1FBFB-71EE-405A-A997-E7E08041E2C8}" name="Coluna5" dataDxfId="39" totalsRowDxfId="18"/>
    <tableColumn id="6" xr3:uid="{295EAE2E-9DE6-4457-9568-4EF461DF8D28}" name="Coluna6" dataDxfId="38" totalsRowDxfId="17"/>
    <tableColumn id="7" xr3:uid="{D26D9AAF-C401-4AB5-A74B-E58DAF9F5753}" name="Coluna7" dataDxfId="37" totalsRowDxfId="16"/>
    <tableColumn id="8" xr3:uid="{5828DD9C-FCB6-421D-AB68-29B5871D2ABA}" name="Coluna8" dataDxfId="36" totalsRowDxfId="15"/>
    <tableColumn id="9" xr3:uid="{DCFFAA39-41D0-4DCF-B6D7-8B205B1AE20F}" name="Coluna9" dataDxfId="35" totalsRowDxfId="14"/>
    <tableColumn id="10" xr3:uid="{81E6D1AE-0A78-4982-A6DF-423D22ED9FE6}" name="Coluna10" dataDxfId="34" totalsRowDxfId="13"/>
    <tableColumn id="11" xr3:uid="{62302F33-8943-4A5A-BFD4-3068A941771E}" name="Coluna11" dataDxfId="33" totalsRowDxfId="12"/>
    <tableColumn id="12" xr3:uid="{8A15627D-2F12-4A6F-88F3-3C1D62C2D3BE}" name="Coluna12" dataDxfId="32" totalsRowDxfId="1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26ACA06-AE55-47B0-B412-2395574ADFD1}" name="Tabela35611" displayName="Tabela35611" ref="D100:H104" totalsRowShown="0" tableBorderDxfId="3">
  <autoFilter ref="D100:H104" xr:uid="{026ACA06-AE55-47B0-B412-2395574ADFD1}"/>
  <tableColumns count="5">
    <tableColumn id="1" xr3:uid="{3033DDF5-626B-4428-9410-E47CE419FAA1}" name="C9"/>
    <tableColumn id="2" xr3:uid="{9ACF50B9-145D-40BF-B0C3-4A9B49DF25FD}" name="fa"/>
    <tableColumn id="3" xr3:uid="{074E6D3A-9298-42D6-B760-B9E6ADCBDCA9}" name="Fa2"/>
    <tableColumn id="4" xr3:uid="{EE79BA76-22FC-40DA-A712-69DE13400AEE}" name="fr"/>
    <tableColumn id="5" xr3:uid="{2F6C15F1-9401-45E3-ACC1-FB5790FD9DA0}" name="FR3"/>
  </tableColumns>
  <tableStyleInfo name="TableStyleMedium2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016DBA-C95A-4F9E-A354-78D7E58A6345}" name="Tabela35612" displayName="Tabela35612" ref="J100:N104" totalsRowShown="0" tableBorderDxfId="2">
  <autoFilter ref="J100:N104" xr:uid="{A6016DBA-C95A-4F9E-A354-78D7E58A6345}"/>
  <tableColumns count="5">
    <tableColumn id="1" xr3:uid="{DAA969E1-F76E-421E-A18A-AE4268267780}" name="C10"/>
    <tableColumn id="2" xr3:uid="{9BB774D6-902D-42AE-8CCA-1A44D8279834}" name="fa"/>
    <tableColumn id="3" xr3:uid="{24F0475F-4FB0-4A06-A525-0B81A188B5DE}" name="Fa2"/>
    <tableColumn id="4" xr3:uid="{1816BD78-1519-4DDB-A7A3-2AD8210A775C}" name="fr"/>
    <tableColumn id="5" xr3:uid="{E5116ACD-B41C-44C9-9B31-7566A3BCCE23}" name="FR3"/>
  </tableColumns>
  <tableStyleInfo name="TableStyleLight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B44E56F-9AA1-4FA1-9B50-1F83E3A7F2B8}" name="Tabela35613" displayName="Tabela35613" ref="D106:H110" totalsRowShown="0" tableBorderDxfId="1">
  <autoFilter ref="D106:H110" xr:uid="{AB44E56F-9AA1-4FA1-9B50-1F83E3A7F2B8}"/>
  <tableColumns count="5">
    <tableColumn id="1" xr3:uid="{3D25715F-9D3A-4981-885B-6F1D57F59120}" name="C11"/>
    <tableColumn id="2" xr3:uid="{5818C7EE-3619-49F0-A252-A164931F7D1E}" name="fa"/>
    <tableColumn id="3" xr3:uid="{363F521A-C955-45EA-B8C7-9ACA8A0AA15B}" name="Fa2"/>
    <tableColumn id="4" xr3:uid="{F8186DF0-665C-47AE-B2E9-254641DC5C42}" name="fr"/>
    <tableColumn id="5" xr3:uid="{7E8D45E7-7F54-4CCF-9922-12A9ECCBB64B}" name="FR3"/>
  </tableColumns>
  <tableStyleInfo name="TableStyleMedium1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DE2BDD6-A402-427D-BB97-7DE42BDB22FA}" name="Tabela35614" displayName="Tabela35614" ref="J106:N110" totalsRowShown="0" tableBorderDxfId="0">
  <autoFilter ref="J106:N110" xr:uid="{DDE2BDD6-A402-427D-BB97-7DE42BDB22FA}"/>
  <tableColumns count="5">
    <tableColumn id="1" xr3:uid="{BA9E05B4-B8A5-4A17-9895-B2D291C54D58}" name="C1"/>
    <tableColumn id="2" xr3:uid="{98B04FFD-44EE-407E-BAD2-7B0996AA0A2A}" name="fa"/>
    <tableColumn id="3" xr3:uid="{8B23CE0A-D304-4055-A037-7BE93F3F572B}" name="FA2"/>
    <tableColumn id="4" xr3:uid="{C61794C9-A739-4688-B507-E0CFEB79E226}" name="fr"/>
    <tableColumn id="5" xr3:uid="{ABD1A1CF-AF1A-4C25-8796-1C8062AFB7F3}" name="FR3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B879DA4-01E9-449B-A442-9859609AB6CE}" name="Tabela2" displayName="Tabela2" ref="D74:H77" totalsRowShown="0" dataDxfId="23" tableBorderDxfId="29">
  <autoFilter ref="D74:H77" xr:uid="{AB879DA4-01E9-449B-A442-9859609AB6CE}"/>
  <tableColumns count="5">
    <tableColumn id="1" xr3:uid="{F1026583-C666-436A-9AC1-2391C58AF97C}" name="C1" dataDxfId="28"/>
    <tableColumn id="2" xr3:uid="{8CA5E31F-CE04-42E6-AB51-A039FF80DCF6}" name="fa" dataDxfId="27"/>
    <tableColumn id="3" xr3:uid="{21D27013-0CBB-4FA8-B54E-266D3E285479}" name="FA2" dataDxfId="26"/>
    <tableColumn id="4" xr3:uid="{F1EBFCBD-0879-4194-AC0D-7EBE93360B38}" name="fr" dataDxfId="25"/>
    <tableColumn id="5" xr3:uid="{F075303F-DD97-47C2-8BE9-0BB6BD4576BE}" name="FR3" dataDxfId="2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487740E-8D4B-4619-97E0-B987E4588DE8}" name="Tabela3" displayName="Tabela3" ref="J74:N78" totalsRowShown="0" tableBorderDxfId="10">
  <autoFilter ref="J74:N78" xr:uid="{2487740E-8D4B-4619-97E0-B987E4588DE8}"/>
  <tableColumns count="5">
    <tableColumn id="1" xr3:uid="{A4BC618B-E3F5-40D4-B169-58E0BB515CA9}" name="C2"/>
    <tableColumn id="2" xr3:uid="{7C0D502D-06E9-44A4-A692-E4371C4D14B6}" name="fa"/>
    <tableColumn id="3" xr3:uid="{ADAF25F3-9286-4E8C-8F01-B1DC221C6CF1}" name="Fa2"/>
    <tableColumn id="4" xr3:uid="{1C9A984B-4E43-474B-BFCC-71E2D771B3BE}" name="fr"/>
    <tableColumn id="5" xr3:uid="{E1147BAA-E062-49E8-B844-F2E7BA2CB82A}" name="FR3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FF0BD65-94AF-4D94-84FE-24CC5C7A3D50}" name="Tabela35" displayName="Tabela35" ref="D81:H85" totalsRowShown="0" tableBorderDxfId="9">
  <autoFilter ref="D81:H85" xr:uid="{2FF0BD65-94AF-4D94-84FE-24CC5C7A3D50}"/>
  <tableColumns count="5">
    <tableColumn id="1" xr3:uid="{2CB29B87-5071-4312-80EC-E1DF2FAC733C}" name="C3"/>
    <tableColumn id="2" xr3:uid="{176C9EFE-7E9B-4D55-B326-4F817D6384CC}" name="fa"/>
    <tableColumn id="3" xr3:uid="{9DAB1C8B-2C11-4375-8D4B-DD3E688AD0F2}" name="Fa2"/>
    <tableColumn id="4" xr3:uid="{DADC768F-64F1-4F38-B92B-45E51242469B}" name="fr"/>
    <tableColumn id="5" xr3:uid="{B43A2100-BD29-485D-800C-A94FC322F96C}" name="FR3"/>
  </tableColumns>
  <tableStyleInfo name="TableStyleLight1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CFF68E-87E1-499C-A1E0-04471EA99602}" name="Tabela356" displayName="Tabela356" ref="J81:N85" totalsRowShown="0" tableBorderDxfId="8">
  <autoFilter ref="J81:N85" xr:uid="{36CFF68E-87E1-499C-A1E0-04471EA99602}"/>
  <tableColumns count="5">
    <tableColumn id="1" xr3:uid="{5C11E74D-A0FF-40D5-8F8B-D754531066AB}" name="C4"/>
    <tableColumn id="2" xr3:uid="{D32A835D-7059-4ABC-A335-EC1B80A99EE1}" name="fa"/>
    <tableColumn id="3" xr3:uid="{44F1284C-6BC3-42FC-8DC1-847EF78B6E36}" name="Fa2"/>
    <tableColumn id="4" xr3:uid="{350B6AC3-9D02-4B14-AAF7-17FC2FA9C2AB}" name="fr"/>
    <tableColumn id="5" xr3:uid="{E8F25FB5-EAA4-4E9F-A672-BA2A1B5D8434}" name="FR3"/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37D49A-7169-4F62-95B1-B59CDA1E66B2}" name="Tabela3567" displayName="Tabela3567" ref="D88:H92" totalsRowShown="0" tableBorderDxfId="7">
  <autoFilter ref="D88:H92" xr:uid="{B237D49A-7169-4F62-95B1-B59CDA1E66B2}"/>
  <tableColumns count="5">
    <tableColumn id="1" xr3:uid="{3E839D74-C056-4BD3-800C-FBE07E39A97F}" name="C5"/>
    <tableColumn id="2" xr3:uid="{CC57F08F-86D2-4928-9A00-625AACCCBD6F}" name="fa"/>
    <tableColumn id="3" xr3:uid="{AB9CE4DC-52DF-4EC6-AC4E-5E9D0063FF15}" name="Fa2"/>
    <tableColumn id="4" xr3:uid="{6CED872F-B786-49B7-A5AE-7FE61C0862F4}" name="fr"/>
    <tableColumn id="5" xr3:uid="{D319144F-F185-43FF-83FF-471F07DD88DD}" name="FR3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C181AAD-F00E-49FA-BB70-EFCEB2D3592A}" name="Tabela3568" displayName="Tabela3568" ref="J88:N92" totalsRowShown="0" tableBorderDxfId="6">
  <autoFilter ref="J88:N92" xr:uid="{1C181AAD-F00E-49FA-BB70-EFCEB2D3592A}"/>
  <tableColumns count="5">
    <tableColumn id="1" xr3:uid="{23E55647-501C-405F-8987-477C27C3BD0B}" name="C6"/>
    <tableColumn id="2" xr3:uid="{B3E48555-54EF-4AC7-92B5-CDDF02CA597D}" name="fa"/>
    <tableColumn id="3" xr3:uid="{BC37A5C7-4C2F-4B79-9B7A-B812F9818EB9}" name="Fa2"/>
    <tableColumn id="4" xr3:uid="{46B11D8B-3F12-4F4F-9E4C-513B46BC860B}" name="fr"/>
    <tableColumn id="5" xr3:uid="{F82CA745-77D5-41D4-8785-0302E2FAA12B}" name="FR3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B043984-7C29-4316-AB13-D004A1651655}" name="Tabela3569" displayName="Tabela3569" ref="D94:H98" totalsRowShown="0" tableBorderDxfId="5">
  <autoFilter ref="D94:H98" xr:uid="{7B043984-7C29-4316-AB13-D004A1651655}"/>
  <tableColumns count="5">
    <tableColumn id="1" xr3:uid="{22068677-9981-4236-8FC2-FA61CD760A73}" name="C7"/>
    <tableColumn id="2" xr3:uid="{FAAB0C26-4029-45EF-92FA-D198DDEF8903}" name="fa"/>
    <tableColumn id="3" xr3:uid="{CE2D55BE-93F1-4C75-9070-C40FF0A772A7}" name="Fa2"/>
    <tableColumn id="4" xr3:uid="{4AE9B396-4ADB-4A3D-9637-26B924A6BEF9}" name="fr"/>
    <tableColumn id="5" xr3:uid="{72834B4D-FBF3-4B0B-81AB-16D1DA69EE4C}" name="FR3"/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1FFC712-9323-48F3-AD50-5A34EC6EC29A}" name="Tabela35610" displayName="Tabela35610" ref="J94:N98" totalsRowShown="0" tableBorderDxfId="4">
  <autoFilter ref="J94:N98" xr:uid="{11FFC712-9323-48F3-AD50-5A34EC6EC29A}"/>
  <tableColumns count="5">
    <tableColumn id="1" xr3:uid="{FB69C3C9-FE72-47CD-B8C5-55B69D96276D}" name="C8"/>
    <tableColumn id="2" xr3:uid="{2DCB7040-2CFE-432A-BC59-069A1760DE69}" name="fa"/>
    <tableColumn id="3" xr3:uid="{E3FD8609-CBE6-407A-A6DF-0BFE63196735}" name="Fa2"/>
    <tableColumn id="4" xr3:uid="{B9CA5015-33D6-417A-913B-B8278A60C179}" name="fr"/>
    <tableColumn id="5" xr3:uid="{1F534199-5334-4C1D-82AB-50B15225A070}" name="FR3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D502F-2293-4452-A877-913A7346CA5F}">
  <dimension ref="A1:O113"/>
  <sheetViews>
    <sheetView tabSelected="1" topLeftCell="A103" workbookViewId="0">
      <selection activeCell="T107" sqref="T107"/>
    </sheetView>
  </sheetViews>
  <sheetFormatPr defaultRowHeight="15" x14ac:dyDescent="0.25"/>
  <cols>
    <col min="2" max="2" width="10.5703125" customWidth="1"/>
    <col min="3" max="3" width="13.42578125" bestFit="1" customWidth="1"/>
    <col min="4" max="4" width="12.7109375" bestFit="1" customWidth="1"/>
    <col min="5" max="12" width="10.28515625" customWidth="1"/>
    <col min="13" max="15" width="11.28515625" customWidth="1"/>
  </cols>
  <sheetData>
    <row r="1" spans="1:7" x14ac:dyDescent="0.25">
      <c r="A1" t="s">
        <v>0</v>
      </c>
      <c r="B1" t="s">
        <v>1</v>
      </c>
    </row>
    <row r="3" spans="1:7" x14ac:dyDescent="0.25">
      <c r="A3" s="14" t="s">
        <v>21</v>
      </c>
      <c r="B3" s="29" t="s">
        <v>2</v>
      </c>
      <c r="C3" s="29"/>
      <c r="D3" s="1" t="s">
        <v>3</v>
      </c>
    </row>
    <row r="4" spans="1:7" x14ac:dyDescent="0.25">
      <c r="B4" s="29" t="s">
        <v>4</v>
      </c>
      <c r="C4" s="29"/>
      <c r="D4" s="1" t="s">
        <v>3</v>
      </c>
    </row>
    <row r="5" spans="1:7" ht="30" x14ac:dyDescent="0.25">
      <c r="B5" s="29" t="s">
        <v>5</v>
      </c>
      <c r="C5" s="29"/>
      <c r="D5" s="1" t="s">
        <v>11</v>
      </c>
    </row>
    <row r="6" spans="1:7" ht="30" customHeight="1" x14ac:dyDescent="0.25">
      <c r="B6" s="29" t="s">
        <v>6</v>
      </c>
      <c r="C6" s="29"/>
      <c r="D6" s="1" t="s">
        <v>3</v>
      </c>
    </row>
    <row r="7" spans="1:7" ht="45" customHeight="1" x14ac:dyDescent="0.25">
      <c r="B7" s="29" t="s">
        <v>7</v>
      </c>
      <c r="C7" s="29"/>
      <c r="D7" s="1" t="s">
        <v>11</v>
      </c>
    </row>
    <row r="8" spans="1:7" ht="30" customHeight="1" x14ac:dyDescent="0.25">
      <c r="B8" s="29" t="s">
        <v>8</v>
      </c>
      <c r="C8" s="29"/>
      <c r="D8" s="1" t="s">
        <v>3</v>
      </c>
    </row>
    <row r="9" spans="1:7" ht="75" customHeight="1" x14ac:dyDescent="0.25">
      <c r="B9" s="29" t="s">
        <v>9</v>
      </c>
      <c r="C9" s="29"/>
      <c r="D9" s="1" t="s">
        <v>11</v>
      </c>
    </row>
    <row r="10" spans="1:7" ht="75" customHeight="1" x14ac:dyDescent="0.25">
      <c r="B10" s="29" t="s">
        <v>10</v>
      </c>
      <c r="C10" s="29"/>
      <c r="D10" s="1" t="s">
        <v>11</v>
      </c>
    </row>
    <row r="11" spans="1:7" ht="15.75" thickBot="1" x14ac:dyDescent="0.3"/>
    <row r="12" spans="1:7" ht="15.75" thickBot="1" x14ac:dyDescent="0.3">
      <c r="A12" s="14" t="s">
        <v>22</v>
      </c>
      <c r="B12" s="30" t="s">
        <v>16</v>
      </c>
      <c r="C12" s="31"/>
      <c r="D12" s="3" t="s">
        <v>18</v>
      </c>
      <c r="E12" s="3" t="s">
        <v>17</v>
      </c>
      <c r="F12" s="3" t="s">
        <v>19</v>
      </c>
      <c r="G12" s="3" t="s">
        <v>20</v>
      </c>
    </row>
    <row r="13" spans="1:7" ht="15.75" thickBot="1" x14ac:dyDescent="0.3">
      <c r="B13" s="32" t="s">
        <v>13</v>
      </c>
      <c r="C13" s="33"/>
      <c r="D13" s="4">
        <v>14</v>
      </c>
      <c r="E13" s="5">
        <v>14</v>
      </c>
      <c r="F13" s="5">
        <f>14/20</f>
        <v>0.7</v>
      </c>
      <c r="G13" s="6">
        <v>0.7</v>
      </c>
    </row>
    <row r="14" spans="1:7" ht="15.75" thickBot="1" x14ac:dyDescent="0.3">
      <c r="B14" s="32" t="s">
        <v>14</v>
      </c>
      <c r="C14" s="33"/>
      <c r="D14" s="7">
        <v>5</v>
      </c>
      <c r="E14" s="8">
        <v>19</v>
      </c>
      <c r="F14" s="8">
        <f>5/20</f>
        <v>0.25</v>
      </c>
      <c r="G14" s="9">
        <f>(F14+G13)</f>
        <v>0.95</v>
      </c>
    </row>
    <row r="15" spans="1:7" ht="15.75" thickBot="1" x14ac:dyDescent="0.3">
      <c r="B15" s="32" t="s">
        <v>15</v>
      </c>
      <c r="C15" s="33"/>
      <c r="D15" s="10">
        <v>1</v>
      </c>
      <c r="E15" s="11">
        <v>20</v>
      </c>
      <c r="F15" s="12">
        <f>1/20</f>
        <v>0.05</v>
      </c>
      <c r="G15" s="13">
        <f>(F15+G14)</f>
        <v>1</v>
      </c>
    </row>
    <row r="16" spans="1:7" ht="15.75" thickBot="1" x14ac:dyDescent="0.3">
      <c r="C16" s="2"/>
      <c r="D16" s="15">
        <f>(D13+D14+D15)</f>
        <v>20</v>
      </c>
      <c r="E16" s="17">
        <f t="shared" ref="E16:F16" si="0">(E13+E14+E15)</f>
        <v>53</v>
      </c>
      <c r="F16" s="16">
        <f t="shared" si="0"/>
        <v>1</v>
      </c>
    </row>
    <row r="17" spans="1:3" x14ac:dyDescent="0.25">
      <c r="A17" s="14" t="s">
        <v>23</v>
      </c>
      <c r="C17" s="2"/>
    </row>
    <row r="18" spans="1:3" x14ac:dyDescent="0.25">
      <c r="C18" s="2"/>
    </row>
    <row r="19" spans="1:3" x14ac:dyDescent="0.25">
      <c r="C19" s="2"/>
    </row>
    <row r="20" spans="1:3" x14ac:dyDescent="0.25">
      <c r="C20" s="2"/>
    </row>
    <row r="21" spans="1:3" x14ac:dyDescent="0.25">
      <c r="C21" s="2"/>
    </row>
    <row r="22" spans="1:3" x14ac:dyDescent="0.25">
      <c r="C22" s="2"/>
    </row>
    <row r="23" spans="1:3" x14ac:dyDescent="0.25">
      <c r="C23" s="2"/>
    </row>
    <row r="24" spans="1:3" x14ac:dyDescent="0.25">
      <c r="C24" s="2"/>
    </row>
    <row r="25" spans="1:3" x14ac:dyDescent="0.25">
      <c r="C25" s="2"/>
    </row>
    <row r="26" spans="1:3" x14ac:dyDescent="0.25">
      <c r="C26" s="2"/>
    </row>
    <row r="27" spans="1:3" x14ac:dyDescent="0.25">
      <c r="C27" s="2"/>
    </row>
    <row r="28" spans="1:3" x14ac:dyDescent="0.25">
      <c r="C28" s="2"/>
    </row>
    <row r="29" spans="1:3" x14ac:dyDescent="0.25">
      <c r="C29" s="2"/>
    </row>
    <row r="30" spans="1:3" x14ac:dyDescent="0.25">
      <c r="C30" s="2"/>
    </row>
    <row r="31" spans="1:3" x14ac:dyDescent="0.25">
      <c r="C31" s="2"/>
    </row>
    <row r="32" spans="1:3" x14ac:dyDescent="0.25">
      <c r="C32" s="2"/>
    </row>
    <row r="43" spans="1:10" ht="15.75" thickBot="1" x14ac:dyDescent="0.3"/>
    <row r="44" spans="1:10" ht="15.75" thickBot="1" x14ac:dyDescent="0.3">
      <c r="A44" t="s">
        <v>36</v>
      </c>
      <c r="B44" s="28" t="s">
        <v>24</v>
      </c>
      <c r="C44" s="27" t="s">
        <v>28</v>
      </c>
      <c r="D44" s="27" t="s">
        <v>29</v>
      </c>
      <c r="E44" s="27" t="s">
        <v>30</v>
      </c>
      <c r="F44" s="27" t="s">
        <v>31</v>
      </c>
      <c r="G44" s="27" t="s">
        <v>32</v>
      </c>
      <c r="H44" s="27" t="s">
        <v>33</v>
      </c>
      <c r="I44" s="27" t="s">
        <v>34</v>
      </c>
      <c r="J44" s="27" t="s">
        <v>35</v>
      </c>
    </row>
    <row r="45" spans="1:10" ht="15.75" thickBot="1" x14ac:dyDescent="0.3">
      <c r="B45" s="27" t="s">
        <v>25</v>
      </c>
      <c r="C45" s="24">
        <v>12</v>
      </c>
      <c r="D45" s="25">
        <v>35</v>
      </c>
      <c r="E45" s="25">
        <v>12</v>
      </c>
      <c r="F45" s="25">
        <v>12</v>
      </c>
      <c r="G45" s="25">
        <f>(C45/C48)</f>
        <v>0.15</v>
      </c>
      <c r="H45" s="25">
        <f>(D45/D48)</f>
        <v>0.4375</v>
      </c>
      <c r="I45" s="25">
        <f>(G45)</f>
        <v>0.15</v>
      </c>
      <c r="J45" s="26">
        <f>(H45)</f>
        <v>0.4375</v>
      </c>
    </row>
    <row r="46" spans="1:10" ht="15.75" thickBot="1" x14ac:dyDescent="0.3">
      <c r="B46" s="27" t="s">
        <v>26</v>
      </c>
      <c r="C46" s="22">
        <v>41</v>
      </c>
      <c r="D46" s="18">
        <v>15</v>
      </c>
      <c r="E46" s="18">
        <v>41</v>
      </c>
      <c r="F46" s="18">
        <v>41</v>
      </c>
      <c r="G46" s="18">
        <f>(C46/C48)</f>
        <v>0.51249999999999996</v>
      </c>
      <c r="H46" s="18">
        <f>(D46/D48)</f>
        <v>0.1875</v>
      </c>
      <c r="I46" s="18">
        <f>(G46+I45)</f>
        <v>0.66249999999999998</v>
      </c>
      <c r="J46" s="19">
        <f>(H46+J45)</f>
        <v>0.625</v>
      </c>
    </row>
    <row r="47" spans="1:10" ht="15.75" thickBot="1" x14ac:dyDescent="0.3">
      <c r="B47" s="27" t="s">
        <v>27</v>
      </c>
      <c r="C47" s="22">
        <v>27</v>
      </c>
      <c r="D47" s="18">
        <v>30</v>
      </c>
      <c r="E47" s="18">
        <v>27</v>
      </c>
      <c r="F47" s="18">
        <v>27</v>
      </c>
      <c r="G47" s="18">
        <f>(C47/C48)</f>
        <v>0.33750000000000002</v>
      </c>
      <c r="H47" s="18">
        <f>(D47/D48)</f>
        <v>0.375</v>
      </c>
      <c r="I47" s="18">
        <f>(G47+I46)</f>
        <v>1</v>
      </c>
      <c r="J47" s="19">
        <f>(H47+J46)</f>
        <v>1</v>
      </c>
    </row>
    <row r="48" spans="1:10" ht="15.75" thickBot="1" x14ac:dyDescent="0.3">
      <c r="B48" s="27" t="s">
        <v>12</v>
      </c>
      <c r="C48" s="23">
        <f>(C45+C46+C47)</f>
        <v>80</v>
      </c>
      <c r="D48" s="20">
        <f t="shared" ref="D48:F48" si="1">(D45+D46+D47)</f>
        <v>80</v>
      </c>
      <c r="E48" s="20">
        <f t="shared" si="1"/>
        <v>80</v>
      </c>
      <c r="F48" s="20">
        <f t="shared" si="1"/>
        <v>80</v>
      </c>
      <c r="G48" s="20">
        <f>(G45+G46+G47)</f>
        <v>1</v>
      </c>
      <c r="H48" s="20">
        <f>(H45+H46+H47)</f>
        <v>1</v>
      </c>
      <c r="I48" s="20"/>
      <c r="J48" s="21"/>
    </row>
    <row r="51" spans="1:9" x14ac:dyDescent="0.25">
      <c r="A51" t="s">
        <v>22</v>
      </c>
      <c r="I51" t="s">
        <v>37</v>
      </c>
    </row>
    <row r="67" spans="1:15" x14ac:dyDescent="0.25">
      <c r="A67" t="s">
        <v>38</v>
      </c>
      <c r="C67" s="34" t="s">
        <v>39</v>
      </c>
      <c r="D67" s="34" t="s">
        <v>40</v>
      </c>
      <c r="E67" s="34" t="s">
        <v>41</v>
      </c>
      <c r="F67" s="34" t="s">
        <v>42</v>
      </c>
      <c r="G67" s="34" t="s">
        <v>43</v>
      </c>
      <c r="H67" s="34" t="s">
        <v>44</v>
      </c>
      <c r="I67" s="34" t="s">
        <v>45</v>
      </c>
      <c r="J67" s="34" t="s">
        <v>46</v>
      </c>
      <c r="K67" s="34" t="s">
        <v>47</v>
      </c>
      <c r="L67" s="34" t="s">
        <v>48</v>
      </c>
      <c r="M67" s="34" t="s">
        <v>49</v>
      </c>
      <c r="N67" s="34" t="s">
        <v>50</v>
      </c>
      <c r="O67" s="34" t="s">
        <v>51</v>
      </c>
    </row>
    <row r="68" spans="1:15" x14ac:dyDescent="0.25">
      <c r="C68" s="34"/>
      <c r="D68" s="34" t="s">
        <v>52</v>
      </c>
      <c r="E68" s="34" t="s">
        <v>53</v>
      </c>
      <c r="F68" s="34" t="s">
        <v>54</v>
      </c>
      <c r="G68" s="34" t="s">
        <v>55</v>
      </c>
      <c r="H68" s="34" t="s">
        <v>56</v>
      </c>
      <c r="I68" s="34" t="s">
        <v>57</v>
      </c>
      <c r="J68" s="34" t="s">
        <v>58</v>
      </c>
      <c r="K68" s="34" t="s">
        <v>59</v>
      </c>
      <c r="L68" s="34" t="s">
        <v>60</v>
      </c>
      <c r="M68" s="34" t="s">
        <v>61</v>
      </c>
      <c r="N68" s="34" t="s">
        <v>62</v>
      </c>
      <c r="O68" s="34" t="s">
        <v>63</v>
      </c>
    </row>
    <row r="69" spans="1:15" x14ac:dyDescent="0.25">
      <c r="C69" s="34"/>
      <c r="D69" s="34">
        <v>32.299999999999997</v>
      </c>
      <c r="E69" s="34">
        <v>62.2</v>
      </c>
      <c r="F69" s="34">
        <v>10.3</v>
      </c>
      <c r="G69" s="34">
        <v>22</v>
      </c>
      <c r="H69" s="34">
        <v>13.1</v>
      </c>
      <c r="I69" s="34">
        <v>9.9</v>
      </c>
      <c r="J69" s="34">
        <v>18.3</v>
      </c>
      <c r="K69" s="34">
        <v>33</v>
      </c>
      <c r="L69" s="34">
        <v>20</v>
      </c>
      <c r="M69" s="34">
        <v>22.7</v>
      </c>
      <c r="N69" s="34">
        <v>27.2</v>
      </c>
      <c r="O69" s="34">
        <v>11.9</v>
      </c>
    </row>
    <row r="70" spans="1:15" x14ac:dyDescent="0.25">
      <c r="C70" s="34"/>
      <c r="D70" s="34">
        <v>36.4</v>
      </c>
      <c r="E70" s="34">
        <v>23.5</v>
      </c>
      <c r="F70" s="34">
        <v>18</v>
      </c>
      <c r="G70" s="34">
        <v>22.6</v>
      </c>
      <c r="H70" s="34">
        <v>20.3</v>
      </c>
      <c r="I70" s="34">
        <v>38.299999999999997</v>
      </c>
      <c r="J70" s="34">
        <v>32.9</v>
      </c>
      <c r="K70" s="34">
        <v>29.9</v>
      </c>
      <c r="L70" s="34">
        <v>29.7</v>
      </c>
      <c r="M70" s="34">
        <v>39.200000000000003</v>
      </c>
      <c r="N70" s="34">
        <v>25.4</v>
      </c>
      <c r="O70" s="34">
        <v>19.600000000000001</v>
      </c>
    </row>
    <row r="71" spans="1:15" x14ac:dyDescent="0.25">
      <c r="D71" s="34"/>
      <c r="E71" s="34">
        <v>28.9</v>
      </c>
      <c r="F71" s="34">
        <v>18.399999999999999</v>
      </c>
      <c r="G71" s="34">
        <v>27.3</v>
      </c>
      <c r="H71" s="34">
        <v>21.7</v>
      </c>
      <c r="I71" s="34">
        <v>23.7</v>
      </c>
      <c r="J71" s="34">
        <v>13.9</v>
      </c>
      <c r="K71" s="34">
        <v>23.8</v>
      </c>
      <c r="L71" s="34">
        <v>15.7</v>
      </c>
      <c r="M71" s="34">
        <v>17</v>
      </c>
      <c r="N71" s="34">
        <v>36.299999999999997</v>
      </c>
      <c r="O71" s="34"/>
    </row>
    <row r="72" spans="1:15" x14ac:dyDescent="0.25"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4" spans="1:15" x14ac:dyDescent="0.25">
      <c r="D74" s="35" t="s">
        <v>40</v>
      </c>
      <c r="E74" s="35" t="s">
        <v>18</v>
      </c>
      <c r="F74" s="35" t="s">
        <v>64</v>
      </c>
      <c r="G74" s="35" t="s">
        <v>19</v>
      </c>
      <c r="H74" s="35" t="s">
        <v>65</v>
      </c>
      <c r="J74" s="35" t="s">
        <v>41</v>
      </c>
      <c r="K74" s="35" t="s">
        <v>18</v>
      </c>
      <c r="L74" s="35" t="s">
        <v>66</v>
      </c>
      <c r="M74" s="35" t="s">
        <v>19</v>
      </c>
      <c r="N74" s="35" t="s">
        <v>65</v>
      </c>
    </row>
    <row r="75" spans="1:15" x14ac:dyDescent="0.25">
      <c r="D75" s="36">
        <v>0</v>
      </c>
      <c r="E75" s="36">
        <v>32.299999999999997</v>
      </c>
      <c r="F75" s="36">
        <v>32.299999999999997</v>
      </c>
      <c r="G75" s="36">
        <f>E75/E77</f>
        <v>0.47016011644832612</v>
      </c>
      <c r="H75" s="36">
        <f>G75</f>
        <v>0.47016011644832612</v>
      </c>
      <c r="J75" s="35">
        <v>0</v>
      </c>
      <c r="K75" s="35">
        <v>62.2</v>
      </c>
      <c r="L75" s="35">
        <f>K75</f>
        <v>62.2</v>
      </c>
      <c r="M75" s="35">
        <f>K75/K78</f>
        <v>0.54275741710296688</v>
      </c>
      <c r="N75" s="35">
        <f>M75</f>
        <v>0.54275741710296688</v>
      </c>
    </row>
    <row r="76" spans="1:15" x14ac:dyDescent="0.25">
      <c r="D76" s="36">
        <v>1</v>
      </c>
      <c r="E76" s="36">
        <v>36.4</v>
      </c>
      <c r="F76" s="36">
        <f>E76+F75</f>
        <v>68.699999999999989</v>
      </c>
      <c r="G76" s="36">
        <f>E76/E77</f>
        <v>0.529839883551674</v>
      </c>
      <c r="H76" s="36">
        <f>G76+H75</f>
        <v>1</v>
      </c>
      <c r="J76" s="35">
        <v>1</v>
      </c>
      <c r="K76" s="35">
        <v>23.5</v>
      </c>
      <c r="L76" s="35">
        <f>K76+L75</f>
        <v>85.7</v>
      </c>
      <c r="M76" s="35">
        <f>K76/K78</f>
        <v>0.20506108202443282</v>
      </c>
      <c r="N76" s="35">
        <f>M76+N75</f>
        <v>0.74781849912739973</v>
      </c>
    </row>
    <row r="77" spans="1:15" x14ac:dyDescent="0.25">
      <c r="D77" s="36" t="s">
        <v>12</v>
      </c>
      <c r="E77" s="36">
        <f>E75+E76</f>
        <v>68.699999999999989</v>
      </c>
      <c r="F77" s="36"/>
      <c r="G77" s="36">
        <f t="shared" ref="F77:G77" si="2">G75+G76</f>
        <v>1</v>
      </c>
      <c r="H77" s="36"/>
      <c r="J77" s="35">
        <v>2</v>
      </c>
      <c r="K77" s="35">
        <v>28.9</v>
      </c>
      <c r="L77" s="35">
        <f>K77+L76</f>
        <v>114.6</v>
      </c>
      <c r="M77" s="35">
        <f>K77/K78</f>
        <v>0.25218150087260033</v>
      </c>
      <c r="N77" s="35">
        <f>M77+N76</f>
        <v>1</v>
      </c>
    </row>
    <row r="78" spans="1:15" x14ac:dyDescent="0.25">
      <c r="J78" s="35" t="s">
        <v>12</v>
      </c>
      <c r="K78" s="35">
        <f>SUM(K75:K77)</f>
        <v>114.6</v>
      </c>
      <c r="L78" s="35">
        <f>SUM(L75:L77)</f>
        <v>262.5</v>
      </c>
      <c r="M78" s="35">
        <f>SUM(M75:M77)</f>
        <v>1</v>
      </c>
      <c r="N78" s="35"/>
    </row>
    <row r="81" spans="4:14" x14ac:dyDescent="0.25">
      <c r="D81" s="35" t="s">
        <v>42</v>
      </c>
      <c r="E81" s="35" t="s">
        <v>18</v>
      </c>
      <c r="F81" s="35" t="s">
        <v>66</v>
      </c>
      <c r="G81" s="35" t="s">
        <v>19</v>
      </c>
      <c r="H81" s="35" t="s">
        <v>65</v>
      </c>
      <c r="J81" s="35" t="s">
        <v>43</v>
      </c>
      <c r="K81" s="35" t="s">
        <v>18</v>
      </c>
      <c r="L81" s="35" t="s">
        <v>66</v>
      </c>
      <c r="M81" s="35" t="s">
        <v>19</v>
      </c>
      <c r="N81" s="35" t="s">
        <v>65</v>
      </c>
    </row>
    <row r="82" spans="4:14" x14ac:dyDescent="0.25">
      <c r="D82" s="35">
        <v>0</v>
      </c>
      <c r="E82" s="35">
        <v>10.3</v>
      </c>
      <c r="F82" s="35">
        <f>E82</f>
        <v>10.3</v>
      </c>
      <c r="G82" s="35">
        <f>E82/E85</f>
        <v>0.22055674518201285</v>
      </c>
      <c r="H82" s="35">
        <f>G82</f>
        <v>0.22055674518201285</v>
      </c>
      <c r="J82" s="35">
        <v>0</v>
      </c>
      <c r="K82" s="35">
        <v>22</v>
      </c>
      <c r="L82" s="35">
        <f>K82</f>
        <v>22</v>
      </c>
      <c r="M82" s="35">
        <f>K82/K85</f>
        <v>0.30598052851182195</v>
      </c>
      <c r="N82" s="35">
        <f>M82</f>
        <v>0.30598052851182195</v>
      </c>
    </row>
    <row r="83" spans="4:14" x14ac:dyDescent="0.25">
      <c r="D83" s="35">
        <v>1</v>
      </c>
      <c r="E83" s="35">
        <v>18</v>
      </c>
      <c r="F83" s="35">
        <f>E83+F82</f>
        <v>28.3</v>
      </c>
      <c r="G83" s="35">
        <f>E83/E85</f>
        <v>0.38543897216274087</v>
      </c>
      <c r="H83" s="35">
        <f>G83+H82</f>
        <v>0.60599571734475366</v>
      </c>
      <c r="J83" s="35">
        <v>1</v>
      </c>
      <c r="K83" s="35">
        <v>22.6</v>
      </c>
      <c r="L83" s="35">
        <f>K83+L82</f>
        <v>44.6</v>
      </c>
      <c r="M83" s="35">
        <f>K83/K85</f>
        <v>0.31432545201668982</v>
      </c>
      <c r="N83" s="35">
        <f>M83+N82</f>
        <v>0.62030598052851182</v>
      </c>
    </row>
    <row r="84" spans="4:14" x14ac:dyDescent="0.25">
      <c r="D84" s="35">
        <v>2</v>
      </c>
      <c r="E84" s="35">
        <v>18.399999999999999</v>
      </c>
      <c r="F84" s="35">
        <f>E84+F83</f>
        <v>46.7</v>
      </c>
      <c r="G84" s="35">
        <f>E84/E85</f>
        <v>0.39400428265524617</v>
      </c>
      <c r="H84" s="35">
        <f>G84+H83</f>
        <v>0.99999999999999978</v>
      </c>
      <c r="J84" s="35">
        <v>2</v>
      </c>
      <c r="K84" s="35">
        <v>27.3</v>
      </c>
      <c r="L84" s="35">
        <f>K84+L83</f>
        <v>71.900000000000006</v>
      </c>
      <c r="M84" s="35">
        <f>K84/K85</f>
        <v>0.37969401947148818</v>
      </c>
      <c r="N84" s="35">
        <f>M84+N83</f>
        <v>1</v>
      </c>
    </row>
    <row r="85" spans="4:14" x14ac:dyDescent="0.25">
      <c r="D85" s="35" t="s">
        <v>12</v>
      </c>
      <c r="E85" s="35">
        <f>SUM(E82:E84)</f>
        <v>46.7</v>
      </c>
      <c r="F85" s="35">
        <f>SUM(F82:F84)</f>
        <v>85.300000000000011</v>
      </c>
      <c r="G85" s="35">
        <f>SUM(G82:G84)</f>
        <v>0.99999999999999978</v>
      </c>
      <c r="H85" s="35"/>
      <c r="J85" s="35" t="s">
        <v>12</v>
      </c>
      <c r="K85" s="35">
        <f>SUM(K82:K84)</f>
        <v>71.900000000000006</v>
      </c>
      <c r="L85" s="35">
        <f>SUM(L82:L84)</f>
        <v>138.5</v>
      </c>
      <c r="M85" s="35">
        <f>SUM(M82:M84)</f>
        <v>1</v>
      </c>
      <c r="N85" s="35"/>
    </row>
    <row r="88" spans="4:14" x14ac:dyDescent="0.25">
      <c r="D88" s="35" t="s">
        <v>44</v>
      </c>
      <c r="E88" s="35" t="s">
        <v>18</v>
      </c>
      <c r="F88" s="35" t="s">
        <v>66</v>
      </c>
      <c r="G88" s="35" t="s">
        <v>19</v>
      </c>
      <c r="H88" s="35" t="s">
        <v>65</v>
      </c>
      <c r="J88" s="35" t="s">
        <v>45</v>
      </c>
      <c r="K88" s="35" t="s">
        <v>18</v>
      </c>
      <c r="L88" s="35" t="s">
        <v>66</v>
      </c>
      <c r="M88" s="35" t="s">
        <v>19</v>
      </c>
      <c r="N88" s="35" t="s">
        <v>65</v>
      </c>
    </row>
    <row r="89" spans="4:14" x14ac:dyDescent="0.25">
      <c r="D89" s="35">
        <v>0</v>
      </c>
      <c r="E89" s="35">
        <v>13.1</v>
      </c>
      <c r="F89" s="35">
        <f>E89</f>
        <v>13.1</v>
      </c>
      <c r="G89" s="35">
        <f>E89/E92</f>
        <v>0.23774954627949185</v>
      </c>
      <c r="H89" s="35">
        <f>G89</f>
        <v>0.23774954627949185</v>
      </c>
      <c r="J89" s="35">
        <v>0</v>
      </c>
      <c r="K89" s="35">
        <f>I69</f>
        <v>9.9</v>
      </c>
      <c r="L89" s="35">
        <f>K89</f>
        <v>9.9</v>
      </c>
      <c r="M89" s="35">
        <f>K89/K92</f>
        <v>0.13769123783031992</v>
      </c>
      <c r="N89" s="35">
        <f>M89</f>
        <v>0.13769123783031992</v>
      </c>
    </row>
    <row r="90" spans="4:14" x14ac:dyDescent="0.25">
      <c r="D90" s="35">
        <v>1</v>
      </c>
      <c r="E90" s="35">
        <v>20.3</v>
      </c>
      <c r="F90" s="35">
        <f>E90+F89</f>
        <v>33.4</v>
      </c>
      <c r="G90" s="35">
        <f>E90/E92</f>
        <v>0.36842105263157898</v>
      </c>
      <c r="H90" s="35">
        <f>G90+H89</f>
        <v>0.60617059891107083</v>
      </c>
      <c r="J90" s="35">
        <v>1</v>
      </c>
      <c r="K90" s="35">
        <f>I70</f>
        <v>38.299999999999997</v>
      </c>
      <c r="L90" s="35">
        <f>K90+L89</f>
        <v>48.199999999999996</v>
      </c>
      <c r="M90" s="35">
        <f>K90/K92</f>
        <v>0.53268428372739918</v>
      </c>
      <c r="N90" s="35">
        <f>M90+N89</f>
        <v>0.67037552155771907</v>
      </c>
    </row>
    <row r="91" spans="4:14" x14ac:dyDescent="0.25">
      <c r="D91" s="35">
        <v>2</v>
      </c>
      <c r="E91" s="35">
        <v>21.7</v>
      </c>
      <c r="F91" s="35">
        <f>E91+F90</f>
        <v>55.099999999999994</v>
      </c>
      <c r="G91" s="35">
        <f>E91/E92</f>
        <v>0.39382940108892922</v>
      </c>
      <c r="H91" s="35">
        <f>G91+H90</f>
        <v>1</v>
      </c>
      <c r="J91" s="35">
        <v>2</v>
      </c>
      <c r="K91" s="35">
        <f t="shared" ref="K90:K91" si="3">I71</f>
        <v>23.7</v>
      </c>
      <c r="L91" s="35">
        <f>K91+L90</f>
        <v>71.899999999999991</v>
      </c>
      <c r="M91" s="35">
        <f>K91/K92</f>
        <v>0.32962447844228099</v>
      </c>
      <c r="N91" s="35">
        <f>M91+N90</f>
        <v>1</v>
      </c>
    </row>
    <row r="92" spans="4:14" x14ac:dyDescent="0.25">
      <c r="D92" s="35" t="s">
        <v>12</v>
      </c>
      <c r="E92" s="35">
        <f>SUM(E89:E91)</f>
        <v>55.099999999999994</v>
      </c>
      <c r="F92" s="35">
        <f>SUM(F89:F91)</f>
        <v>101.6</v>
      </c>
      <c r="G92" s="35">
        <f>SUM(G89:G91)</f>
        <v>1</v>
      </c>
      <c r="H92" s="35"/>
      <c r="J92" s="35" t="s">
        <v>12</v>
      </c>
      <c r="K92" s="35">
        <f>SUM(K89:K91)</f>
        <v>71.899999999999991</v>
      </c>
      <c r="L92" s="35">
        <f>SUM(L89:L91)</f>
        <v>130</v>
      </c>
      <c r="M92" s="35">
        <f>SUM(M89:M91)</f>
        <v>1</v>
      </c>
      <c r="N92" s="35"/>
    </row>
    <row r="94" spans="4:14" x14ac:dyDescent="0.25">
      <c r="D94" s="35" t="s">
        <v>46</v>
      </c>
      <c r="E94" s="35" t="s">
        <v>18</v>
      </c>
      <c r="F94" s="35" t="s">
        <v>66</v>
      </c>
      <c r="G94" s="35" t="s">
        <v>19</v>
      </c>
      <c r="H94" s="35" t="s">
        <v>65</v>
      </c>
      <c r="J94" s="35" t="s">
        <v>47</v>
      </c>
      <c r="K94" s="35" t="s">
        <v>18</v>
      </c>
      <c r="L94" s="35" t="s">
        <v>66</v>
      </c>
      <c r="M94" s="35" t="s">
        <v>19</v>
      </c>
      <c r="N94" s="35" t="s">
        <v>65</v>
      </c>
    </row>
    <row r="95" spans="4:14" x14ac:dyDescent="0.25">
      <c r="D95" s="35">
        <v>0</v>
      </c>
      <c r="E95" s="35">
        <f>J69</f>
        <v>18.3</v>
      </c>
      <c r="F95" s="35">
        <f>E95</f>
        <v>18.3</v>
      </c>
      <c r="G95" s="35">
        <f>E95/E98</f>
        <v>0.28110599078341009</v>
      </c>
      <c r="H95" s="35">
        <f>G95</f>
        <v>0.28110599078341009</v>
      </c>
      <c r="J95" s="35">
        <v>0</v>
      </c>
      <c r="K95" s="35">
        <f>K69</f>
        <v>33</v>
      </c>
      <c r="L95" s="35">
        <f>K95</f>
        <v>33</v>
      </c>
      <c r="M95" s="35">
        <f>K95/K98</f>
        <v>0.38062283737024222</v>
      </c>
      <c r="N95" s="35">
        <f>M95</f>
        <v>0.38062283737024222</v>
      </c>
    </row>
    <row r="96" spans="4:14" x14ac:dyDescent="0.25">
      <c r="D96" s="35">
        <v>1</v>
      </c>
      <c r="E96" s="35">
        <f>J70</f>
        <v>32.9</v>
      </c>
      <c r="F96" s="35">
        <f>E96+F95</f>
        <v>51.2</v>
      </c>
      <c r="G96" s="35">
        <f>E96/E98</f>
        <v>0.50537634408602139</v>
      </c>
      <c r="H96" s="35">
        <f>G96+H95</f>
        <v>0.78648233486943142</v>
      </c>
      <c r="J96" s="35">
        <v>1</v>
      </c>
      <c r="K96" s="35">
        <f t="shared" ref="K96:K97" si="4">K70</f>
        <v>29.9</v>
      </c>
      <c r="L96" s="35">
        <f>K96+L95</f>
        <v>62.9</v>
      </c>
      <c r="M96" s="35">
        <f>K96/K98</f>
        <v>0.34486735870818913</v>
      </c>
      <c r="N96" s="35">
        <f>M96+N95</f>
        <v>0.72549019607843135</v>
      </c>
    </row>
    <row r="97" spans="4:14" x14ac:dyDescent="0.25">
      <c r="D97" s="35">
        <v>2</v>
      </c>
      <c r="E97" s="35">
        <f t="shared" ref="E96:E97" si="5">J71</f>
        <v>13.9</v>
      </c>
      <c r="F97" s="35">
        <f>E97+F96</f>
        <v>65.100000000000009</v>
      </c>
      <c r="G97" s="35">
        <f>E97/E98</f>
        <v>0.21351766513056833</v>
      </c>
      <c r="H97" s="35">
        <f>G97+H96</f>
        <v>0.99999999999999978</v>
      </c>
      <c r="J97" s="35">
        <v>2</v>
      </c>
      <c r="K97" s="35">
        <f t="shared" si="4"/>
        <v>23.8</v>
      </c>
      <c r="L97" s="35">
        <f>K97+L96</f>
        <v>86.7</v>
      </c>
      <c r="M97" s="35">
        <f>K97/K98</f>
        <v>0.27450980392156865</v>
      </c>
      <c r="N97" s="35">
        <f>M97+N96</f>
        <v>1</v>
      </c>
    </row>
    <row r="98" spans="4:14" x14ac:dyDescent="0.25">
      <c r="D98" s="35" t="s">
        <v>12</v>
      </c>
      <c r="E98" s="35">
        <f>SUM(E95:E97)</f>
        <v>65.100000000000009</v>
      </c>
      <c r="F98" s="35">
        <f>SUM(F95:F97)</f>
        <v>134.60000000000002</v>
      </c>
      <c r="G98" s="35">
        <f>SUM(G95:G97)</f>
        <v>0.99999999999999978</v>
      </c>
      <c r="H98" s="35"/>
      <c r="J98" s="35" t="s">
        <v>12</v>
      </c>
      <c r="K98" s="35">
        <f>SUM(K95:K97)</f>
        <v>86.7</v>
      </c>
      <c r="L98" s="35">
        <f>SUM(L95:L97)</f>
        <v>182.60000000000002</v>
      </c>
      <c r="M98" s="35">
        <f>SUM(M95:M97)</f>
        <v>1</v>
      </c>
      <c r="N98" s="35"/>
    </row>
    <row r="100" spans="4:14" x14ac:dyDescent="0.25">
      <c r="D100" s="35" t="s">
        <v>48</v>
      </c>
      <c r="E100" s="35" t="s">
        <v>18</v>
      </c>
      <c r="F100" s="35" t="s">
        <v>66</v>
      </c>
      <c r="G100" s="35" t="s">
        <v>19</v>
      </c>
      <c r="H100" s="35" t="s">
        <v>65</v>
      </c>
      <c r="J100" s="35" t="s">
        <v>49</v>
      </c>
      <c r="K100" s="35" t="s">
        <v>18</v>
      </c>
      <c r="L100" s="35" t="s">
        <v>66</v>
      </c>
      <c r="M100" s="35" t="s">
        <v>19</v>
      </c>
      <c r="N100" s="35" t="s">
        <v>65</v>
      </c>
    </row>
    <row r="101" spans="4:14" x14ac:dyDescent="0.25">
      <c r="D101" s="35">
        <v>0</v>
      </c>
      <c r="E101" s="35">
        <f>L69</f>
        <v>20</v>
      </c>
      <c r="F101" s="35">
        <f>E101</f>
        <v>20</v>
      </c>
      <c r="G101" s="35">
        <f>E101/E104</f>
        <v>0.3058103975535168</v>
      </c>
      <c r="H101" s="35">
        <f>G101</f>
        <v>0.3058103975535168</v>
      </c>
      <c r="J101" s="35">
        <v>0</v>
      </c>
      <c r="K101" s="35">
        <f>M69</f>
        <v>22.7</v>
      </c>
      <c r="L101" s="35">
        <f>K101</f>
        <v>22.7</v>
      </c>
      <c r="M101" s="35">
        <f>K101/K104</f>
        <v>0.2877059569074778</v>
      </c>
      <c r="N101" s="35">
        <f>M101</f>
        <v>0.2877059569074778</v>
      </c>
    </row>
    <row r="102" spans="4:14" x14ac:dyDescent="0.25">
      <c r="D102" s="35">
        <v>1</v>
      </c>
      <c r="E102" s="35">
        <f t="shared" ref="E102:E103" si="6">L70</f>
        <v>29.7</v>
      </c>
      <c r="F102" s="35">
        <f>E102+F101</f>
        <v>49.7</v>
      </c>
      <c r="G102" s="35">
        <f>E102/E104</f>
        <v>0.45412844036697242</v>
      </c>
      <c r="H102" s="35">
        <f>G102+H101</f>
        <v>0.75993883792048922</v>
      </c>
      <c r="J102" s="35">
        <v>1</v>
      </c>
      <c r="K102" s="35">
        <f t="shared" ref="K102:K103" si="7">M70</f>
        <v>39.200000000000003</v>
      </c>
      <c r="L102" s="35">
        <f>K102+L101</f>
        <v>61.900000000000006</v>
      </c>
      <c r="M102" s="35">
        <f>K102/K104</f>
        <v>0.49683143219264891</v>
      </c>
      <c r="N102" s="35">
        <f>M102+N101</f>
        <v>0.78453738910012671</v>
      </c>
    </row>
    <row r="103" spans="4:14" x14ac:dyDescent="0.25">
      <c r="D103" s="35">
        <v>2</v>
      </c>
      <c r="E103" s="35">
        <f t="shared" si="6"/>
        <v>15.7</v>
      </c>
      <c r="F103" s="35">
        <f>E103+F102</f>
        <v>65.400000000000006</v>
      </c>
      <c r="G103" s="35">
        <f>E103/E104</f>
        <v>0.24006116207951067</v>
      </c>
      <c r="H103" s="35">
        <f>G103+H102</f>
        <v>0.99999999999999989</v>
      </c>
      <c r="J103" s="35">
        <v>2</v>
      </c>
      <c r="K103" s="35">
        <f t="shared" si="7"/>
        <v>17</v>
      </c>
      <c r="L103" s="35">
        <f>K103+L102</f>
        <v>78.900000000000006</v>
      </c>
      <c r="M103" s="35">
        <f>K103/K104</f>
        <v>0.21546261089987323</v>
      </c>
      <c r="N103" s="35">
        <f>M103+N102</f>
        <v>1</v>
      </c>
    </row>
    <row r="104" spans="4:14" x14ac:dyDescent="0.25">
      <c r="D104" s="35" t="s">
        <v>12</v>
      </c>
      <c r="E104" s="35">
        <f>SUM(E101:E103)</f>
        <v>65.400000000000006</v>
      </c>
      <c r="F104" s="35">
        <f>SUM(F101:F103)</f>
        <v>135.10000000000002</v>
      </c>
      <c r="G104" s="35">
        <f>SUM(G101:G103)</f>
        <v>0.99999999999999989</v>
      </c>
      <c r="H104" s="35"/>
      <c r="J104" s="35" t="s">
        <v>12</v>
      </c>
      <c r="K104" s="35">
        <f>SUM(K101:K103)</f>
        <v>78.900000000000006</v>
      </c>
      <c r="L104" s="35">
        <f>SUM(L101:L103)</f>
        <v>163.5</v>
      </c>
      <c r="M104" s="35">
        <f>SUM(M101:M103)</f>
        <v>1</v>
      </c>
      <c r="N104" s="35"/>
    </row>
    <row r="106" spans="4:14" x14ac:dyDescent="0.25">
      <c r="D106" s="35" t="s">
        <v>50</v>
      </c>
      <c r="E106" s="35" t="s">
        <v>18</v>
      </c>
      <c r="F106" s="35" t="s">
        <v>66</v>
      </c>
      <c r="G106" s="35" t="s">
        <v>19</v>
      </c>
      <c r="H106" s="35" t="s">
        <v>65</v>
      </c>
      <c r="J106" s="35" t="s">
        <v>40</v>
      </c>
      <c r="K106" s="35" t="s">
        <v>18</v>
      </c>
      <c r="L106" s="35" t="s">
        <v>64</v>
      </c>
      <c r="M106" s="35" t="s">
        <v>19</v>
      </c>
      <c r="N106" s="35" t="s">
        <v>65</v>
      </c>
    </row>
    <row r="107" spans="4:14" x14ac:dyDescent="0.25">
      <c r="D107" s="35">
        <v>0</v>
      </c>
      <c r="E107" s="35">
        <f>N69</f>
        <v>27.2</v>
      </c>
      <c r="F107" s="35">
        <f>E107</f>
        <v>27.2</v>
      </c>
      <c r="G107" s="35">
        <f>E107/E110</f>
        <v>0.30596175478065246</v>
      </c>
      <c r="H107" s="35">
        <f>G107</f>
        <v>0.30596175478065246</v>
      </c>
      <c r="J107" s="36">
        <v>0</v>
      </c>
      <c r="K107" s="36">
        <f>O69</f>
        <v>11.9</v>
      </c>
      <c r="L107" s="36">
        <v>32.299999999999997</v>
      </c>
      <c r="M107" s="36">
        <f>K107/K109</f>
        <v>0.37777777777777777</v>
      </c>
      <c r="N107" s="36">
        <f>M107</f>
        <v>0.37777777777777777</v>
      </c>
    </row>
    <row r="108" spans="4:14" x14ac:dyDescent="0.25">
      <c r="D108" s="35">
        <v>1</v>
      </c>
      <c r="E108" s="35">
        <f t="shared" ref="E108:E109" si="8">N70</f>
        <v>25.4</v>
      </c>
      <c r="F108" s="35">
        <f>E108+F107</f>
        <v>52.599999999999994</v>
      </c>
      <c r="G108" s="35">
        <f>E108/E110</f>
        <v>0.2857142857142857</v>
      </c>
      <c r="H108" s="35">
        <f>G108+H107</f>
        <v>0.59167604049493816</v>
      </c>
      <c r="J108" s="36">
        <v>1</v>
      </c>
      <c r="K108" s="36">
        <f>O70</f>
        <v>19.600000000000001</v>
      </c>
      <c r="L108" s="36">
        <f>K108+L107</f>
        <v>51.9</v>
      </c>
      <c r="M108" s="36">
        <f>K108/K109</f>
        <v>0.62222222222222223</v>
      </c>
      <c r="N108" s="36">
        <f>M108+N107</f>
        <v>1</v>
      </c>
    </row>
    <row r="109" spans="4:14" x14ac:dyDescent="0.25">
      <c r="D109" s="35">
        <v>2</v>
      </c>
      <c r="E109" s="35">
        <f t="shared" si="8"/>
        <v>36.299999999999997</v>
      </c>
      <c r="F109" s="35">
        <f>E109+F108</f>
        <v>88.899999999999991</v>
      </c>
      <c r="G109" s="35">
        <f>E109/E110</f>
        <v>0.4083239595050619</v>
      </c>
      <c r="H109" s="35">
        <f>G109+H108</f>
        <v>1</v>
      </c>
      <c r="J109" s="36" t="s">
        <v>12</v>
      </c>
      <c r="K109" s="36">
        <f>K107+K108</f>
        <v>31.5</v>
      </c>
      <c r="L109" s="36"/>
      <c r="M109" s="36">
        <f t="shared" ref="M109" si="9">M107+M108</f>
        <v>1</v>
      </c>
      <c r="N109" s="36"/>
    </row>
    <row r="110" spans="4:14" x14ac:dyDescent="0.25">
      <c r="D110" s="35" t="s">
        <v>12</v>
      </c>
      <c r="E110" s="35">
        <f>SUM(E107:E109)</f>
        <v>88.899999999999991</v>
      </c>
      <c r="F110" s="35">
        <f>SUM(F107:F109)</f>
        <v>168.7</v>
      </c>
      <c r="G110" s="35">
        <f>SUM(G107:G109)</f>
        <v>1</v>
      </c>
      <c r="H110" s="35"/>
      <c r="J110" s="35"/>
      <c r="K110" s="35"/>
      <c r="L110" s="35"/>
      <c r="M110" s="35"/>
      <c r="N110" s="35"/>
    </row>
    <row r="113" spans="1:1" x14ac:dyDescent="0.25">
      <c r="A113" t="s">
        <v>22</v>
      </c>
    </row>
  </sheetData>
  <mergeCells count="12">
    <mergeCell ref="B4:C4"/>
    <mergeCell ref="B3:C3"/>
    <mergeCell ref="B12:C12"/>
    <mergeCell ref="B15:C15"/>
    <mergeCell ref="B14:C14"/>
    <mergeCell ref="B13:C13"/>
    <mergeCell ref="B10:C10"/>
    <mergeCell ref="B9:C9"/>
    <mergeCell ref="B8:C8"/>
    <mergeCell ref="B7:C7"/>
    <mergeCell ref="B6:C6"/>
    <mergeCell ref="B5:C5"/>
  </mergeCells>
  <phoneticPr fontId="2" type="noConversion"/>
  <pageMargins left="0.511811024" right="0.511811024" top="0.78740157499999996" bottom="0.78740157499999996" header="0.31496062000000002" footer="0.31496062000000002"/>
  <drawing r:id="rId1"/>
  <tableParts count="13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+ G o z V b T v C k K l A A A A 9 g A A A B I A H A B D b 2 5 m a W c v U G F j a 2 F n Z S 5 4 b W w g o h g A K K A U A A A A A A A A A A A A A A A A A A A A A A A A A A A A h Y / R C o I w G I V f R X b v N g 3 C 5 H d C 3 S Z E Q X Q 7 5 t K h T n G z + W 5 d 9 E i 9 Q k Z Z 3 X V 5 z v k O n H O / 3 i A d m 9 q 7 y N 6 o V i c o w B R 5 U o s 2 V 7 p I 0 G D P f o R S B j s u K l 5 I b 4 K 1 i U e j E l R a 2 8 W E O O e w W + C 2 L 0 h I a U B O 2 f Y g S t l w X 2 l j u R Y S f V r 5 / x Z i c H y N Y S E O a I R X 0 R J T I L M J m d J f I J z 2 P t M f E z Z D b Y d e s s 7 6 6 z 2 Q W Q J 5 f 2 A P U E s D B B Q A A g A I A P h q M 1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4 a j N V K I p H u A 4 A A A A R A A A A E w A c A E Z v c m 1 1 b G F z L 1 N l Y 3 R p b 2 4 x L m 0 g o h g A K K A U A A A A A A A A A A A A A A A A A A A A A A A A A A A A K 0 5 N L s n M z 1 M I h t C G 1 g B Q S w E C L Q A U A A I A C A D 4 a j N V t O 8 K Q q U A A A D 2 A A A A E g A A A A A A A A A A A A A A A A A A A A A A Q 2 9 u Z m l n L 1 B h Y 2 t h Z 2 U u e G 1 s U E s B A i 0 A F A A C A A g A + G o z V Q / K 6 a u k A A A A 6 Q A A A B M A A A A A A A A A A A A A A A A A 8 Q A A A F t D b 2 5 0 Z W 5 0 X 1 R 5 c G V z X S 5 4 b W x Q S w E C L Q A U A A I A C A D 4 a j N V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d Z o 0 9 a l l e 0 y r P 5 p I C D v / u g A A A A A C A A A A A A A Q Z g A A A A E A A C A A A A B P a R U V a k l w D k / v N / o j L m 2 h + + j g t 2 w b G E 0 e A F V 6 r m g O T w A A A A A O g A A A A A I A A C A A A A B m N 6 d P W T B a t P H I 7 3 e j B t S I I G t I I E 4 4 H D x s 9 j 9 1 X f Z G U V A A A A C 4 + o v m d B 3 l f x y 4 l 2 0 w M 6 6 + p k x + H 2 m c 1 a U y q / 2 4 f x 6 m N l S X N C N C S z T F X T S 1 X H j k b 4 q H Q 1 A h f M A H E v n O n u f 1 z n z n t l h d w O 1 W r F z 3 t Y a Q S e j e 4 0 A A A A A w t Y Y S D K L l K J A n F e 6 u + a 3 d X p j s z v U 3 A O u B d u y 4 h + W W B J T h A s L y Y Z 9 D 0 h t F v p 4 n f x 0 s 2 Q M d l Z T 7 A A O Y g f c 0 w d m B < / D a t a M a s h u p > 
</file>

<file path=customXml/itemProps1.xml><?xml version="1.0" encoding="utf-8"?>
<ds:datastoreItem xmlns:ds="http://schemas.openxmlformats.org/officeDocument/2006/customXml" ds:itemID="{131FB5AB-E21F-4C12-BE1E-FE411E58071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Junior</dc:creator>
  <cp:lastModifiedBy>Junior</cp:lastModifiedBy>
  <dcterms:created xsi:type="dcterms:W3CDTF">2022-09-19T00:52:12Z</dcterms:created>
  <dcterms:modified xsi:type="dcterms:W3CDTF">2022-09-19T16:41:35Z</dcterms:modified>
</cp:coreProperties>
</file>