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codeName="ThisWorkbook"/>
  <xr:revisionPtr revIDLastSave="0" documentId="13_ncr:1_{65D4608C-36F8-A848-A75B-3EDBA60B1C6C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indice confron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4" l="1"/>
  <c r="G23" i="4"/>
  <c r="G24" i="4"/>
  <c r="G25" i="4"/>
  <c r="G26" i="4"/>
  <c r="J3" i="4"/>
  <c r="J4" i="4"/>
  <c r="J5" i="4"/>
  <c r="J6" i="4"/>
  <c r="J7" i="4"/>
  <c r="J8" i="4"/>
  <c r="J9" i="4"/>
  <c r="J10" i="4"/>
  <c r="J11" i="4"/>
  <c r="J12" i="4"/>
  <c r="J13" i="4"/>
  <c r="J14" i="4"/>
  <c r="J2" i="4"/>
  <c r="D22" i="4"/>
  <c r="D23" i="4"/>
  <c r="D21" i="4"/>
  <c r="D18" i="4"/>
  <c r="D19" i="4" a="1"/>
  <c r="D19" i="4" s="1"/>
  <c r="E18" i="4" a="1"/>
  <c r="E18" i="4" s="1"/>
  <c r="I2" i="4"/>
  <c r="H2" i="4"/>
  <c r="I3" i="4"/>
  <c r="I4" i="4"/>
  <c r="I5" i="4"/>
  <c r="I6" i="4"/>
  <c r="I7" i="4"/>
  <c r="I8" i="4"/>
  <c r="I9" i="4"/>
  <c r="I10" i="4"/>
  <c r="I11" i="4"/>
  <c r="I12" i="4"/>
  <c r="I13" i="4"/>
  <c r="I14" i="4"/>
  <c r="H3" i="4"/>
  <c r="H4" i="4"/>
  <c r="H5" i="4"/>
  <c r="H6" i="4"/>
  <c r="H7" i="4"/>
  <c r="H8" i="4"/>
  <c r="H9" i="4"/>
  <c r="H10" i="4"/>
  <c r="H11" i="4"/>
  <c r="H12" i="4"/>
  <c r="H13" i="4"/>
  <c r="H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<sst xmlns="http://schemas.openxmlformats.org/spreadsheetml/2006/main" count="89" uniqueCount="48">
  <si>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</si>
  <si>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</si>
  <si>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</si>
  <si>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</si>
  <si>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</si>
  <si>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</si>
  <si>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</si>
  <si>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</si>
  <si>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</si>
  <si>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</si>
  <si>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</si>
  <si>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</si>
  <si>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</si>
  <si>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</si>
  <si>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</si>
  <si>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</si>
  <si>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</si>
  <si>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</si>
  <si>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</si>
  <si>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</si>
  <si>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</si>
  <si>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</si>
  <si>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</si>
  <si>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</si>
  <si>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</si>
  <si>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</si>
  <si>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</si>
  <si>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</si>
  <si>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Codice </t>
  </si>
  <si>
    <t>Categoria prodotto</t>
  </si>
  <si>
    <t>modello</t>
  </si>
  <si>
    <t>Giacche Snowboard</t>
  </si>
  <si>
    <t>Pantaloni Snowboard</t>
  </si>
  <si>
    <t>Scarponi</t>
  </si>
  <si>
    <t>Codice</t>
  </si>
  <si>
    <t>mele</t>
  </si>
  <si>
    <t>pere</t>
  </si>
  <si>
    <t>albicocca</t>
  </si>
  <si>
    <t>kiwi</t>
  </si>
  <si>
    <t>uva</t>
  </si>
  <si>
    <t>ciliegie</t>
  </si>
  <si>
    <t>mirtilli</t>
  </si>
  <si>
    <t>ROMA</t>
  </si>
  <si>
    <t>Colonna1</t>
  </si>
  <si>
    <t>Colonna2</t>
  </si>
  <si>
    <t>BRESCIA</t>
  </si>
  <si>
    <t>MILANO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</si>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</sst>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3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3">
    <cellStyle name="Euro" xfId="1" xr:uid="{00000000-0005-0000-0000-000000000000}"/>
    <cellStyle name="Normale" xfId="0" builtinId="0"/>
    <cellStyle name="Valuta" xfId="2" builtinId="4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6C14FEAB-1EE4-49C8-A849-26780A39A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809625</xdr:colOff>
      <xdr:row>15</xdr:row>
      <xdr:rowOff>120650</xdr:rowOff>
    </xdr:from>
    <xdr:to>
      <xdr:col>6</xdr:col>
      <xdr:colOff>203200</xdr:colOff>
      <xdr:row>18</xdr:row>
      <xdr:rowOff>158750</xdr:rowOff>
    </xdr:to>
    <xdr:sp macro="" textlink="">
      <xdr:nvSpPr>
        <xdr:cNvPr id="2" name="Freccia in su 1">
          <a:extLst>
            <a:ext uri="{FF2B5EF4-FFF2-40B4-BE49-F238E27FC236}">
              <a16:creationId xmlns:a16="http://schemas.microsoft.com/office/drawing/2014/main" id="{93B3B3F6-BA7C-4B6E-B2CD-FBC237EDBC1D}"/>
            </a:ext>
          </a:extLst>
        </xdr:cNvPr>
        <xdr:cNvSpPr/>
      </xdr:nvSpPr>
      <xdr:spPr bwMode="auto">
        <a:xfrm>
          <a:off x="5292725" y="2597150"/>
          <a:ext cx="219075" cy="53340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98425</xdr:colOff>
      <xdr:row>15</xdr:row>
      <xdr:rowOff>95250</xdr:rowOff>
    </xdr:from>
    <xdr:to>
      <xdr:col>7</xdr:col>
      <xdr:colOff>317500</xdr:colOff>
      <xdr:row>18</xdr:row>
      <xdr:rowOff>133350</xdr:rowOff>
    </xdr:to>
    <xdr:sp macro="" textlink="">
      <xdr:nvSpPr>
        <xdr:cNvPr id="3" name="Freccia in su 2">
          <a:extLst>
            <a:ext uri="{FF2B5EF4-FFF2-40B4-BE49-F238E27FC236}">
              <a16:creationId xmlns:a16="http://schemas.microsoft.com/office/drawing/2014/main" id="{72B8E576-F7D5-4DBD-809C-B677B80B4EA4}"/>
            </a:ext>
          </a:extLst>
        </xdr:cNvPr>
        <xdr:cNvSpPr/>
      </xdr:nvSpPr>
      <xdr:spPr bwMode="auto">
        <a:xfrm>
          <a:off x="6003925" y="2571750"/>
          <a:ext cx="219075" cy="53340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787400</xdr:colOff>
      <xdr:row>15</xdr:row>
      <xdr:rowOff>114300</xdr:rowOff>
    </xdr:from>
    <xdr:to>
      <xdr:col>7</xdr:col>
      <xdr:colOff>1006475</xdr:colOff>
      <xdr:row>18</xdr:row>
      <xdr:rowOff>152400</xdr:rowOff>
    </xdr:to>
    <xdr:sp macro="" textlink="">
      <xdr:nvSpPr>
        <xdr:cNvPr id="4" name="Freccia in su 3">
          <a:extLst>
            <a:ext uri="{FF2B5EF4-FFF2-40B4-BE49-F238E27FC236}">
              <a16:creationId xmlns:a16="http://schemas.microsoft.com/office/drawing/2014/main" id="{8A703CE8-C2F2-451B-B9BF-0270DC9F3384}"/>
            </a:ext>
          </a:extLst>
        </xdr:cNvPr>
        <xdr:cNvSpPr/>
      </xdr:nvSpPr>
      <xdr:spPr bwMode="auto">
        <a:xfrm>
          <a:off x="6692900" y="2590800"/>
          <a:ext cx="219075" cy="53340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51082-B0AD-C64C-AD3F-CC151826679E}" name="Tabella2" displayName="Tabella2" ref="I22:J26" totalsRowShown="0">
  <autoFilter ref="I22:J26" xr:uid="{C9F51082-B0AD-C64C-AD3F-CC151826679E}"/>
  <tableColumns count="2">
    <tableColumn id="1" xr3:uid="{5E95E1BF-0B34-D84D-8A1F-4ABF0C5CAB12}" name="Colonna1"/>
    <tableColumn id="2" xr3:uid="{5743C70A-6FEF-DE4C-85A0-B922B0C97267}" name="Colon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DF2D2A-7185-AC4E-8E45-F923825075BE}" name="Tabella3" displayName="Tabella3" ref="G22:G26" totalsRowShown="0">
  <autoFilter ref="G22:G26" xr:uid="{9ADF2D2A-7185-AC4E-8E45-F923825075BE}"/>
  <tableColumns count="1">
    <tableColumn id="1" xr3:uid="{9ED147CD-BDA2-6C48-8A93-69DA6B2DE59A}" name="Colonna1" dataDxfId="0">
      <calculatedColumnFormula>VLOOKUP(I23,I23:J26,2,FALSE)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200" zoomScaleNormal="200" workbookViewId="0">
      <selection activeCell="D23" sqref="D23"/>
    </sheetView>
  </sheetViews>
  <sheetFormatPr baseColWidth="10" defaultColWidth="8.83203125" defaultRowHeight="13" x14ac:dyDescent="0.15"/>
  <cols>
    <col min="2" max="2" width="18.6640625" bestFit="1" customWidth="1"/>
    <col min="3" max="3" width="7.83203125" bestFit="1" customWidth="1"/>
    <col min="4" max="4" width="8.6640625" bestFit="1" customWidth="1"/>
    <col min="5" max="5" width="14.83203125" bestFit="1" customWidth="1"/>
    <col min="6" max="6" width="10.83203125" bestFit="1" customWidth="1"/>
    <col min="7" max="7" width="9.33203125" customWidth="1"/>
    <col min="8" max="8" width="18.33203125" bestFit="1" customWidth="1"/>
    <col min="9" max="10" width="14.33203125" customWidth="1"/>
  </cols>
  <sheetData>
    <row r="1" spans="1:10" x14ac:dyDescent="0.15">
      <c r="A1" s="7" t="s">
        <v>34</v>
      </c>
      <c r="B1" s="5" t="s">
        <v>29</v>
      </c>
      <c r="C1" s="5" t="s">
        <v>28</v>
      </c>
      <c r="D1" s="5" t="s">
        <v>30</v>
      </c>
      <c r="E1" s="5" t="s">
        <v>14</v>
      </c>
      <c r="G1" s="5" t="s">
        <v>28</v>
      </c>
      <c r="H1" s="5" t="s">
        <v>29</v>
      </c>
      <c r="I1" s="5" t="s">
        <v>30</v>
      </c>
      <c r="J1" s="5" t="s">
        <v>14</v>
      </c>
    </row>
    <row r="2" spans="1:10" x14ac:dyDescent="0.15">
      <c r="A2" s="7" t="s">
        <v>17</v>
      </c>
      <c r="B2" s="3" t="s">
        <v>31</v>
      </c>
      <c r="C2" s="4" t="s">
        <v>17</v>
      </c>
      <c r="D2" s="1" t="s">
        <v>1</v>
      </c>
      <c r="E2" s="2">
        <v>261.5</v>
      </c>
      <c r="G2" s="6" t="s">
        <v>20</v>
      </c>
      <c r="H2" s="1" t="str">
        <f>VLOOKUP(G2,A$2:B$14,2,0)</f>
        <v>Giacche Snowboard</v>
      </c>
      <c r="I2" s="1" t="str">
        <f>VLOOKUP(G2,C$2:D$14,2,0)</f>
        <v>FOCUS</v>
      </c>
      <c r="J2" s="1">
        <f>VLOOKUP(G2,C$2:E$14,3,0)</f>
        <v>299</v>
      </c>
    </row>
    <row r="3" spans="1:10" x14ac:dyDescent="0.15">
      <c r="A3" s="7" t="s">
        <v>18</v>
      </c>
      <c r="B3" s="3" t="s">
        <v>31</v>
      </c>
      <c r="C3" s="4" t="s">
        <v>18</v>
      </c>
      <c r="D3" s="1" t="s">
        <v>2</v>
      </c>
      <c r="E3" s="2">
        <v>214</v>
      </c>
      <c r="G3" s="7" t="s">
        <v>21</v>
      </c>
      <c r="H3" s="1" t="str">
        <f t="shared" ref="H3:H14" si="0">VLOOKUP(G3,A$2:B$14,2,0)</f>
        <v>Giacche Snowboard</v>
      </c>
      <c r="I3" s="1" t="str">
        <f t="shared" ref="I3:I14" si="1">VLOOKUP(G3,C$2:D$14,2,0)</f>
        <v>MAIMED</v>
      </c>
      <c r="J3" s="1">
        <f t="shared" ref="J3:J14" si="2">VLOOKUP(G3,C$2:E$14,3,0)</f>
        <v>158.5</v>
      </c>
    </row>
    <row r="4" spans="1:10" x14ac:dyDescent="0.15">
      <c r="A4" s="7" t="s">
        <v>19</v>
      </c>
      <c r="B4" s="3" t="s">
        <v>31</v>
      </c>
      <c r="C4" s="4" t="s">
        <v>19</v>
      </c>
      <c r="D4" s="1" t="s">
        <v>3</v>
      </c>
      <c r="E4" s="2">
        <v>187</v>
      </c>
      <c r="G4" s="7" t="s">
        <v>22</v>
      </c>
      <c r="H4" s="1" t="str">
        <f t="shared" si="0"/>
        <v>Pantaloni Snowboard</v>
      </c>
      <c r="I4" s="1" t="str">
        <f t="shared" si="1"/>
        <v>FRONT</v>
      </c>
      <c r="J4" s="1">
        <f t="shared" si="2"/>
        <v>183.5</v>
      </c>
    </row>
    <row r="5" spans="1:10" x14ac:dyDescent="0.15">
      <c r="A5" s="7" t="s">
        <v>20</v>
      </c>
      <c r="B5" s="3" t="s">
        <v>31</v>
      </c>
      <c r="C5" s="4" t="s">
        <v>20</v>
      </c>
      <c r="D5" s="1" t="s">
        <v>4</v>
      </c>
      <c r="E5" s="2">
        <v>299</v>
      </c>
      <c r="G5" s="7" t="s">
        <v>23</v>
      </c>
      <c r="H5" s="1" t="str">
        <f t="shared" si="0"/>
        <v>Pantaloni Snowboard</v>
      </c>
      <c r="I5" s="1" t="str">
        <f t="shared" si="1"/>
        <v>CARGO</v>
      </c>
      <c r="J5" s="1">
        <f t="shared" si="2"/>
        <v>168</v>
      </c>
    </row>
    <row r="6" spans="1:10" x14ac:dyDescent="0.15">
      <c r="A6" s="7" t="s">
        <v>21</v>
      </c>
      <c r="B6" s="3" t="s">
        <v>31</v>
      </c>
      <c r="C6" s="4" t="s">
        <v>21</v>
      </c>
      <c r="D6" s="1" t="s">
        <v>5</v>
      </c>
      <c r="E6" s="2">
        <v>158.5</v>
      </c>
      <c r="G6" s="8" t="s">
        <v>24</v>
      </c>
      <c r="H6" s="1" t="str">
        <f t="shared" si="0"/>
        <v>Pantaloni Snowboard</v>
      </c>
      <c r="I6" s="1" t="str">
        <f t="shared" si="1"/>
        <v>FRANK</v>
      </c>
      <c r="J6" s="1">
        <f t="shared" si="2"/>
        <v>140.5</v>
      </c>
    </row>
    <row r="7" spans="1:10" x14ac:dyDescent="0.15">
      <c r="A7" s="7" t="s">
        <v>22</v>
      </c>
      <c r="B7" s="3" t="s">
        <v>32</v>
      </c>
      <c r="C7" s="4" t="s">
        <v>22</v>
      </c>
      <c r="D7" s="1" t="s">
        <v>6</v>
      </c>
      <c r="E7" s="2">
        <v>183.5</v>
      </c>
      <c r="G7" s="8" t="s">
        <v>25</v>
      </c>
      <c r="H7" s="1" t="str">
        <f t="shared" si="0"/>
        <v>Scarponi</v>
      </c>
      <c r="I7" s="1" t="str">
        <f t="shared" si="1"/>
        <v>SLOGAN</v>
      </c>
      <c r="J7" s="1">
        <f t="shared" si="2"/>
        <v>97</v>
      </c>
    </row>
    <row r="8" spans="1:10" x14ac:dyDescent="0.15">
      <c r="A8" s="7" t="s">
        <v>23</v>
      </c>
      <c r="B8" s="3" t="s">
        <v>32</v>
      </c>
      <c r="C8" s="4" t="s">
        <v>23</v>
      </c>
      <c r="D8" s="1" t="s">
        <v>7</v>
      </c>
      <c r="E8" s="2">
        <v>168</v>
      </c>
      <c r="G8" s="8" t="s">
        <v>26</v>
      </c>
      <c r="H8" s="1" t="str">
        <f t="shared" si="0"/>
        <v>Scarponi</v>
      </c>
      <c r="I8" s="1" t="str">
        <f t="shared" si="1"/>
        <v>PRISON</v>
      </c>
      <c r="J8" s="1">
        <f t="shared" si="2"/>
        <v>112</v>
      </c>
    </row>
    <row r="9" spans="1:10" x14ac:dyDescent="0.15">
      <c r="A9" s="7" t="s">
        <v>24</v>
      </c>
      <c r="B9" s="3" t="s">
        <v>32</v>
      </c>
      <c r="C9" s="4" t="s">
        <v>24</v>
      </c>
      <c r="D9" s="1" t="s">
        <v>8</v>
      </c>
      <c r="E9" s="2">
        <v>140.5</v>
      </c>
      <c r="G9" s="8" t="s">
        <v>27</v>
      </c>
      <c r="H9" s="1" t="str">
        <f t="shared" si="0"/>
        <v>Scarponi</v>
      </c>
      <c r="I9" s="1" t="str">
        <f t="shared" si="1"/>
        <v>SOLID</v>
      </c>
      <c r="J9" s="1">
        <f t="shared" si="2"/>
        <v>95.5</v>
      </c>
    </row>
    <row r="10" spans="1:10" x14ac:dyDescent="0.15">
      <c r="A10" s="7" t="s">
        <v>25</v>
      </c>
      <c r="B10" s="3" t="s">
        <v>33</v>
      </c>
      <c r="C10" s="4" t="s">
        <v>25</v>
      </c>
      <c r="D10" s="1" t="s">
        <v>13</v>
      </c>
      <c r="E10" s="2">
        <v>97</v>
      </c>
      <c r="G10" s="8" t="s">
        <v>15</v>
      </c>
      <c r="H10" s="1" t="str">
        <f t="shared" si="0"/>
        <v>Snowboard</v>
      </c>
      <c r="I10" s="1" t="str">
        <f t="shared" si="1"/>
        <v>DIABLO</v>
      </c>
      <c r="J10" s="1">
        <f t="shared" si="2"/>
        <v>578</v>
      </c>
    </row>
    <row r="11" spans="1:10" x14ac:dyDescent="0.15">
      <c r="A11" s="7" t="s">
        <v>26</v>
      </c>
      <c r="B11" s="3" t="s">
        <v>33</v>
      </c>
      <c r="C11" s="4" t="s">
        <v>26</v>
      </c>
      <c r="D11" s="1" t="s">
        <v>9</v>
      </c>
      <c r="E11" s="2">
        <v>112</v>
      </c>
      <c r="G11" s="8" t="s">
        <v>16</v>
      </c>
      <c r="H11" s="1" t="str">
        <f t="shared" si="0"/>
        <v>Snowboard</v>
      </c>
      <c r="I11" s="1" t="str">
        <f t="shared" si="1"/>
        <v>EVIL</v>
      </c>
      <c r="J11" s="1">
        <f t="shared" si="2"/>
        <v>620</v>
      </c>
    </row>
    <row r="12" spans="1:10" x14ac:dyDescent="0.15">
      <c r="A12" s="7" t="s">
        <v>27</v>
      </c>
      <c r="B12" s="3" t="s">
        <v>33</v>
      </c>
      <c r="C12" s="4" t="s">
        <v>27</v>
      </c>
      <c r="D12" s="1" t="s">
        <v>10</v>
      </c>
      <c r="E12" s="2">
        <v>95.5</v>
      </c>
      <c r="G12" s="4" t="s">
        <v>17</v>
      </c>
      <c r="H12" s="1" t="str">
        <f t="shared" si="0"/>
        <v>Giacche Snowboard</v>
      </c>
      <c r="I12" s="1" t="str">
        <f t="shared" si="1"/>
        <v>MONO</v>
      </c>
      <c r="J12" s="1">
        <f t="shared" si="2"/>
        <v>261.5</v>
      </c>
    </row>
    <row r="13" spans="1:10" x14ac:dyDescent="0.15">
      <c r="A13" s="7" t="s">
        <v>15</v>
      </c>
      <c r="B13" s="3" t="s">
        <v>0</v>
      </c>
      <c r="C13" s="4" t="s">
        <v>15</v>
      </c>
      <c r="D13" s="1" t="s">
        <v>11</v>
      </c>
      <c r="E13" s="2">
        <v>578</v>
      </c>
      <c r="G13" s="4" t="s">
        <v>18</v>
      </c>
      <c r="H13" s="1" t="str">
        <f t="shared" si="0"/>
        <v>Giacche Snowboard</v>
      </c>
      <c r="I13" s="1" t="str">
        <f t="shared" si="1"/>
        <v>EVOL</v>
      </c>
      <c r="J13" s="1">
        <f t="shared" si="2"/>
        <v>214</v>
      </c>
    </row>
    <row r="14" spans="1:10" x14ac:dyDescent="0.15">
      <c r="A14" s="7" t="s">
        <v>16</v>
      </c>
      <c r="B14" s="3" t="s">
        <v>0</v>
      </c>
      <c r="C14" s="4" t="s">
        <v>16</v>
      </c>
      <c r="D14" s="1" t="s">
        <v>12</v>
      </c>
      <c r="E14" s="2">
        <v>620</v>
      </c>
      <c r="G14" s="4" t="s">
        <v>19</v>
      </c>
      <c r="H14" s="1" t="str">
        <f t="shared" si="0"/>
        <v>Giacche Snowboard</v>
      </c>
      <c r="I14" s="1" t="str">
        <f t="shared" si="1"/>
        <v>ROUTER</v>
      </c>
      <c r="J14" s="1">
        <f t="shared" si="2"/>
        <v>187</v>
      </c>
    </row>
    <row r="18" spans="2:10" x14ac:dyDescent="0.15">
      <c r="B18">
        <v>1</v>
      </c>
      <c r="C18" s="7" t="s">
        <v>35</v>
      </c>
      <c r="D18" t="str">
        <f>INDEX(B18:C25,6,2)</f>
        <v>ciliegie</v>
      </c>
      <c r="E18" t="str" cm="1">
        <f t="array" ref="E18:E25">INDEX(C18:C25,0)</f>
        <v>mele</v>
      </c>
      <c r="F18">
        <v>6</v>
      </c>
    </row>
    <row r="19" spans="2:10" x14ac:dyDescent="0.15">
      <c r="B19">
        <v>2</v>
      </c>
      <c r="C19" s="7" t="s">
        <v>36</v>
      </c>
      <c r="D19" t="str" cm="1">
        <f t="array" ref="D19">INDEX(C18:C25,3,0)</f>
        <v>albicocca</v>
      </c>
      <c r="E19" t="str">
        <v>pere</v>
      </c>
      <c r="F19">
        <v>10</v>
      </c>
    </row>
    <row r="20" spans="2:10" x14ac:dyDescent="0.15">
      <c r="B20">
        <v>3</v>
      </c>
      <c r="C20" s="7" t="s">
        <v>37</v>
      </c>
      <c r="D20">
        <f>MATCH(E22,C18:C25,0)</f>
        <v>5</v>
      </c>
      <c r="E20" t="str">
        <v>albicocca</v>
      </c>
      <c r="I20" s="7"/>
    </row>
    <row r="21" spans="2:10" x14ac:dyDescent="0.15">
      <c r="B21">
        <v>4</v>
      </c>
      <c r="C21" s="7" t="s">
        <v>38</v>
      </c>
      <c r="D21">
        <f>MATCH(F18,B18:B26,1)</f>
        <v>5</v>
      </c>
      <c r="E21" t="str">
        <v>kiwi</v>
      </c>
      <c r="J21" s="7"/>
    </row>
    <row r="22" spans="2:10" x14ac:dyDescent="0.15">
      <c r="B22">
        <v>5</v>
      </c>
      <c r="C22" s="7" t="s">
        <v>39</v>
      </c>
      <c r="D22">
        <f>MATCH(F19,B18:B25,1)</f>
        <v>8</v>
      </c>
      <c r="E22" t="str">
        <v>uva</v>
      </c>
      <c r="G22" s="7" t="s">
        <v>43</v>
      </c>
      <c r="I22" t="s">
        <v>43</v>
      </c>
      <c r="J22" s="7" t="s">
        <v>44</v>
      </c>
    </row>
    <row r="23" spans="2:10" x14ac:dyDescent="0.15">
      <c r="B23">
        <v>7</v>
      </c>
      <c r="C23" s="7" t="s">
        <v>40</v>
      </c>
      <c r="D23">
        <f>MATCH("me*",C18:C25,0)</f>
        <v>1</v>
      </c>
      <c r="E23" t="str">
        <v>ciliegie</v>
      </c>
      <c r="G23">
        <f t="shared" ref="G23:G26" si="3">VLOOKUP(I23,I23:J26,2,FALSE)</f>
        <v>1</v>
      </c>
      <c r="I23" s="7" t="s">
        <v>45</v>
      </c>
      <c r="J23" s="7">
        <v>1</v>
      </c>
    </row>
    <row r="24" spans="2:10" x14ac:dyDescent="0.15">
      <c r="B24">
        <v>8</v>
      </c>
      <c r="C24" s="7" t="s">
        <v>39</v>
      </c>
      <c r="E24" t="str">
        <v>uva</v>
      </c>
      <c r="G24">
        <f t="shared" si="3"/>
        <v>2</v>
      </c>
      <c r="I24" s="7" t="s">
        <v>42</v>
      </c>
      <c r="J24">
        <v>2</v>
      </c>
    </row>
    <row r="25" spans="2:10" x14ac:dyDescent="0.15">
      <c r="B25">
        <v>9</v>
      </c>
      <c r="C25" s="7" t="s">
        <v>41</v>
      </c>
      <c r="E25" t="str">
        <v>mirtilli</v>
      </c>
      <c r="G25">
        <f t="shared" si="3"/>
        <v>3</v>
      </c>
      <c r="I25" s="7" t="s">
        <v>46</v>
      </c>
      <c r="J25">
        <v>3</v>
      </c>
    </row>
    <row r="26" spans="2:10" x14ac:dyDescent="0.15">
      <c r="G26">
        <f t="shared" si="3"/>
        <v>5</v>
      </c>
      <c r="I26" s="7" t="s">
        <v>47</v>
      </c>
      <c r="J26">
        <v>5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2022-08-31T13:54:33Z</dcterms:created>
  <dcterms:modified xsi:type="dcterms:W3CDTF">2023-12-13T16:36:28Z</dcterms:modified>
</cp:coreProperties>
</file>