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bb0bfc3935069fc/Documentos/GitHub/Excel/Folha^Mde^MPagamento/"/>
    </mc:Choice>
  </mc:AlternateContent>
  <xr:revisionPtr revIDLastSave="53" documentId="8_{5D741010-7732-48E3-B986-A561F2B974CA}" xr6:coauthVersionLast="47" xr6:coauthVersionMax="47" xr10:uidLastSave="{47734887-4B39-491E-B8EF-948F39FE3C16}"/>
  <bookViews>
    <workbookView xWindow="-28920" yWindow="-915" windowWidth="29040" windowHeight="15720" xr2:uid="{00000000-000D-0000-FFFF-FFFF00000000}"/>
  </bookViews>
  <sheets>
    <sheet name="Folha de pagamento" sheetId="1" r:id="rId1"/>
    <sheet name="Orientações" sheetId="2" r:id="rId2"/>
  </sheets>
  <definedNames>
    <definedName name="_bon2">#REF!</definedName>
    <definedName name="_fgt2">#REF!</definedName>
    <definedName name="_ins2">#REF!</definedName>
    <definedName name="_ipi2">#REF!</definedName>
    <definedName name="a">#REF!</definedName>
    <definedName name="banco2">#REF!</definedName>
    <definedName name="bfam2">#REF!</definedName>
    <definedName name="ç">#REF!</definedName>
    <definedName name="d">#REF!</definedName>
    <definedName name="desc2">#REF!</definedName>
    <definedName name="dsconto2">#REF!</definedName>
    <definedName name="f">#REF!</definedName>
    <definedName name="fgts2">#REF!</definedName>
    <definedName name="g">#REF!</definedName>
    <definedName name="gastos">#REF!</definedName>
    <definedName name="hextrab2">#REF!</definedName>
    <definedName name="hsextra2">#REF!</definedName>
    <definedName name="htrab2">#REF!</definedName>
    <definedName name="I.N.S.S">'Folha de pagamento'!#REF!</definedName>
    <definedName name="icms2">#REF!</definedName>
    <definedName name="imposto2">#REF!</definedName>
    <definedName name="INSS">Orientações!$A$17:$B$21</definedName>
    <definedName name="inss2">#REF!</definedName>
    <definedName name="j">#REF!</definedName>
    <definedName name="Média">#REF!</definedName>
    <definedName name="nfilh2">#REF!</definedName>
    <definedName name="q">#REF!</definedName>
    <definedName name="salário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3" i="1"/>
  <c r="P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" i="1"/>
  <c r="I2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D20" i="1"/>
</calcChain>
</file>

<file path=xl/sharedStrings.xml><?xml version="1.0" encoding="utf-8"?>
<sst xmlns="http://schemas.openxmlformats.org/spreadsheetml/2006/main" count="111" uniqueCount="69">
  <si>
    <t>Funcionário</t>
  </si>
  <si>
    <t>Salário Bruto</t>
  </si>
  <si>
    <t>Salário Dia</t>
  </si>
  <si>
    <t>Salário Hora</t>
  </si>
  <si>
    <t>Faltas</t>
  </si>
  <si>
    <t>Desconto por Faltas</t>
  </si>
  <si>
    <t>Vale Transporte</t>
  </si>
  <si>
    <t>Vale Refeição</t>
  </si>
  <si>
    <t>Quantidade de Filhos</t>
  </si>
  <si>
    <t>Salário Família</t>
  </si>
  <si>
    <t>Convênio Médico</t>
  </si>
  <si>
    <t>INSS</t>
  </si>
  <si>
    <t>Hora Extra</t>
  </si>
  <si>
    <t>Valor Hora Extra</t>
  </si>
  <si>
    <t>Salário Líquido</t>
  </si>
  <si>
    <t>Folha de Pagamento</t>
  </si>
  <si>
    <t>Beatriz Figueiredo</t>
  </si>
  <si>
    <t>André Campos</t>
  </si>
  <si>
    <t>Jane Carvalho</t>
  </si>
  <si>
    <t>Maria Silva</t>
  </si>
  <si>
    <t>Silvio Teixeira</t>
  </si>
  <si>
    <t>Michel Nascimento</t>
  </si>
  <si>
    <t>Laura Gonçalves</t>
  </si>
  <si>
    <t>Ana Lima</t>
  </si>
  <si>
    <t>Roberto Alves</t>
  </si>
  <si>
    <t>Paula Albuquerque</t>
  </si>
  <si>
    <t>Fernando Pontes</t>
  </si>
  <si>
    <t>Jeffersson Reis</t>
  </si>
  <si>
    <t>Débora Farias</t>
  </si>
  <si>
    <t>Ana Carla Santos</t>
  </si>
  <si>
    <t>Priscila Soares</t>
  </si>
  <si>
    <t>Cleber Simões</t>
  </si>
  <si>
    <t>José Alves Filho</t>
  </si>
  <si>
    <t>ValorHora Extra</t>
  </si>
  <si>
    <t>Salário de contribuição (R$)</t>
  </si>
  <si>
    <t>de 1.174,87 até 1.958,10</t>
  </si>
  <si>
    <t>de 1.958,11 até 3.916,20</t>
  </si>
  <si>
    <t>até 1174,86</t>
  </si>
  <si>
    <t>Acima de 3.916,20</t>
  </si>
  <si>
    <t>Alíquota para fins de recolhimento ao INSS</t>
  </si>
  <si>
    <t>Salário Bruto/30</t>
  </si>
  <si>
    <t>Salário Bruto/220</t>
  </si>
  <si>
    <t>Comissão</t>
  </si>
  <si>
    <t>Se 6% do Salário Bruto for maior ou igual a R$ 1.700,00; então será descontado R$ 100,00; senão será descontado 6% do Salário Bruto</t>
  </si>
  <si>
    <t>1% do Salário Bruto</t>
  </si>
  <si>
    <t>Se o Salário Bruto for menor ou igual a R$ 1240,00; receber R$ 26,40 por filho; caso contrário não recebe</t>
  </si>
  <si>
    <t>Se o Salário Bruto for até R$ 1200,00; será descontado 5% do Salário Bruto; caso contrário será descontado 10%.</t>
  </si>
  <si>
    <t>Valor Vendido</t>
  </si>
  <si>
    <t>Cargo</t>
  </si>
  <si>
    <t>Vendedor</t>
  </si>
  <si>
    <t>Gerente Comercial</t>
  </si>
  <si>
    <t>Supervisor de Vendas</t>
  </si>
  <si>
    <t>Assist. Dep. Pessoal</t>
  </si>
  <si>
    <t>Aux. Dep. Pessoal</t>
  </si>
  <si>
    <t>Secretária</t>
  </si>
  <si>
    <t>Serviços gerais</t>
  </si>
  <si>
    <t>Office Boy</t>
  </si>
  <si>
    <t>Total Vendido</t>
  </si>
  <si>
    <t>Comissão Vendedores</t>
  </si>
  <si>
    <t>Comissão Supervisor</t>
  </si>
  <si>
    <t>Comissão Gerente</t>
  </si>
  <si>
    <t>Valor vendido * 5%</t>
  </si>
  <si>
    <t>Total vendido * 1%</t>
  </si>
  <si>
    <t>Total vendido * 1,5%</t>
  </si>
  <si>
    <t>Cálculos</t>
  </si>
  <si>
    <t>Salário Dia * Faltas</t>
  </si>
  <si>
    <t>Hora Extra * Salário Hora + 50% Salário Hora</t>
  </si>
  <si>
    <t>Se o Bruto for maior ou igual a R$ 1.700,00; então será descontado R$ 100,00; senão será descontado 6% do Salário Bruto</t>
  </si>
  <si>
    <t>Hora Extra * Salário Hora (Dê o Acréscimo de 50% sobre 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</si>
</sst>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&quot;R$ &quot;\ * #,##0.00_-;\-&quot;R$ &quot;\ * #,##0.00_-;_-&quot;R$ &quot;\ * &quot;-&quot;??_-;_-@_-"/>
  </numFmts>
  <fonts count="21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theme="0" tint="-0.34998626667073579"/>
        <bgColor indexed="2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</borders>
  <cellStyleXfs count="4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4" borderId="0" applyNumberFormat="0" applyBorder="0" applyAlignment="0" applyProtection="0"/>
    <xf numFmtId="0" fontId="4" fillId="16" borderId="1" applyNumberFormat="0" applyAlignment="0" applyProtection="0"/>
    <xf numFmtId="0" fontId="5" fillId="17" borderId="2" applyNumberFormat="0" applyAlignment="0" applyProtection="0"/>
    <xf numFmtId="0" fontId="6" fillId="0" borderId="3" applyNumberFormat="0" applyFill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21" borderId="0" applyNumberFormat="0" applyBorder="0" applyAlignment="0" applyProtection="0"/>
    <xf numFmtId="0" fontId="7" fillId="7" borderId="1" applyNumberFormat="0" applyAlignment="0" applyProtection="0"/>
    <xf numFmtId="164" fontId="8" fillId="0" borderId="0" applyFont="0" applyFill="0" applyBorder="0" applyAlignment="0" applyProtection="0"/>
    <xf numFmtId="0" fontId="8" fillId="22" borderId="4" applyNumberFormat="0" applyFont="0" applyAlignment="0" applyProtection="0"/>
    <xf numFmtId="0" fontId="9" fillId="16" borderId="5" applyNumberFormat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7" fillId="0" borderId="10" xfId="0" applyFont="1" applyBorder="1" applyAlignment="1">
      <alignment horizontal="center" vertical="center" wrapText="1"/>
    </xf>
    <xf numFmtId="9" fontId="8" fillId="0" borderId="26" xfId="0" applyNumberFormat="1" applyFont="1" applyBorder="1" applyAlignment="1">
      <alignment horizontal="center" vertical="center" wrapText="1"/>
    </xf>
    <xf numFmtId="9" fontId="8" fillId="0" borderId="27" xfId="0" applyNumberFormat="1" applyFont="1" applyBorder="1" applyAlignment="1">
      <alignment horizontal="center" vertical="center" wrapText="1"/>
    </xf>
    <xf numFmtId="9" fontId="8" fillId="0" borderId="28" xfId="0" applyNumberFormat="1" applyFont="1" applyBorder="1" applyAlignment="1">
      <alignment horizontal="center" vertical="center" wrapText="1"/>
    </xf>
    <xf numFmtId="164" fontId="0" fillId="0" borderId="11" xfId="30" applyFont="1" applyBorder="1" applyAlignment="1">
      <alignment horizontal="left" vertical="center"/>
    </xf>
    <xf numFmtId="164" fontId="8" fillId="0" borderId="29" xfId="30" applyFont="1" applyBorder="1" applyAlignment="1">
      <alignment horizontal="left" vertical="center" wrapText="1"/>
    </xf>
    <xf numFmtId="0" fontId="8" fillId="0" borderId="30" xfId="0" applyFont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18" fillId="23" borderId="10" xfId="0" applyFont="1" applyFill="1" applyBorder="1" applyAlignment="1">
      <alignment horizontal="center" vertical="center" wrapText="1"/>
    </xf>
    <xf numFmtId="0" fontId="18" fillId="23" borderId="13" xfId="0" applyFont="1" applyFill="1" applyBorder="1" applyAlignment="1">
      <alignment horizontal="center" vertical="center" wrapText="1"/>
    </xf>
    <xf numFmtId="0" fontId="18" fillId="23" borderId="14" xfId="0" applyFont="1" applyFill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164" fontId="17" fillId="0" borderId="16" xfId="30" applyFont="1" applyFill="1" applyBorder="1" applyAlignment="1" applyProtection="1">
      <alignment horizontal="center" vertical="center"/>
    </xf>
    <xf numFmtId="164" fontId="17" fillId="0" borderId="15" xfId="30" applyFont="1" applyFill="1" applyBorder="1" applyAlignment="1" applyProtection="1">
      <alignment horizontal="center" vertical="center"/>
    </xf>
    <xf numFmtId="1" fontId="17" fillId="0" borderId="14" xfId="30" applyNumberFormat="1" applyFont="1" applyFill="1" applyBorder="1" applyAlignment="1" applyProtection="1">
      <alignment horizontal="center" vertical="center"/>
    </xf>
    <xf numFmtId="164" fontId="17" fillId="0" borderId="17" xfId="30" applyFont="1" applyFill="1" applyBorder="1" applyAlignment="1" applyProtection="1">
      <alignment horizontal="center" vertical="center"/>
    </xf>
    <xf numFmtId="1" fontId="17" fillId="0" borderId="16" xfId="30" applyNumberFormat="1" applyFont="1" applyFill="1" applyBorder="1" applyAlignment="1" applyProtection="1">
      <alignment horizontal="center" vertical="center"/>
    </xf>
    <xf numFmtId="164" fontId="17" fillId="0" borderId="14" xfId="30" applyFont="1" applyFill="1" applyBorder="1" applyAlignment="1" applyProtection="1">
      <alignment horizontal="center" vertical="center"/>
    </xf>
    <xf numFmtId="164" fontId="17" fillId="0" borderId="17" xfId="0" applyNumberFormat="1" applyFont="1" applyBorder="1" applyAlignment="1">
      <alignment horizontal="center" vertical="center"/>
    </xf>
    <xf numFmtId="0" fontId="18" fillId="23" borderId="18" xfId="0" applyFont="1" applyFill="1" applyBorder="1" applyAlignment="1">
      <alignment horizontal="left" vertical="center"/>
    </xf>
    <xf numFmtId="0" fontId="18" fillId="0" borderId="19" xfId="0" applyFont="1" applyBorder="1" applyAlignment="1">
      <alignment horizontal="left" vertical="center"/>
    </xf>
    <xf numFmtId="164" fontId="17" fillId="0" borderId="20" xfId="30" applyFont="1" applyFill="1" applyBorder="1" applyAlignment="1" applyProtection="1">
      <alignment horizontal="center" vertical="center"/>
    </xf>
    <xf numFmtId="164" fontId="17" fillId="0" borderId="19" xfId="30" applyFont="1" applyFill="1" applyBorder="1" applyAlignment="1" applyProtection="1">
      <alignment horizontal="center" vertical="center"/>
    </xf>
    <xf numFmtId="1" fontId="17" fillId="0" borderId="18" xfId="30" applyNumberFormat="1" applyFont="1" applyFill="1" applyBorder="1" applyAlignment="1" applyProtection="1">
      <alignment horizontal="center" vertical="center"/>
    </xf>
    <xf numFmtId="1" fontId="17" fillId="0" borderId="20" xfId="30" applyNumberFormat="1" applyFont="1" applyFill="1" applyBorder="1" applyAlignment="1" applyProtection="1">
      <alignment horizontal="center" vertical="center"/>
    </xf>
    <xf numFmtId="164" fontId="17" fillId="0" borderId="20" xfId="30" applyFont="1" applyBorder="1" applyAlignment="1" applyProtection="1">
      <alignment horizontal="center" vertical="center"/>
    </xf>
    <xf numFmtId="164" fontId="17" fillId="0" borderId="19" xfId="30" applyFont="1" applyBorder="1" applyAlignment="1" applyProtection="1">
      <alignment horizontal="center" vertical="center"/>
    </xf>
    <xf numFmtId="1" fontId="17" fillId="0" borderId="18" xfId="0" applyNumberFormat="1" applyFont="1" applyBorder="1" applyAlignment="1">
      <alignment horizontal="center" vertical="center"/>
    </xf>
    <xf numFmtId="1" fontId="17" fillId="0" borderId="20" xfId="0" applyNumberFormat="1" applyFont="1" applyBorder="1" applyAlignment="1">
      <alignment horizontal="center" vertical="center"/>
    </xf>
    <xf numFmtId="0" fontId="18" fillId="23" borderId="21" xfId="0" applyFont="1" applyFill="1" applyBorder="1" applyAlignment="1">
      <alignment horizontal="left" vertical="center"/>
    </xf>
    <xf numFmtId="0" fontId="18" fillId="0" borderId="12" xfId="0" applyFont="1" applyBorder="1" applyAlignment="1">
      <alignment horizontal="left" vertical="center"/>
    </xf>
    <xf numFmtId="164" fontId="17" fillId="0" borderId="22" xfId="30" applyFont="1" applyBorder="1" applyAlignment="1" applyProtection="1">
      <alignment horizontal="center" vertical="center"/>
    </xf>
    <xf numFmtId="164" fontId="17" fillId="0" borderId="12" xfId="30" applyFont="1" applyBorder="1" applyAlignment="1" applyProtection="1">
      <alignment horizontal="center" vertical="center"/>
    </xf>
    <xf numFmtId="1" fontId="17" fillId="0" borderId="21" xfId="0" applyNumberFormat="1" applyFont="1" applyBorder="1" applyAlignment="1">
      <alignment horizontal="center" vertical="center"/>
    </xf>
    <xf numFmtId="1" fontId="17" fillId="0" borderId="22" xfId="0" applyNumberFormat="1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164" fontId="17" fillId="0" borderId="1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23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17" fillId="0" borderId="0" xfId="0" applyFont="1" applyAlignment="1">
      <alignment horizontal="left" vertical="center"/>
    </xf>
    <xf numFmtId="43" fontId="0" fillId="0" borderId="0" xfId="0" applyNumberFormat="1" applyAlignment="1">
      <alignment horizontal="center" vertical="center"/>
    </xf>
    <xf numFmtId="0" fontId="19" fillId="23" borderId="23" xfId="0" applyFont="1" applyFill="1" applyBorder="1" applyAlignment="1">
      <alignment vertical="center"/>
    </xf>
    <xf numFmtId="0" fontId="19" fillId="23" borderId="24" xfId="0" applyFont="1" applyFill="1" applyBorder="1" applyAlignment="1">
      <alignment vertical="center"/>
    </xf>
    <xf numFmtId="0" fontId="20" fillId="23" borderId="24" xfId="0" applyFont="1" applyFill="1" applyBorder="1" applyAlignment="1">
      <alignment vertical="center"/>
    </xf>
    <xf numFmtId="0" fontId="20" fillId="23" borderId="25" xfId="0" applyFont="1" applyFill="1" applyBorder="1" applyAlignment="1">
      <alignment vertical="center"/>
    </xf>
  </cellXfs>
  <cellStyles count="41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Moeda" xfId="30" builtinId="4"/>
    <cellStyle name="Normal" xfId="0" builtinId="0"/>
    <cellStyle name="Nota" xfId="31" builtinId="10" customBuiltin="1"/>
    <cellStyle name="Saída" xfId="32" builtinId="21" customBuiltin="1"/>
    <cellStyle name="Texto de Aviso" xfId="33" builtinId="11" customBuiltin="1"/>
    <cellStyle name="Texto Explicativo" xfId="34" builtinId="53" customBuiltin="1"/>
    <cellStyle name="Título" xfId="35" builtinId="15" customBuiltin="1"/>
    <cellStyle name="Título 1" xfId="36" builtinId="16" customBuiltin="1"/>
    <cellStyle name="Título 2" xfId="37" builtinId="17" customBuiltin="1"/>
    <cellStyle name="Título 3" xfId="38" builtinId="18" customBuiltin="1"/>
    <cellStyle name="Título 4" xfId="39" builtinId="19" customBuiltin="1"/>
    <cellStyle name="Total" xfId="40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6699"/>
  </sheetPr>
  <dimension ref="A1:P50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9" sqref="E9"/>
    </sheetView>
  </sheetViews>
  <sheetFormatPr defaultColWidth="9.140625" defaultRowHeight="12.75" x14ac:dyDescent="0.2"/>
  <cols>
    <col min="1" max="2" width="25.7109375" style="1" customWidth="1"/>
    <col min="3" max="3" width="16.42578125" style="1" customWidth="1"/>
    <col min="4" max="4" width="17" style="1" customWidth="1"/>
    <col min="5" max="5" width="16.28515625" style="1" customWidth="1"/>
    <col min="6" max="6" width="17.28515625" style="1" customWidth="1"/>
    <col min="7" max="7" width="18.28515625" style="1" customWidth="1"/>
    <col min="8" max="9" width="14.42578125" style="1" customWidth="1"/>
    <col min="10" max="10" width="14.140625" style="1" customWidth="1"/>
    <col min="11" max="11" width="16.5703125" style="1" customWidth="1"/>
    <col min="12" max="12" width="15.5703125" style="1" customWidth="1"/>
    <col min="13" max="13" width="9.42578125" style="1" customWidth="1"/>
    <col min="14" max="14" width="15.140625" style="1" customWidth="1"/>
    <col min="15" max="15" width="14.85546875" style="1" customWidth="1"/>
    <col min="16" max="16" width="19.85546875" style="1" customWidth="1"/>
    <col min="17" max="16384" width="9.140625" style="1"/>
  </cols>
  <sheetData>
    <row r="1" spans="1:16" ht="21" thickBot="1" x14ac:dyDescent="0.25">
      <c r="A1" s="52" t="s">
        <v>15</v>
      </c>
      <c r="B1" s="53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5"/>
    </row>
    <row r="2" spans="1:16" ht="37.5" customHeight="1" thickBot="1" x14ac:dyDescent="0.25">
      <c r="A2" s="17" t="s">
        <v>0</v>
      </c>
      <c r="B2" s="18" t="s">
        <v>48</v>
      </c>
      <c r="C2" s="17" t="s">
        <v>1</v>
      </c>
      <c r="D2" s="17" t="s">
        <v>47</v>
      </c>
      <c r="E2" s="18" t="s">
        <v>4</v>
      </c>
      <c r="F2" s="17" t="s">
        <v>5</v>
      </c>
      <c r="G2" s="17" t="s">
        <v>6</v>
      </c>
      <c r="H2" s="17" t="s">
        <v>7</v>
      </c>
      <c r="I2" s="18" t="s">
        <v>8</v>
      </c>
      <c r="J2" s="18" t="s">
        <v>9</v>
      </c>
      <c r="K2" s="17" t="s">
        <v>10</v>
      </c>
      <c r="L2" s="17" t="s">
        <v>11</v>
      </c>
      <c r="M2" s="17" t="s">
        <v>12</v>
      </c>
      <c r="N2" s="18" t="s">
        <v>33</v>
      </c>
      <c r="O2" s="17" t="s">
        <v>42</v>
      </c>
      <c r="P2" s="17" t="s">
        <v>14</v>
      </c>
    </row>
    <row r="3" spans="1:16" ht="15" customHeight="1" thickBot="1" x14ac:dyDescent="0.25">
      <c r="A3" s="19" t="s">
        <v>16</v>
      </c>
      <c r="B3" s="20" t="s">
        <v>49</v>
      </c>
      <c r="C3" s="21">
        <v>1700</v>
      </c>
      <c r="D3" s="22">
        <v>3850</v>
      </c>
      <c r="E3" s="23">
        <v>0</v>
      </c>
      <c r="F3" s="22">
        <f>C3/30*E3</f>
        <v>0</v>
      </c>
      <c r="G3" s="24">
        <f>IF(C3&gt;=1700,100,C3*6%)</f>
        <v>100</v>
      </c>
      <c r="H3" s="24">
        <f>C3*1%</f>
        <v>17</v>
      </c>
      <c r="I3" s="25">
        <v>1</v>
      </c>
      <c r="J3" s="26">
        <f>IF(C3&lt;=1240,I3*26.4,0)</f>
        <v>0</v>
      </c>
      <c r="K3" s="26">
        <f>IF(C3&lt;=1200,C3*5%,C3*10%)</f>
        <v>170</v>
      </c>
      <c r="L3" s="22">
        <f>IF(C3&lt;=1174.86,C3*8%,IF(AND(C3&gt;=1174.87,C3&lt;=1958.1),C3*9%,IF(AND(C3&gt;=1958.11,C3&lt;=3916.2),C3*11%,430.79)))</f>
        <v>153</v>
      </c>
      <c r="M3" s="25">
        <v>5</v>
      </c>
      <c r="N3" s="22">
        <f>((C3/220)*M3)*(1+50%)</f>
        <v>57.95454545454546</v>
      </c>
      <c r="O3" s="24">
        <f>IF(B3="Vendedor",D3*5%,IF(B3="supervisor de vendas",D3*1%,IF(B3="gerente comercial",D3*1.5%,0)))</f>
        <v>192.5</v>
      </c>
      <c r="P3" s="27">
        <f>C3+J3+N3+O3-F3-G3-H3-K3-L3</f>
        <v>1510.4545454545455</v>
      </c>
    </row>
    <row r="4" spans="1:16" ht="15" customHeight="1" thickBot="1" x14ac:dyDescent="0.25">
      <c r="A4" s="28" t="s">
        <v>17</v>
      </c>
      <c r="B4" s="29" t="s">
        <v>49</v>
      </c>
      <c r="C4" s="30">
        <v>1700</v>
      </c>
      <c r="D4" s="31">
        <v>4672</v>
      </c>
      <c r="E4" s="32">
        <v>0</v>
      </c>
      <c r="F4" s="22">
        <f t="shared" ref="F4:F19" si="0">C4/30*E4</f>
        <v>0</v>
      </c>
      <c r="G4" s="24">
        <f t="shared" ref="G4:G19" si="1">IF(C4&gt;=1700,100,C4*6%)</f>
        <v>100</v>
      </c>
      <c r="H4" s="24">
        <f t="shared" ref="H4:H19" si="2">C4*1%</f>
        <v>17</v>
      </c>
      <c r="I4" s="33">
        <v>3</v>
      </c>
      <c r="J4" s="26">
        <f t="shared" ref="J4:J19" si="3">IF(C4&lt;=1240,I4*26.4,0)</f>
        <v>0</v>
      </c>
      <c r="K4" s="26">
        <f t="shared" ref="K4:K19" si="4">IF(C4&lt;=1200,C4*5%,C4*10%)</f>
        <v>170</v>
      </c>
      <c r="L4" s="22">
        <f t="shared" ref="L4:L19" si="5">IF(C4&lt;=1174.86,C4*8%,IF(AND(C4&gt;=1174.87,C4&lt;=1958.1),C4*9%,IF(AND(C4&gt;=1958.11,C4&lt;=3916.2),C4*11%,430.79)))</f>
        <v>153</v>
      </c>
      <c r="M4" s="33">
        <v>0</v>
      </c>
      <c r="N4" s="22">
        <f t="shared" ref="N4:N19" si="6">((C4/220)*M4)*(1+50%)</f>
        <v>0</v>
      </c>
      <c r="O4" s="24">
        <f t="shared" ref="O4:O19" si="7">IF(B4="Vendedor",D4*5%,IF(B4="supervisor de vendas",D4*1%,IF(B4="gerente comercial",D4*1.5%,0)))</f>
        <v>233.60000000000002</v>
      </c>
      <c r="P4" s="27">
        <f t="shared" ref="P4:P19" si="8">C4+J4+N4+O4-F4-G4-H4-K4-L4</f>
        <v>1493.6</v>
      </c>
    </row>
    <row r="5" spans="1:16" ht="15" customHeight="1" thickBot="1" x14ac:dyDescent="0.25">
      <c r="A5" s="28" t="s">
        <v>18</v>
      </c>
      <c r="B5" s="29" t="s">
        <v>49</v>
      </c>
      <c r="C5" s="30">
        <v>1700</v>
      </c>
      <c r="D5" s="31">
        <v>4220</v>
      </c>
      <c r="E5" s="32">
        <v>1</v>
      </c>
      <c r="F5" s="22">
        <f t="shared" si="0"/>
        <v>56.666666666666664</v>
      </c>
      <c r="G5" s="24">
        <f t="shared" si="1"/>
        <v>100</v>
      </c>
      <c r="H5" s="24">
        <f t="shared" si="2"/>
        <v>17</v>
      </c>
      <c r="I5" s="33">
        <v>1</v>
      </c>
      <c r="J5" s="26">
        <f t="shared" si="3"/>
        <v>0</v>
      </c>
      <c r="K5" s="26">
        <f t="shared" si="4"/>
        <v>170</v>
      </c>
      <c r="L5" s="22">
        <f t="shared" si="5"/>
        <v>153</v>
      </c>
      <c r="M5" s="33">
        <v>3</v>
      </c>
      <c r="N5" s="22">
        <f t="shared" si="6"/>
        <v>34.772727272727273</v>
      </c>
      <c r="O5" s="24">
        <f t="shared" si="7"/>
        <v>211</v>
      </c>
      <c r="P5" s="27">
        <f t="shared" si="8"/>
        <v>1449.1060606060605</v>
      </c>
    </row>
    <row r="6" spans="1:16" ht="15" customHeight="1" thickBot="1" x14ac:dyDescent="0.25">
      <c r="A6" s="28" t="s">
        <v>19</v>
      </c>
      <c r="B6" s="29" t="s">
        <v>49</v>
      </c>
      <c r="C6" s="30">
        <v>1700</v>
      </c>
      <c r="D6" s="31">
        <v>5343</v>
      </c>
      <c r="E6" s="32">
        <v>0</v>
      </c>
      <c r="F6" s="22">
        <f t="shared" si="0"/>
        <v>0</v>
      </c>
      <c r="G6" s="24">
        <f t="shared" si="1"/>
        <v>100</v>
      </c>
      <c r="H6" s="24">
        <f t="shared" si="2"/>
        <v>17</v>
      </c>
      <c r="I6" s="33">
        <v>1</v>
      </c>
      <c r="J6" s="26">
        <f t="shared" si="3"/>
        <v>0</v>
      </c>
      <c r="K6" s="26">
        <f t="shared" si="4"/>
        <v>170</v>
      </c>
      <c r="L6" s="22">
        <f t="shared" si="5"/>
        <v>153</v>
      </c>
      <c r="M6" s="33">
        <v>0</v>
      </c>
      <c r="N6" s="22">
        <f t="shared" si="6"/>
        <v>0</v>
      </c>
      <c r="O6" s="24">
        <f t="shared" si="7"/>
        <v>267.15000000000003</v>
      </c>
      <c r="P6" s="27">
        <f t="shared" si="8"/>
        <v>1527.15</v>
      </c>
    </row>
    <row r="7" spans="1:16" ht="15" customHeight="1" thickBot="1" x14ac:dyDescent="0.25">
      <c r="A7" s="28" t="s">
        <v>20</v>
      </c>
      <c r="B7" s="29" t="s">
        <v>50</v>
      </c>
      <c r="C7" s="30">
        <v>4000</v>
      </c>
      <c r="D7" s="31"/>
      <c r="E7" s="32">
        <v>0</v>
      </c>
      <c r="F7" s="22">
        <f t="shared" si="0"/>
        <v>0</v>
      </c>
      <c r="G7" s="24">
        <f t="shared" si="1"/>
        <v>100</v>
      </c>
      <c r="H7" s="24">
        <f t="shared" si="2"/>
        <v>40</v>
      </c>
      <c r="I7" s="33">
        <v>0</v>
      </c>
      <c r="J7" s="26">
        <f t="shared" si="3"/>
        <v>0</v>
      </c>
      <c r="K7" s="26">
        <f t="shared" si="4"/>
        <v>400</v>
      </c>
      <c r="L7" s="22">
        <f t="shared" si="5"/>
        <v>430.79</v>
      </c>
      <c r="M7" s="33">
        <v>0</v>
      </c>
      <c r="N7" s="22">
        <f t="shared" si="6"/>
        <v>0</v>
      </c>
      <c r="O7" s="24">
        <f t="shared" si="7"/>
        <v>0</v>
      </c>
      <c r="P7" s="27">
        <f t="shared" si="8"/>
        <v>3029.21</v>
      </c>
    </row>
    <row r="8" spans="1:16" ht="15" customHeight="1" thickBot="1" x14ac:dyDescent="0.25">
      <c r="A8" s="28" t="s">
        <v>21</v>
      </c>
      <c r="B8" s="29" t="s">
        <v>49</v>
      </c>
      <c r="C8" s="30">
        <v>1700</v>
      </c>
      <c r="D8" s="31">
        <v>4560</v>
      </c>
      <c r="E8" s="32">
        <v>0</v>
      </c>
      <c r="F8" s="22">
        <f t="shared" si="0"/>
        <v>0</v>
      </c>
      <c r="G8" s="24">
        <f t="shared" si="1"/>
        <v>100</v>
      </c>
      <c r="H8" s="24">
        <f t="shared" si="2"/>
        <v>17</v>
      </c>
      <c r="I8" s="33">
        <v>2</v>
      </c>
      <c r="J8" s="26">
        <f t="shared" si="3"/>
        <v>0</v>
      </c>
      <c r="K8" s="26">
        <f t="shared" si="4"/>
        <v>170</v>
      </c>
      <c r="L8" s="22">
        <f t="shared" si="5"/>
        <v>153</v>
      </c>
      <c r="M8" s="33">
        <v>8</v>
      </c>
      <c r="N8" s="22">
        <f t="shared" si="6"/>
        <v>92.727272727272734</v>
      </c>
      <c r="O8" s="24">
        <f t="shared" si="7"/>
        <v>228</v>
      </c>
      <c r="P8" s="27">
        <f t="shared" si="8"/>
        <v>1580.7272727272727</v>
      </c>
    </row>
    <row r="9" spans="1:16" ht="15" customHeight="1" thickBot="1" x14ac:dyDescent="0.25">
      <c r="A9" s="28" t="s">
        <v>24</v>
      </c>
      <c r="B9" s="29" t="s">
        <v>49</v>
      </c>
      <c r="C9" s="30">
        <v>1700</v>
      </c>
      <c r="D9" s="31">
        <v>6325</v>
      </c>
      <c r="E9" s="32">
        <v>0</v>
      </c>
      <c r="F9" s="22">
        <f t="shared" si="0"/>
        <v>0</v>
      </c>
      <c r="G9" s="24">
        <f t="shared" si="1"/>
        <v>100</v>
      </c>
      <c r="H9" s="24">
        <f t="shared" si="2"/>
        <v>17</v>
      </c>
      <c r="I9" s="33">
        <v>1</v>
      </c>
      <c r="J9" s="26">
        <f t="shared" si="3"/>
        <v>0</v>
      </c>
      <c r="K9" s="26">
        <f t="shared" si="4"/>
        <v>170</v>
      </c>
      <c r="L9" s="22">
        <f t="shared" si="5"/>
        <v>153</v>
      </c>
      <c r="M9" s="33">
        <v>4</v>
      </c>
      <c r="N9" s="22">
        <f t="shared" si="6"/>
        <v>46.363636363636367</v>
      </c>
      <c r="O9" s="24">
        <f t="shared" si="7"/>
        <v>316.25</v>
      </c>
      <c r="P9" s="27">
        <f t="shared" si="8"/>
        <v>1622.613636363636</v>
      </c>
    </row>
    <row r="10" spans="1:16" ht="15" customHeight="1" thickBot="1" x14ac:dyDescent="0.25">
      <c r="A10" s="28" t="s">
        <v>22</v>
      </c>
      <c r="B10" s="29" t="s">
        <v>51</v>
      </c>
      <c r="C10" s="34">
        <v>3000</v>
      </c>
      <c r="D10" s="35"/>
      <c r="E10" s="36">
        <v>0</v>
      </c>
      <c r="F10" s="22">
        <f t="shared" si="0"/>
        <v>0</v>
      </c>
      <c r="G10" s="24">
        <f t="shared" si="1"/>
        <v>100</v>
      </c>
      <c r="H10" s="24">
        <f t="shared" si="2"/>
        <v>30</v>
      </c>
      <c r="I10" s="37">
        <v>2</v>
      </c>
      <c r="J10" s="26">
        <f t="shared" si="3"/>
        <v>0</v>
      </c>
      <c r="K10" s="26">
        <f t="shared" si="4"/>
        <v>300</v>
      </c>
      <c r="L10" s="22">
        <f t="shared" si="5"/>
        <v>330</v>
      </c>
      <c r="M10" s="37">
        <v>6</v>
      </c>
      <c r="N10" s="22">
        <f t="shared" si="6"/>
        <v>122.72727272727272</v>
      </c>
      <c r="O10" s="24">
        <f t="shared" si="7"/>
        <v>0</v>
      </c>
      <c r="P10" s="27">
        <f t="shared" si="8"/>
        <v>2362.7272727272725</v>
      </c>
    </row>
    <row r="11" spans="1:16" ht="15" customHeight="1" thickBot="1" x14ac:dyDescent="0.25">
      <c r="A11" s="28" t="s">
        <v>23</v>
      </c>
      <c r="B11" s="29" t="s">
        <v>49</v>
      </c>
      <c r="C11" s="34">
        <v>1700</v>
      </c>
      <c r="D11" s="35">
        <v>4980</v>
      </c>
      <c r="E11" s="36">
        <v>0</v>
      </c>
      <c r="F11" s="22">
        <f t="shared" si="0"/>
        <v>0</v>
      </c>
      <c r="G11" s="24">
        <f t="shared" si="1"/>
        <v>100</v>
      </c>
      <c r="H11" s="24">
        <f t="shared" si="2"/>
        <v>17</v>
      </c>
      <c r="I11" s="37">
        <v>2</v>
      </c>
      <c r="J11" s="26">
        <f t="shared" si="3"/>
        <v>0</v>
      </c>
      <c r="K11" s="26">
        <f t="shared" si="4"/>
        <v>170</v>
      </c>
      <c r="L11" s="22">
        <f t="shared" si="5"/>
        <v>153</v>
      </c>
      <c r="M11" s="37">
        <v>7</v>
      </c>
      <c r="N11" s="22">
        <f t="shared" si="6"/>
        <v>81.13636363636364</v>
      </c>
      <c r="O11" s="24">
        <f t="shared" si="7"/>
        <v>249</v>
      </c>
      <c r="P11" s="27">
        <f t="shared" si="8"/>
        <v>1590.1363636363637</v>
      </c>
    </row>
    <row r="12" spans="1:16" ht="15" customHeight="1" thickBot="1" x14ac:dyDescent="0.25">
      <c r="A12" s="28" t="s">
        <v>25</v>
      </c>
      <c r="B12" s="29" t="s">
        <v>52</v>
      </c>
      <c r="C12" s="34">
        <v>1400</v>
      </c>
      <c r="D12" s="35"/>
      <c r="E12" s="36">
        <v>1</v>
      </c>
      <c r="F12" s="22">
        <f t="shared" si="0"/>
        <v>46.666666666666664</v>
      </c>
      <c r="G12" s="24">
        <f t="shared" si="1"/>
        <v>84</v>
      </c>
      <c r="H12" s="24">
        <f t="shared" si="2"/>
        <v>14</v>
      </c>
      <c r="I12" s="37">
        <v>0</v>
      </c>
      <c r="J12" s="26">
        <f t="shared" si="3"/>
        <v>0</v>
      </c>
      <c r="K12" s="26">
        <f t="shared" si="4"/>
        <v>140</v>
      </c>
      <c r="L12" s="22">
        <f t="shared" si="5"/>
        <v>126</v>
      </c>
      <c r="M12" s="37">
        <v>3</v>
      </c>
      <c r="N12" s="22">
        <f t="shared" si="6"/>
        <v>28.636363636363633</v>
      </c>
      <c r="O12" s="24">
        <f t="shared" si="7"/>
        <v>0</v>
      </c>
      <c r="P12" s="27">
        <f t="shared" si="8"/>
        <v>1017.969696969697</v>
      </c>
    </row>
    <row r="13" spans="1:16" ht="15" customHeight="1" thickBot="1" x14ac:dyDescent="0.25">
      <c r="A13" s="28" t="s">
        <v>26</v>
      </c>
      <c r="B13" s="29" t="s">
        <v>53</v>
      </c>
      <c r="C13" s="34">
        <v>900</v>
      </c>
      <c r="D13" s="35"/>
      <c r="E13" s="36">
        <v>0</v>
      </c>
      <c r="F13" s="22">
        <f t="shared" si="0"/>
        <v>0</v>
      </c>
      <c r="G13" s="24">
        <f t="shared" si="1"/>
        <v>54</v>
      </c>
      <c r="H13" s="24">
        <f t="shared" si="2"/>
        <v>9</v>
      </c>
      <c r="I13" s="37">
        <v>0</v>
      </c>
      <c r="J13" s="26">
        <f t="shared" si="3"/>
        <v>0</v>
      </c>
      <c r="K13" s="26">
        <f t="shared" si="4"/>
        <v>45</v>
      </c>
      <c r="L13" s="22">
        <f t="shared" si="5"/>
        <v>72</v>
      </c>
      <c r="M13" s="37">
        <v>9</v>
      </c>
      <c r="N13" s="22">
        <f t="shared" si="6"/>
        <v>55.227272727272734</v>
      </c>
      <c r="O13" s="24">
        <f t="shared" si="7"/>
        <v>0</v>
      </c>
      <c r="P13" s="27">
        <f t="shared" si="8"/>
        <v>775.22727272727275</v>
      </c>
    </row>
    <row r="14" spans="1:16" ht="15" customHeight="1" thickBot="1" x14ac:dyDescent="0.25">
      <c r="A14" s="28" t="s">
        <v>27</v>
      </c>
      <c r="B14" s="29" t="s">
        <v>49</v>
      </c>
      <c r="C14" s="34">
        <v>1700</v>
      </c>
      <c r="D14" s="35">
        <v>7235</v>
      </c>
      <c r="E14" s="36">
        <v>0</v>
      </c>
      <c r="F14" s="22">
        <f t="shared" si="0"/>
        <v>0</v>
      </c>
      <c r="G14" s="24">
        <f t="shared" si="1"/>
        <v>100</v>
      </c>
      <c r="H14" s="24">
        <f t="shared" si="2"/>
        <v>17</v>
      </c>
      <c r="I14" s="37">
        <v>1</v>
      </c>
      <c r="J14" s="26">
        <f t="shared" si="3"/>
        <v>0</v>
      </c>
      <c r="K14" s="26">
        <f t="shared" si="4"/>
        <v>170</v>
      </c>
      <c r="L14" s="22">
        <f t="shared" si="5"/>
        <v>153</v>
      </c>
      <c r="M14" s="37">
        <v>12</v>
      </c>
      <c r="N14" s="22">
        <f t="shared" si="6"/>
        <v>139.09090909090909</v>
      </c>
      <c r="O14" s="24">
        <f t="shared" si="7"/>
        <v>361.75</v>
      </c>
      <c r="P14" s="27">
        <f t="shared" si="8"/>
        <v>1760.840909090909</v>
      </c>
    </row>
    <row r="15" spans="1:16" ht="15" customHeight="1" thickBot="1" x14ac:dyDescent="0.25">
      <c r="A15" s="28" t="s">
        <v>28</v>
      </c>
      <c r="B15" s="29" t="s">
        <v>49</v>
      </c>
      <c r="C15" s="34">
        <v>1700</v>
      </c>
      <c r="D15" s="35">
        <v>5450</v>
      </c>
      <c r="E15" s="36">
        <v>0</v>
      </c>
      <c r="F15" s="22">
        <f t="shared" si="0"/>
        <v>0</v>
      </c>
      <c r="G15" s="24">
        <f t="shared" si="1"/>
        <v>100</v>
      </c>
      <c r="H15" s="24">
        <f t="shared" si="2"/>
        <v>17</v>
      </c>
      <c r="I15" s="37">
        <v>0</v>
      </c>
      <c r="J15" s="26">
        <f t="shared" si="3"/>
        <v>0</v>
      </c>
      <c r="K15" s="26">
        <f t="shared" si="4"/>
        <v>170</v>
      </c>
      <c r="L15" s="22">
        <f t="shared" si="5"/>
        <v>153</v>
      </c>
      <c r="M15" s="37">
        <v>7</v>
      </c>
      <c r="N15" s="22">
        <f t="shared" si="6"/>
        <v>81.13636363636364</v>
      </c>
      <c r="O15" s="24">
        <f t="shared" si="7"/>
        <v>272.5</v>
      </c>
      <c r="P15" s="27">
        <f t="shared" si="8"/>
        <v>1613.636363636364</v>
      </c>
    </row>
    <row r="16" spans="1:16" ht="15" customHeight="1" thickBot="1" x14ac:dyDescent="0.25">
      <c r="A16" s="28" t="s">
        <v>29</v>
      </c>
      <c r="B16" s="29" t="s">
        <v>49</v>
      </c>
      <c r="C16" s="34">
        <v>1700</v>
      </c>
      <c r="D16" s="35">
        <v>8765</v>
      </c>
      <c r="E16" s="36">
        <v>1</v>
      </c>
      <c r="F16" s="22">
        <f t="shared" si="0"/>
        <v>56.666666666666664</v>
      </c>
      <c r="G16" s="24">
        <f t="shared" si="1"/>
        <v>100</v>
      </c>
      <c r="H16" s="24">
        <f t="shared" si="2"/>
        <v>17</v>
      </c>
      <c r="I16" s="37">
        <v>1</v>
      </c>
      <c r="J16" s="26">
        <f t="shared" si="3"/>
        <v>0</v>
      </c>
      <c r="K16" s="26">
        <f t="shared" si="4"/>
        <v>170</v>
      </c>
      <c r="L16" s="22">
        <f t="shared" si="5"/>
        <v>153</v>
      </c>
      <c r="M16" s="37">
        <v>6</v>
      </c>
      <c r="N16" s="22">
        <f t="shared" si="6"/>
        <v>69.545454545454547</v>
      </c>
      <c r="O16" s="24">
        <f t="shared" si="7"/>
        <v>438.25</v>
      </c>
      <c r="P16" s="27">
        <f t="shared" si="8"/>
        <v>1711.128787878788</v>
      </c>
    </row>
    <row r="17" spans="1:16" ht="15" customHeight="1" thickBot="1" x14ac:dyDescent="0.25">
      <c r="A17" s="28" t="s">
        <v>30</v>
      </c>
      <c r="B17" s="29" t="s">
        <v>54</v>
      </c>
      <c r="C17" s="34">
        <v>1200</v>
      </c>
      <c r="D17" s="35"/>
      <c r="E17" s="36">
        <v>0</v>
      </c>
      <c r="F17" s="22">
        <f t="shared" si="0"/>
        <v>0</v>
      </c>
      <c r="G17" s="24">
        <f t="shared" si="1"/>
        <v>72</v>
      </c>
      <c r="H17" s="24">
        <f t="shared" si="2"/>
        <v>12</v>
      </c>
      <c r="I17" s="37">
        <v>2</v>
      </c>
      <c r="J17" s="26">
        <f t="shared" si="3"/>
        <v>52.8</v>
      </c>
      <c r="K17" s="26">
        <f t="shared" si="4"/>
        <v>60</v>
      </c>
      <c r="L17" s="22">
        <f t="shared" si="5"/>
        <v>108</v>
      </c>
      <c r="M17" s="37">
        <v>3</v>
      </c>
      <c r="N17" s="22">
        <f t="shared" si="6"/>
        <v>24.545454545454547</v>
      </c>
      <c r="O17" s="24">
        <f t="shared" si="7"/>
        <v>0</v>
      </c>
      <c r="P17" s="27">
        <f t="shared" si="8"/>
        <v>1025.3454545454545</v>
      </c>
    </row>
    <row r="18" spans="1:16" ht="15" customHeight="1" thickBot="1" x14ac:dyDescent="0.25">
      <c r="A18" s="28" t="s">
        <v>31</v>
      </c>
      <c r="B18" s="29" t="s">
        <v>55</v>
      </c>
      <c r="C18" s="34">
        <v>620</v>
      </c>
      <c r="D18" s="35"/>
      <c r="E18" s="36">
        <v>0</v>
      </c>
      <c r="F18" s="22">
        <f t="shared" si="0"/>
        <v>0</v>
      </c>
      <c r="G18" s="24">
        <f t="shared" si="1"/>
        <v>37.199999999999996</v>
      </c>
      <c r="H18" s="24">
        <f t="shared" si="2"/>
        <v>6.2</v>
      </c>
      <c r="I18" s="37">
        <v>0</v>
      </c>
      <c r="J18" s="26">
        <f t="shared" si="3"/>
        <v>0</v>
      </c>
      <c r="K18" s="26">
        <f t="shared" si="4"/>
        <v>31</v>
      </c>
      <c r="L18" s="22">
        <f t="shared" si="5"/>
        <v>49.6</v>
      </c>
      <c r="M18" s="37">
        <v>0</v>
      </c>
      <c r="N18" s="22">
        <f t="shared" si="6"/>
        <v>0</v>
      </c>
      <c r="O18" s="24">
        <f t="shared" si="7"/>
        <v>0</v>
      </c>
      <c r="P18" s="27">
        <f t="shared" si="8"/>
        <v>495.99999999999989</v>
      </c>
    </row>
    <row r="19" spans="1:16" ht="15" customHeight="1" thickBot="1" x14ac:dyDescent="0.25">
      <c r="A19" s="38" t="s">
        <v>32</v>
      </c>
      <c r="B19" s="39" t="s">
        <v>56</v>
      </c>
      <c r="C19" s="40">
        <v>700</v>
      </c>
      <c r="D19" s="41"/>
      <c r="E19" s="42">
        <v>0</v>
      </c>
      <c r="F19" s="22">
        <f t="shared" si="0"/>
        <v>0</v>
      </c>
      <c r="G19" s="24">
        <f t="shared" si="1"/>
        <v>42</v>
      </c>
      <c r="H19" s="24">
        <f t="shared" si="2"/>
        <v>7</v>
      </c>
      <c r="I19" s="43">
        <v>2</v>
      </c>
      <c r="J19" s="26">
        <f t="shared" si="3"/>
        <v>52.8</v>
      </c>
      <c r="K19" s="26">
        <f t="shared" si="4"/>
        <v>35</v>
      </c>
      <c r="L19" s="22">
        <f t="shared" si="5"/>
        <v>56</v>
      </c>
      <c r="M19" s="43">
        <v>0</v>
      </c>
      <c r="N19" s="22">
        <f t="shared" si="6"/>
        <v>0</v>
      </c>
      <c r="O19" s="24">
        <f t="shared" si="7"/>
        <v>0</v>
      </c>
      <c r="P19" s="27">
        <f t="shared" si="8"/>
        <v>612.79999999999995</v>
      </c>
    </row>
    <row r="20" spans="1:16" ht="13.5" thickBot="1" x14ac:dyDescent="0.25">
      <c r="C20" s="44" t="s">
        <v>57</v>
      </c>
      <c r="D20" s="45">
        <f>SUM(D3:D19)</f>
        <v>55400</v>
      </c>
    </row>
    <row r="25" spans="1:16" x14ac:dyDescent="0.2">
      <c r="B25" s="2" t="s">
        <v>2</v>
      </c>
      <c r="C25" s="3" t="s">
        <v>40</v>
      </c>
    </row>
    <row r="26" spans="1:16" x14ac:dyDescent="0.2">
      <c r="B26" s="2"/>
      <c r="C26" s="3"/>
    </row>
    <row r="27" spans="1:16" x14ac:dyDescent="0.2">
      <c r="B27" s="2" t="s">
        <v>3</v>
      </c>
      <c r="C27" s="3" t="s">
        <v>41</v>
      </c>
    </row>
    <row r="28" spans="1:16" x14ac:dyDescent="0.2">
      <c r="B28" s="2"/>
      <c r="C28" s="3"/>
      <c r="I28" s="51">
        <f>C13*6%</f>
        <v>54</v>
      </c>
    </row>
    <row r="29" spans="1:16" x14ac:dyDescent="0.2">
      <c r="B29" s="2" t="s">
        <v>5</v>
      </c>
      <c r="C29" s="6" t="s">
        <v>65</v>
      </c>
    </row>
    <row r="30" spans="1:16" x14ac:dyDescent="0.2">
      <c r="B30" s="2"/>
    </row>
    <row r="31" spans="1:16" x14ac:dyDescent="0.2">
      <c r="B31" s="2" t="s">
        <v>6</v>
      </c>
      <c r="C31" s="5" t="s">
        <v>67</v>
      </c>
      <c r="D31" s="4"/>
      <c r="E31" s="4"/>
      <c r="F31" s="4"/>
      <c r="G31" s="4"/>
      <c r="H31" s="4"/>
      <c r="I31" s="4"/>
      <c r="J31" s="4"/>
    </row>
    <row r="32" spans="1:16" x14ac:dyDescent="0.2">
      <c r="B32" s="2"/>
      <c r="C32" s="4"/>
      <c r="D32" s="4"/>
      <c r="E32" s="4"/>
      <c r="F32" s="4"/>
      <c r="G32" s="4"/>
      <c r="H32" s="4"/>
      <c r="I32" s="4"/>
      <c r="J32" s="4"/>
    </row>
    <row r="33" spans="2:10" x14ac:dyDescent="0.2">
      <c r="B33" s="2" t="s">
        <v>7</v>
      </c>
      <c r="C33" s="5" t="s">
        <v>44</v>
      </c>
      <c r="D33" s="4"/>
      <c r="E33" s="4"/>
      <c r="F33" s="4"/>
      <c r="G33" s="4"/>
      <c r="H33" s="4"/>
      <c r="I33" s="4"/>
      <c r="J33" s="4"/>
    </row>
    <row r="34" spans="2:10" x14ac:dyDescent="0.2">
      <c r="B34" s="2"/>
      <c r="C34" s="4"/>
      <c r="D34" s="4"/>
      <c r="E34" s="4"/>
      <c r="F34" s="4"/>
      <c r="G34" s="4"/>
      <c r="H34" s="4"/>
      <c r="I34" s="4"/>
      <c r="J34" s="4"/>
    </row>
    <row r="35" spans="2:10" x14ac:dyDescent="0.2">
      <c r="B35" s="2" t="s">
        <v>9</v>
      </c>
      <c r="C35" s="46" t="s">
        <v>45</v>
      </c>
      <c r="D35" s="47"/>
      <c r="E35" s="47"/>
      <c r="F35" s="47"/>
      <c r="G35" s="47"/>
      <c r="H35" s="47"/>
      <c r="I35" s="47"/>
      <c r="J35" s="47"/>
    </row>
    <row r="36" spans="2:10" x14ac:dyDescent="0.2">
      <c r="B36" s="2"/>
      <c r="C36" s="3"/>
      <c r="D36" s="3"/>
      <c r="E36" s="3"/>
      <c r="F36" s="3"/>
      <c r="G36" s="3"/>
      <c r="H36" s="3"/>
      <c r="I36" s="3"/>
      <c r="J36" s="3"/>
    </row>
    <row r="37" spans="2:10" x14ac:dyDescent="0.2">
      <c r="B37" s="2" t="s">
        <v>10</v>
      </c>
      <c r="C37" s="46" t="s">
        <v>46</v>
      </c>
      <c r="D37" s="47"/>
      <c r="E37" s="47"/>
      <c r="F37" s="47"/>
      <c r="G37" s="47"/>
      <c r="H37" s="47"/>
      <c r="I37" s="47"/>
      <c r="J37" s="47"/>
    </row>
    <row r="38" spans="2:10" ht="13.5" thickBot="1" x14ac:dyDescent="0.25">
      <c r="B38" s="2"/>
      <c r="C38" s="3"/>
      <c r="D38" s="3"/>
      <c r="E38" s="3"/>
      <c r="F38" s="3"/>
      <c r="G38" s="3"/>
      <c r="H38" s="3"/>
      <c r="I38" s="3"/>
      <c r="J38" s="3"/>
    </row>
    <row r="39" spans="2:10" ht="13.5" thickBot="1" x14ac:dyDescent="0.25">
      <c r="B39" s="48" t="s">
        <v>11</v>
      </c>
      <c r="C39" s="49"/>
      <c r="D39" s="3"/>
      <c r="E39" s="3"/>
      <c r="F39" s="3"/>
      <c r="G39" s="3"/>
      <c r="H39" s="3"/>
      <c r="I39" s="3"/>
      <c r="J39" s="3"/>
    </row>
    <row r="40" spans="2:10" ht="51.75" thickBot="1" x14ac:dyDescent="0.25">
      <c r="B40" s="8" t="s">
        <v>34</v>
      </c>
      <c r="C40" s="8" t="s">
        <v>39</v>
      </c>
      <c r="D40" s="3"/>
      <c r="E40" s="3"/>
      <c r="F40" s="3"/>
      <c r="G40" s="3"/>
      <c r="H40" s="3"/>
      <c r="I40" s="3"/>
      <c r="J40" s="3"/>
    </row>
    <row r="41" spans="2:10" x14ac:dyDescent="0.2">
      <c r="B41" s="13" t="s">
        <v>37</v>
      </c>
      <c r="C41" s="9">
        <v>0.08</v>
      </c>
      <c r="D41" s="3"/>
      <c r="E41" s="3"/>
      <c r="F41" s="3"/>
      <c r="G41" s="3"/>
      <c r="H41" s="3"/>
      <c r="I41" s="3"/>
      <c r="J41" s="3"/>
    </row>
    <row r="42" spans="2:10" x14ac:dyDescent="0.2">
      <c r="B42" s="14" t="s">
        <v>35</v>
      </c>
      <c r="C42" s="10">
        <v>0.09</v>
      </c>
      <c r="D42" s="3"/>
      <c r="E42" s="3"/>
      <c r="F42" s="3"/>
      <c r="G42" s="3"/>
      <c r="H42" s="3"/>
      <c r="I42" s="3"/>
      <c r="J42" s="3"/>
    </row>
    <row r="43" spans="2:10" x14ac:dyDescent="0.2">
      <c r="B43" s="15" t="s">
        <v>36</v>
      </c>
      <c r="C43" s="11">
        <v>0.11</v>
      </c>
      <c r="D43" s="3"/>
      <c r="E43" s="3"/>
      <c r="F43" s="3"/>
      <c r="G43" s="3"/>
      <c r="H43" s="3"/>
      <c r="I43" s="3"/>
      <c r="J43" s="3"/>
    </row>
    <row r="44" spans="2:10" ht="13.5" thickBot="1" x14ac:dyDescent="0.25">
      <c r="B44" s="16" t="s">
        <v>38</v>
      </c>
      <c r="C44" s="12">
        <v>430.79</v>
      </c>
      <c r="D44" s="3"/>
      <c r="E44" s="3"/>
      <c r="F44" s="3"/>
      <c r="G44" s="3"/>
      <c r="H44" s="3"/>
      <c r="I44" s="3"/>
      <c r="J44" s="3"/>
    </row>
    <row r="45" spans="2:10" x14ac:dyDescent="0.2">
      <c r="B45" s="2"/>
      <c r="C45" s="3"/>
      <c r="D45" s="3"/>
      <c r="E45" s="3"/>
      <c r="F45" s="3"/>
      <c r="G45" s="3"/>
      <c r="H45" s="3"/>
      <c r="I45" s="3"/>
      <c r="J45" s="3"/>
    </row>
    <row r="46" spans="2:10" x14ac:dyDescent="0.2">
      <c r="B46" s="2" t="s">
        <v>13</v>
      </c>
      <c r="C46" s="5" t="s">
        <v>68</v>
      </c>
      <c r="D46" s="4"/>
      <c r="E46" s="4"/>
    </row>
    <row r="47" spans="2:10" x14ac:dyDescent="0.2">
      <c r="B47" s="2"/>
    </row>
    <row r="48" spans="2:10" x14ac:dyDescent="0.2">
      <c r="B48" s="2" t="s">
        <v>58</v>
      </c>
      <c r="C48" s="6" t="s">
        <v>61</v>
      </c>
    </row>
    <row r="49" spans="2:10" x14ac:dyDescent="0.2">
      <c r="B49" s="2" t="s">
        <v>59</v>
      </c>
      <c r="C49" s="7" t="s">
        <v>62</v>
      </c>
    </row>
    <row r="50" spans="2:10" x14ac:dyDescent="0.2">
      <c r="B50" s="2" t="s">
        <v>60</v>
      </c>
      <c r="C50" s="6" t="s">
        <v>63</v>
      </c>
      <c r="D50"/>
      <c r="E50"/>
      <c r="F50"/>
      <c r="G50"/>
      <c r="H50"/>
      <c r="I50"/>
      <c r="J50"/>
    </row>
  </sheetData>
  <mergeCells count="3">
    <mergeCell ref="C35:J35"/>
    <mergeCell ref="C37:J37"/>
    <mergeCell ref="B39:C39"/>
  </mergeCells>
  <phoneticPr fontId="0" type="noConversion"/>
  <pageMargins left="0.78740157499999996" right="0.78740157499999996" top="0.984251969" bottom="0.984251969" header="0.49212598499999999" footer="0.49212598499999999"/>
  <pageSetup orientation="portrait" horizontalDpi="180" verticalDpi="180" r:id="rId1"/>
  <headerFooter alignWithMargins="0"/>
  <ignoredErrors>
    <ignoredError sqref="D20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workbookViewId="0">
      <selection activeCell="C25" sqref="C25"/>
    </sheetView>
  </sheetViews>
  <sheetFormatPr defaultRowHeight="12.75" x14ac:dyDescent="0.2"/>
  <cols>
    <col min="1" max="1" width="21.5703125" customWidth="1"/>
    <col min="2" max="2" width="22.28515625" customWidth="1"/>
    <col min="4" max="4" width="19" customWidth="1"/>
    <col min="9" max="9" width="26" customWidth="1"/>
    <col min="10" max="10" width="22.140625" customWidth="1"/>
    <col min="11" max="11" width="21.5703125" customWidth="1"/>
    <col min="12" max="12" width="18.140625" customWidth="1"/>
  </cols>
  <sheetData>
    <row r="1" spans="1:9" x14ac:dyDescent="0.2">
      <c r="A1" s="50" t="s">
        <v>64</v>
      </c>
      <c r="B1" s="50"/>
      <c r="C1" s="1"/>
      <c r="D1" s="1"/>
      <c r="E1" s="1"/>
      <c r="F1" s="1"/>
      <c r="G1" s="1"/>
      <c r="H1" s="1"/>
      <c r="I1" s="1"/>
    </row>
    <row r="2" spans="1:9" x14ac:dyDescent="0.2">
      <c r="A2" s="1"/>
      <c r="B2" s="1"/>
      <c r="C2" s="1"/>
      <c r="D2" s="1"/>
      <c r="E2" s="1"/>
      <c r="F2" s="1"/>
      <c r="G2" s="1"/>
      <c r="H2" s="1"/>
      <c r="I2" s="1"/>
    </row>
    <row r="3" spans="1:9" x14ac:dyDescent="0.2">
      <c r="A3" s="2" t="s">
        <v>2</v>
      </c>
      <c r="B3" s="3" t="s">
        <v>40</v>
      </c>
      <c r="C3" s="1"/>
      <c r="D3" s="1"/>
      <c r="E3" s="1"/>
      <c r="F3" s="1"/>
      <c r="G3" s="1"/>
      <c r="H3" s="1"/>
      <c r="I3" s="1"/>
    </row>
    <row r="4" spans="1:9" x14ac:dyDescent="0.2">
      <c r="A4" s="2"/>
      <c r="B4" s="3"/>
      <c r="C4" s="1"/>
      <c r="D4" s="1"/>
      <c r="E4" s="1"/>
      <c r="F4" s="1"/>
      <c r="G4" s="1"/>
      <c r="H4" s="1"/>
      <c r="I4" s="1"/>
    </row>
    <row r="5" spans="1:9" x14ac:dyDescent="0.2">
      <c r="A5" s="2" t="s">
        <v>3</v>
      </c>
      <c r="B5" s="3" t="s">
        <v>41</v>
      </c>
      <c r="C5" s="1"/>
      <c r="D5" s="1"/>
      <c r="E5" s="1"/>
      <c r="F5" s="1"/>
      <c r="G5" s="1"/>
      <c r="H5" s="1"/>
      <c r="I5" s="1"/>
    </row>
    <row r="6" spans="1:9" x14ac:dyDescent="0.2">
      <c r="A6" s="2"/>
      <c r="B6" s="3"/>
      <c r="C6" s="1"/>
      <c r="D6" s="1"/>
      <c r="E6" s="1"/>
      <c r="F6" s="1"/>
      <c r="G6" s="1"/>
      <c r="H6" s="1"/>
      <c r="I6" s="1"/>
    </row>
    <row r="7" spans="1:9" x14ac:dyDescent="0.2">
      <c r="A7" s="2" t="s">
        <v>5</v>
      </c>
      <c r="B7" s="6" t="s">
        <v>65</v>
      </c>
      <c r="C7" s="1"/>
      <c r="D7" s="1"/>
      <c r="E7" s="1"/>
      <c r="F7" s="1"/>
      <c r="G7" s="1"/>
      <c r="H7" s="1"/>
      <c r="I7" s="1"/>
    </row>
    <row r="8" spans="1:9" x14ac:dyDescent="0.2">
      <c r="A8" s="2"/>
      <c r="B8" s="1"/>
      <c r="C8" s="1"/>
      <c r="D8" s="1"/>
      <c r="E8" s="1"/>
      <c r="F8" s="1"/>
      <c r="G8" s="1"/>
      <c r="H8" s="1"/>
      <c r="I8" s="1"/>
    </row>
    <row r="9" spans="1:9" x14ac:dyDescent="0.2">
      <c r="A9" s="2" t="s">
        <v>6</v>
      </c>
      <c r="B9" s="5" t="s">
        <v>43</v>
      </c>
      <c r="C9" s="4"/>
      <c r="D9" s="4"/>
      <c r="E9" s="4"/>
      <c r="F9" s="4"/>
      <c r="G9" s="4"/>
      <c r="H9" s="4"/>
      <c r="I9" s="4"/>
    </row>
    <row r="10" spans="1:9" x14ac:dyDescent="0.2">
      <c r="A10" s="2"/>
      <c r="B10" s="4"/>
      <c r="C10" s="4"/>
      <c r="D10" s="4"/>
      <c r="E10" s="4"/>
      <c r="F10" s="4"/>
      <c r="G10" s="4"/>
      <c r="H10" s="4"/>
      <c r="I10" s="4"/>
    </row>
    <row r="11" spans="1:9" x14ac:dyDescent="0.2">
      <c r="A11" s="2" t="s">
        <v>7</v>
      </c>
      <c r="B11" s="5" t="s">
        <v>44</v>
      </c>
      <c r="C11" s="4"/>
      <c r="D11" s="4"/>
      <c r="E11" s="4"/>
      <c r="F11" s="4"/>
      <c r="G11" s="4"/>
      <c r="H11" s="4"/>
      <c r="I11" s="4"/>
    </row>
    <row r="12" spans="1:9" x14ac:dyDescent="0.2">
      <c r="A12" s="2"/>
      <c r="B12" s="4"/>
      <c r="C12" s="4"/>
      <c r="D12" s="4"/>
      <c r="E12" s="4"/>
      <c r="F12" s="4"/>
      <c r="G12" s="4"/>
      <c r="H12" s="4"/>
      <c r="I12" s="4"/>
    </row>
    <row r="13" spans="1:9" x14ac:dyDescent="0.2">
      <c r="A13" s="2" t="s">
        <v>9</v>
      </c>
      <c r="B13" s="46" t="s">
        <v>45</v>
      </c>
      <c r="C13" s="47"/>
      <c r="D13" s="47"/>
      <c r="E13" s="47"/>
      <c r="F13" s="47"/>
      <c r="G13" s="47"/>
      <c r="H13" s="47"/>
      <c r="I13" s="47"/>
    </row>
    <row r="14" spans="1:9" x14ac:dyDescent="0.2">
      <c r="A14" s="2"/>
      <c r="B14" s="3"/>
      <c r="C14" s="3"/>
      <c r="D14" s="3"/>
      <c r="E14" s="3"/>
      <c r="F14" s="3"/>
      <c r="G14" s="3"/>
      <c r="H14" s="3"/>
      <c r="I14" s="3"/>
    </row>
    <row r="15" spans="1:9" x14ac:dyDescent="0.2">
      <c r="A15" s="2" t="s">
        <v>10</v>
      </c>
      <c r="B15" s="46" t="s">
        <v>46</v>
      </c>
      <c r="C15" s="47"/>
      <c r="D15" s="47"/>
      <c r="E15" s="47"/>
      <c r="F15" s="47"/>
      <c r="G15" s="47"/>
      <c r="H15" s="47"/>
      <c r="I15" s="47"/>
    </row>
    <row r="16" spans="1:9" ht="13.5" thickBot="1" x14ac:dyDescent="0.25">
      <c r="A16" s="2"/>
      <c r="B16" s="3"/>
      <c r="C16" s="3"/>
      <c r="D16" s="3"/>
      <c r="E16" s="3"/>
      <c r="F16" s="3"/>
      <c r="G16" s="3"/>
      <c r="H16" s="3"/>
      <c r="I16" s="3"/>
    </row>
    <row r="17" spans="1:9" ht="13.5" thickBot="1" x14ac:dyDescent="0.25">
      <c r="A17" s="48" t="s">
        <v>11</v>
      </c>
      <c r="B17" s="49"/>
      <c r="C17" s="3"/>
      <c r="D17" s="3"/>
      <c r="E17" s="3"/>
      <c r="F17" s="3"/>
      <c r="G17" s="3"/>
      <c r="H17" s="3"/>
      <c r="I17" s="3"/>
    </row>
    <row r="18" spans="1:9" ht="26.25" thickBot="1" x14ac:dyDescent="0.25">
      <c r="A18" s="8" t="s">
        <v>34</v>
      </c>
      <c r="B18" s="8" t="s">
        <v>39</v>
      </c>
      <c r="C18" s="3"/>
      <c r="D18" s="3"/>
      <c r="E18" s="3"/>
      <c r="F18" s="3"/>
      <c r="G18" s="3"/>
      <c r="H18" s="3"/>
      <c r="I18" s="3"/>
    </row>
    <row r="19" spans="1:9" x14ac:dyDescent="0.2">
      <c r="A19" s="13" t="s">
        <v>37</v>
      </c>
      <c r="B19" s="9">
        <v>0.08</v>
      </c>
      <c r="C19" s="3"/>
      <c r="D19" s="3"/>
      <c r="E19" s="3"/>
      <c r="F19" s="3"/>
      <c r="G19" s="3"/>
      <c r="H19" s="3"/>
      <c r="I19" s="3"/>
    </row>
    <row r="20" spans="1:9" ht="15.75" customHeight="1" x14ac:dyDescent="0.2">
      <c r="A20" s="14" t="s">
        <v>35</v>
      </c>
      <c r="B20" s="10">
        <v>0.09</v>
      </c>
      <c r="C20" s="3"/>
      <c r="D20" s="3"/>
      <c r="E20" s="3"/>
      <c r="F20" s="3"/>
      <c r="G20" s="3"/>
      <c r="H20" s="3"/>
      <c r="I20" s="3"/>
    </row>
    <row r="21" spans="1:9" ht="14.25" customHeight="1" x14ac:dyDescent="0.2">
      <c r="A21" s="15" t="s">
        <v>36</v>
      </c>
      <c r="B21" s="11">
        <v>0.11</v>
      </c>
      <c r="C21" s="3"/>
      <c r="D21" s="3"/>
      <c r="E21" s="3"/>
      <c r="F21" s="3"/>
      <c r="G21" s="3"/>
      <c r="H21" s="3"/>
      <c r="I21" s="3"/>
    </row>
    <row r="22" spans="1:9" ht="13.5" thickBot="1" x14ac:dyDescent="0.25">
      <c r="A22" s="16" t="s">
        <v>38</v>
      </c>
      <c r="B22" s="12">
        <v>430.79</v>
      </c>
      <c r="C22" s="3"/>
      <c r="D22" s="3"/>
      <c r="E22" s="3"/>
      <c r="F22" s="3"/>
      <c r="G22" s="3"/>
      <c r="H22" s="3"/>
      <c r="I22" s="3"/>
    </row>
    <row r="23" spans="1:9" x14ac:dyDescent="0.2">
      <c r="A23" s="2"/>
      <c r="B23" s="3"/>
      <c r="C23" s="3"/>
      <c r="D23" s="3"/>
      <c r="E23" s="3"/>
      <c r="F23" s="3"/>
      <c r="G23" s="3"/>
      <c r="H23" s="3"/>
      <c r="I23" s="3"/>
    </row>
    <row r="24" spans="1:9" x14ac:dyDescent="0.2">
      <c r="A24" s="2" t="s">
        <v>13</v>
      </c>
      <c r="B24" s="46" t="s">
        <v>66</v>
      </c>
      <c r="C24" s="47"/>
      <c r="D24" s="47"/>
      <c r="E24" s="1"/>
      <c r="F24" s="1"/>
      <c r="G24" s="1"/>
      <c r="H24" s="1"/>
      <c r="I24" s="1"/>
    </row>
    <row r="25" spans="1:9" x14ac:dyDescent="0.2">
      <c r="A25" s="2"/>
      <c r="B25" s="1"/>
      <c r="C25" s="1"/>
      <c r="D25" s="1"/>
      <c r="E25" s="1"/>
      <c r="F25" s="1"/>
      <c r="G25" s="1"/>
      <c r="H25" s="1"/>
      <c r="I25" s="1"/>
    </row>
    <row r="26" spans="1:9" x14ac:dyDescent="0.2">
      <c r="A26" s="2" t="s">
        <v>58</v>
      </c>
      <c r="B26" s="6" t="s">
        <v>61</v>
      </c>
      <c r="C26" s="1"/>
      <c r="D26" s="1"/>
      <c r="E26" s="1"/>
      <c r="F26" s="1"/>
      <c r="G26" s="1"/>
      <c r="H26" s="1"/>
      <c r="I26" s="1"/>
    </row>
    <row r="27" spans="1:9" x14ac:dyDescent="0.2">
      <c r="A27" s="2" t="s">
        <v>59</v>
      </c>
      <c r="B27" s="7" t="s">
        <v>62</v>
      </c>
      <c r="C27" s="1"/>
      <c r="D27" s="1"/>
      <c r="E27" s="1"/>
      <c r="F27" s="1"/>
      <c r="G27" s="1"/>
      <c r="H27" s="1"/>
      <c r="I27" s="1"/>
    </row>
    <row r="28" spans="1:9" x14ac:dyDescent="0.2">
      <c r="A28" s="2" t="s">
        <v>60</v>
      </c>
      <c r="B28" s="6" t="s">
        <v>63</v>
      </c>
    </row>
  </sheetData>
  <mergeCells count="5">
    <mergeCell ref="A1:B1"/>
    <mergeCell ref="A17:B17"/>
    <mergeCell ref="B13:I13"/>
    <mergeCell ref="B15:I15"/>
    <mergeCell ref="B24:D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Folha de pagamento</vt:lpstr>
      <vt:lpstr>Orientações</vt:lpstr>
      <vt:lpstr>INSS</vt:lpstr>
    </vt:vector>
  </TitlesOfParts>
  <Company>StoreTek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Frederico Rodrigues de Oliveira</dc:creator>
  <dc:description/>
  <cp:lastModifiedBy>Lucas Izidoro</cp:lastModifiedBy>
  <dcterms:created xsi:type="dcterms:W3CDTF">2010-06-15T00:16:32Z</dcterms:created>
  <dcterms:modified xsi:type="dcterms:W3CDTF">2023-06-22T22:00:29Z</dcterms:modified>
  <cp:category/>
</cp:coreProperties>
</file>