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santos\Downloads\"/>
    </mc:Choice>
  </mc:AlternateContent>
  <xr:revisionPtr revIDLastSave="0" documentId="13_ncr:1_{28B80627-6A4C-4358-8ED9-C45C43870C62}" xr6:coauthVersionLast="47" xr6:coauthVersionMax="47" xr10:uidLastSave="{00000000-0000-0000-0000-000000000000}"/>
  <bookViews>
    <workbookView xWindow="22932" yWindow="-108" windowWidth="23256" windowHeight="12456" xr2:uid="{F7DE5DF8-2557-4D49-B44D-E32C598F2A0B}"/>
  </bookViews>
  <sheets>
    <sheet name="APP" sheetId="1" r:id="rId1"/>
    <sheet name="FIIs_tipos" sheetId="2" r:id="rId2"/>
  </sheets>
  <externalReferences>
    <externalReference r:id="rId3"/>
  </externalReferences>
  <definedNames>
    <definedName name="aporte">APP!$D$23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40" i="1"/>
  <c r="C39" i="1"/>
  <c r="C38" i="1"/>
  <c r="C37" i="1"/>
  <c r="C36" i="1"/>
  <c r="C35" i="1"/>
  <c r="C33" i="1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C29" i="1"/>
  <c r="D29" i="1" s="1"/>
  <c r="C28" i="1"/>
  <c r="D28" i="1" s="1"/>
  <c r="C27" i="1"/>
  <c r="D27" i="1" s="1"/>
  <c r="C26" i="1"/>
  <c r="D26" i="1" s="1"/>
  <c r="C25" i="1"/>
  <c r="D25" i="1" s="1"/>
  <c r="D20" i="1"/>
  <c r="D21" i="1" s="1"/>
  <c r="C41" i="1" l="1"/>
  <c r="D38" i="1" l="1"/>
  <c r="D35" i="1"/>
  <c r="D39" i="1"/>
  <c r="D40" i="1"/>
  <c r="D37" i="1"/>
  <c r="D36" i="1"/>
  <c r="D41" i="1" l="1"/>
</calcChain>
</file>

<file path=xl/sharedStrings.xml><?xml version="1.0" encoding="utf-8"?>
<sst xmlns="http://schemas.openxmlformats.org/spreadsheetml/2006/main" count="69" uniqueCount="34">
  <si>
    <t>Por quanto anos?</t>
  </si>
  <si>
    <t>Quanto investir por mês?</t>
  </si>
  <si>
    <t>Taxa de rendimento mensal</t>
  </si>
  <si>
    <t>Valor do Patrimonio Acumulado</t>
  </si>
  <si>
    <t>Dividendos mensais</t>
  </si>
  <si>
    <t>INVESTIMENTO MENSAL</t>
  </si>
  <si>
    <t>CENÁRIOS</t>
  </si>
  <si>
    <t>Total em 2 anos</t>
  </si>
  <si>
    <t>Total em 5 anos</t>
  </si>
  <si>
    <t>Total em 10 anos</t>
  </si>
  <si>
    <t>Total em 20 anos</t>
  </si>
  <si>
    <t>Total em 30 anos</t>
  </si>
  <si>
    <t>CONFIGURAÇÕES</t>
  </si>
  <si>
    <t>Salário</t>
  </si>
  <si>
    <t>Rendimento Carteira</t>
  </si>
  <si>
    <t>Sugestão de Investimento</t>
  </si>
  <si>
    <t>Dividendos</t>
  </si>
  <si>
    <t>CHAVE</t>
  </si>
  <si>
    <t>PERFIL</t>
  </si>
  <si>
    <t>TIPO DE FII</t>
  </si>
  <si>
    <t>%</t>
  </si>
  <si>
    <t>Conservador</t>
  </si>
  <si>
    <t>PAPEL</t>
  </si>
  <si>
    <t>TIJOLO</t>
  </si>
  <si>
    <t>HÍBRIDOS</t>
  </si>
  <si>
    <t>FOFs</t>
  </si>
  <si>
    <t>DESENVOLVIMENTO</t>
  </si>
  <si>
    <t>HOTELARIAS</t>
  </si>
  <si>
    <t>Moderado</t>
  </si>
  <si>
    <t>Agressivo</t>
  </si>
  <si>
    <t>Valores</t>
  </si>
  <si>
    <t>% Sugerido</t>
  </si>
  <si>
    <t>VALOR A SER INVESTIDO/MÊS:</t>
  </si>
  <si>
    <t>SELECIONAR PERFIL: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</si>
</sst>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9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theme="2" tint="-9.9948118533890809E-2"/>
      </right>
      <top style="medium">
        <color auto="1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auto="1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auto="1"/>
      </right>
      <top style="medium">
        <color auto="1"/>
      </top>
      <bottom style="medium">
        <color theme="2" tint="-9.9948118533890809E-2"/>
      </bottom>
      <diagonal/>
    </border>
    <border>
      <left style="medium">
        <color auto="1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auto="1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auto="1"/>
      </left>
      <right style="medium">
        <color theme="2" tint="-9.9948118533890809E-2"/>
      </right>
      <top style="medium">
        <color theme="2" tint="-9.9948118533890809E-2"/>
      </top>
      <bottom style="medium">
        <color auto="1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auto="1"/>
      </bottom>
      <diagonal/>
    </border>
    <border>
      <left style="medium">
        <color theme="2" tint="-9.9948118533890809E-2"/>
      </left>
      <right style="medium">
        <color auto="1"/>
      </right>
      <top style="medium">
        <color theme="2" tint="-9.9948118533890809E-2"/>
      </top>
      <bottom style="medium">
        <color auto="1"/>
      </bottom>
      <diagonal/>
    </border>
    <border>
      <left style="medium">
        <color theme="1"/>
      </left>
      <right style="medium">
        <color theme="2" tint="-9.9948118533890809E-2"/>
      </right>
      <top style="medium">
        <color theme="1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1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1"/>
      </right>
      <top style="medium">
        <color theme="1"/>
      </top>
      <bottom style="medium">
        <color theme="2" tint="-9.9948118533890809E-2"/>
      </bottom>
      <diagonal/>
    </border>
    <border>
      <left style="medium">
        <color theme="1"/>
      </left>
      <right style="medium">
        <color theme="2" tint="-9.9948118533890809E-2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2" tint="-9.9948118533890809E-2"/>
      </left>
      <right style="medium">
        <color theme="1"/>
      </right>
      <top style="medium">
        <color theme="2" tint="-9.9948118533890809E-2"/>
      </top>
      <bottom style="medium">
        <color theme="2" tint="-9.9948118533890809E-2"/>
      </bottom>
      <diagonal/>
    </border>
    <border>
      <left style="medium">
        <color theme="1"/>
      </left>
      <right style="medium">
        <color theme="2" tint="-9.9948118533890809E-2"/>
      </right>
      <top style="medium">
        <color theme="2" tint="-9.9948118533890809E-2"/>
      </top>
      <bottom style="medium">
        <color theme="1"/>
      </bottom>
      <diagonal/>
    </border>
    <border>
      <left style="medium">
        <color theme="2" tint="-9.9948118533890809E-2"/>
      </left>
      <right style="medium">
        <color theme="2" tint="-9.9948118533890809E-2"/>
      </right>
      <top style="medium">
        <color theme="2" tint="-9.9948118533890809E-2"/>
      </top>
      <bottom style="medium">
        <color theme="1"/>
      </bottom>
      <diagonal/>
    </border>
    <border>
      <left style="medium">
        <color theme="2" tint="-9.9948118533890809E-2"/>
      </left>
      <right style="medium">
        <color theme="1"/>
      </right>
      <top style="medium">
        <color theme="2" tint="-9.9948118533890809E-2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theme="2" tint="-9.9948118533890809E-2"/>
      </right>
      <top style="medium">
        <color auto="1"/>
      </top>
      <bottom style="thin">
        <color theme="2" tint="-9.9948118533890809E-2"/>
      </bottom>
      <diagonal/>
    </border>
    <border>
      <left style="medium">
        <color auto="1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auto="1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auto="1"/>
      </left>
      <right style="thin">
        <color theme="2" tint="-9.9948118533890809E-2"/>
      </right>
      <top style="thin">
        <color theme="2" tint="-9.9948118533890809E-2"/>
      </top>
      <bottom style="medium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auto="1"/>
      </bottom>
      <diagonal/>
    </border>
    <border>
      <left style="thin">
        <color theme="2" tint="-9.9948118533890809E-2"/>
      </left>
      <right style="medium">
        <color auto="1"/>
      </right>
      <top style="thin">
        <color theme="2" tint="-9.9948118533890809E-2"/>
      </top>
      <bottom style="medium">
        <color auto="1"/>
      </bottom>
      <diagonal/>
    </border>
    <border>
      <left style="thin">
        <color theme="2" tint="-9.9948118533890809E-2"/>
      </left>
      <right/>
      <top style="medium">
        <color auto="1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auto="1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theme="1"/>
      </right>
      <top style="medium">
        <color theme="1"/>
      </top>
      <bottom/>
      <diagonal/>
    </border>
    <border>
      <left style="thin">
        <color theme="2" tint="-9.9948118533890809E-2"/>
      </left>
      <right style="medium">
        <color theme="1"/>
      </right>
      <top/>
      <bottom style="thin">
        <color theme="2" tint="-9.9948118533890809E-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8" xfId="0" applyBorder="1"/>
    <xf numFmtId="0" fontId="0" fillId="0" borderId="18" xfId="0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4" fillId="0" borderId="0" xfId="0" applyFont="1"/>
    <xf numFmtId="0" fontId="6" fillId="9" borderId="1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44" fontId="5" fillId="0" borderId="6" xfId="1" applyFont="1" applyBorder="1"/>
    <xf numFmtId="10" fontId="5" fillId="0" borderId="6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44" fontId="5" fillId="0" borderId="9" xfId="1" applyFont="1" applyBorder="1"/>
    <xf numFmtId="0" fontId="4" fillId="0" borderId="0" xfId="0" applyFont="1" applyAlignment="1">
      <alignment vertical="center"/>
    </xf>
    <xf numFmtId="0" fontId="5" fillId="0" borderId="6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44" fontId="5" fillId="3" borderId="6" xfId="1" applyFont="1" applyFill="1" applyBorder="1"/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44" fontId="5" fillId="3" borderId="9" xfId="1" applyFont="1" applyFill="1" applyBorder="1"/>
    <xf numFmtId="44" fontId="6" fillId="9" borderId="10" xfId="1" applyFont="1" applyFill="1" applyBorder="1" applyAlignment="1">
      <alignment horizontal="center" vertical="center"/>
    </xf>
    <xf numFmtId="44" fontId="6" fillId="9" borderId="11" xfId="1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4" fillId="0" borderId="13" xfId="0" applyFont="1" applyBorder="1"/>
    <xf numFmtId="44" fontId="4" fillId="0" borderId="5" xfId="1" applyFont="1" applyBorder="1"/>
    <xf numFmtId="44" fontId="5" fillId="0" borderId="14" xfId="1" applyFont="1" applyBorder="1"/>
    <xf numFmtId="0" fontId="4" fillId="3" borderId="13" xfId="0" applyFont="1" applyFill="1" applyBorder="1"/>
    <xf numFmtId="44" fontId="4" fillId="3" borderId="5" xfId="1" applyFont="1" applyFill="1" applyBorder="1"/>
    <xf numFmtId="44" fontId="5" fillId="3" borderId="14" xfId="1" applyFont="1" applyFill="1" applyBorder="1"/>
    <xf numFmtId="0" fontId="4" fillId="3" borderId="15" xfId="0" applyFont="1" applyFill="1" applyBorder="1"/>
    <xf numFmtId="44" fontId="4" fillId="3" borderId="16" xfId="1" applyFont="1" applyFill="1" applyBorder="1"/>
    <xf numFmtId="44" fontId="5" fillId="3" borderId="17" xfId="1" applyFont="1" applyFill="1" applyBorder="1"/>
    <xf numFmtId="0" fontId="6" fillId="8" borderId="26" xfId="3" applyFont="1" applyFill="1" applyBorder="1" applyAlignment="1">
      <alignment horizontal="center" vertical="center"/>
    </xf>
    <xf numFmtId="0" fontId="6" fillId="8" borderId="29" xfId="3" applyFont="1" applyFill="1" applyBorder="1" applyAlignment="1">
      <alignment vertical="center"/>
    </xf>
    <xf numFmtId="0" fontId="5" fillId="0" borderId="0" xfId="0" applyFont="1" applyAlignment="1">
      <alignment vertical="center"/>
    </xf>
    <xf numFmtId="165" fontId="8" fillId="6" borderId="27" xfId="1" applyNumberFormat="1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vertical="center"/>
    </xf>
    <xf numFmtId="0" fontId="4" fillId="0" borderId="20" xfId="0" applyFont="1" applyBorder="1" applyAlignment="1">
      <alignment horizontal="center"/>
    </xf>
    <xf numFmtId="9" fontId="4" fillId="0" borderId="21" xfId="2" applyFont="1" applyBorder="1" applyAlignment="1">
      <alignment horizontal="center"/>
    </xf>
    <xf numFmtId="165" fontId="4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/>
    <xf numFmtId="9" fontId="8" fillId="7" borderId="24" xfId="0" applyNumberFormat="1" applyFont="1" applyFill="1" applyBorder="1" applyAlignment="1">
      <alignment horizontal="center"/>
    </xf>
    <xf numFmtId="165" fontId="8" fillId="7" borderId="25" xfId="0" applyNumberFormat="1" applyFont="1" applyFill="1" applyBorder="1" applyAlignment="1">
      <alignment horizontal="center"/>
    </xf>
    <xf numFmtId="0" fontId="5" fillId="0" borderId="0" xfId="0" applyFont="1"/>
    <xf numFmtId="0" fontId="4" fillId="10" borderId="0" xfId="0" applyFont="1" applyFill="1"/>
    <xf numFmtId="0" fontId="5" fillId="10" borderId="0" xfId="0" applyFont="1" applyFill="1"/>
    <xf numFmtId="0" fontId="4" fillId="10" borderId="0" xfId="0" applyFont="1" applyFill="1" applyAlignment="1">
      <alignment vertical="center"/>
    </xf>
    <xf numFmtId="0" fontId="5" fillId="10" borderId="0" xfId="0" applyFont="1" applyFill="1" applyAlignment="1">
      <alignment vertical="center"/>
    </xf>
    <xf numFmtId="0" fontId="7" fillId="10" borderId="0" xfId="0" applyFont="1" applyFill="1"/>
    <xf numFmtId="0" fontId="5" fillId="7" borderId="20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/>
    </xf>
    <xf numFmtId="0" fontId="6" fillId="8" borderId="19" xfId="3" applyFont="1" applyFill="1" applyBorder="1" applyAlignment="1">
      <alignment horizontal="right" vertical="center"/>
    </xf>
    <xf numFmtId="0" fontId="5" fillId="6" borderId="20" xfId="0" applyFont="1" applyFill="1" applyBorder="1" applyAlignment="1">
      <alignment horizontal="right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34763948497854E-2"/>
          <c:y val="0.13794146385887696"/>
          <c:w val="0.93705293276108725"/>
          <c:h val="0.8255830032054052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APP!$B$35</c:f>
              <c:strCache>
                <c:ptCount val="1"/>
                <c:pt idx="0">
                  <c:v>PAPEL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cat>
          <c:val>
            <c:numRef>
              <c:f>APP!$C$35</c:f>
              <c:numCache>
                <c:formatCode>0%</c:formatCode>
                <c:ptCount val="1"/>
                <c:pt idx="0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987-4957-8233-D55EB3F01E9B}"/>
            </c:ext>
          </c:extLst>
        </c:ser>
        <c:ser>
          <c:idx val="1"/>
          <c:order val="1"/>
          <c:tx>
            <c:strRef>
              <c:f>APP!$B$36</c:f>
              <c:strCache>
                <c:ptCount val="1"/>
                <c:pt idx="0">
                  <c:v>TIJOLO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cat>
          <c:val>
            <c:numRef>
              <c:f>APP!$C$36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987-4957-8233-D55EB3F01E9B}"/>
            </c:ext>
          </c:extLst>
        </c:ser>
        <c:ser>
          <c:idx val="2"/>
          <c:order val="2"/>
          <c:tx>
            <c:strRef>
              <c:f>APP!$B$37</c:f>
              <c:strCache>
                <c:ptCount val="1"/>
                <c:pt idx="0">
                  <c:v>HÍBRIDOS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cat>
          <c:val>
            <c:numRef>
              <c:f>APP!$C$37</c:f>
              <c:numCache>
                <c:formatCode>0%</c:formatCode>
                <c:ptCount val="1"/>
                <c:pt idx="0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987-4957-8233-D55EB3F01E9B}"/>
            </c:ext>
          </c:extLst>
        </c:ser>
        <c:ser>
          <c:idx val="3"/>
          <c:order val="3"/>
          <c:tx>
            <c:strRef>
              <c:f>APP!$B$38</c:f>
              <c:strCache>
                <c:ptCount val="1"/>
                <c:pt idx="0">
                  <c:v>FOFs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cat>
          <c:val>
            <c:numRef>
              <c:f>APP!$C$38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987-4957-8233-D55EB3F01E9B}"/>
            </c:ext>
          </c:extLst>
        </c:ser>
        <c:ser>
          <c:idx val="4"/>
          <c:order val="4"/>
          <c:tx>
            <c:strRef>
              <c:f>APP!$B$39</c:f>
              <c:strCache>
                <c:ptCount val="1"/>
                <c:pt idx="0">
                  <c:v>DESENVOLVIMENTO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cat>
          <c:val>
            <c:numRef>
              <c:f>APP!$C$39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987-4957-8233-D55EB3F01E9B}"/>
            </c:ext>
          </c:extLst>
        </c:ser>
        <c:ser>
          <c:idx val="5"/>
          <c:order val="5"/>
          <c:tx>
            <c:strRef>
              <c:f>APP!$B$40</c:f>
              <c:strCache>
                <c:ptCount val="1"/>
                <c:pt idx="0">
                  <c:v>HOTELARIAS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APP!$C$34</c:f>
              <c:strCache>
                <c:ptCount val="1"/>
                <c:pt idx="0">
                  <c:v>% Sugerido</c:v>
                </c:pt>
              </c:strCache>
            </c:strRef>
          </c:cat>
          <c:val>
            <c:numRef>
              <c:f>APP!$C$40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987-4957-8233-D55EB3F01E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816752255"/>
        <c:axId val="816752735"/>
      </c:barChart>
      <c:catAx>
        <c:axId val="8167522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752735"/>
        <c:auto val="1"/>
        <c:lblAlgn val="ctr"/>
        <c:lblOffset val="100"/>
        <c:noMultiLvlLbl val="0"/>
      </c:catAx>
      <c:valAx>
        <c:axId val="816752735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816752255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60891311883773E-3"/>
          <c:y val="4.568318831098573E-2"/>
          <c:w val="0.9875034181022696"/>
          <c:h val="0.13197346945340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41</xdr:row>
      <xdr:rowOff>149406</xdr:rowOff>
    </xdr:from>
    <xdr:to>
      <xdr:col>4</xdr:col>
      <xdr:colOff>257175</xdr:colOff>
      <xdr:row>56</xdr:row>
      <xdr:rowOff>140970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98DE37-3BF6-4EFB-AF46-9B9944FD4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807720</xdr:colOff>
      <xdr:row>0</xdr:row>
      <xdr:rowOff>95250</xdr:rowOff>
    </xdr:from>
    <xdr:to>
      <xdr:col>3</xdr:col>
      <xdr:colOff>232410</xdr:colOff>
      <xdr:row>6</xdr:row>
      <xdr:rowOff>156621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BE62414-9ED6-8640-18A6-D9C75F831D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517" b="25846"/>
        <a:stretch/>
      </xdr:blipFill>
      <xdr:spPr>
        <a:xfrm>
          <a:off x="1333500" y="95250"/>
          <a:ext cx="2600325" cy="1166271"/>
        </a:xfrm>
        <a:prstGeom prst="rect">
          <a:avLst/>
        </a:prstGeom>
      </xdr:spPr>
    </xdr:pic>
    <xdr:clientData/>
  </xdr:twoCellAnchor>
  <xdr:twoCellAnchor>
    <xdr:from>
      <xdr:col>1</xdr:col>
      <xdr:colOff>139066</xdr:colOff>
      <xdr:row>6</xdr:row>
      <xdr:rowOff>179070</xdr:rowOff>
    </xdr:from>
    <xdr:to>
      <xdr:col>3</xdr:col>
      <xdr:colOff>962025</xdr:colOff>
      <xdr:row>8</xdr:row>
      <xdr:rowOff>123825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3BD891E1-56E8-81CC-99D9-AA0AD5C3DD53}"/>
            </a:ext>
          </a:extLst>
        </xdr:cNvPr>
        <xdr:cNvSpPr txBox="1"/>
      </xdr:nvSpPr>
      <xdr:spPr>
        <a:xfrm>
          <a:off x="664846" y="1276350"/>
          <a:ext cx="3992879" cy="310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6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SIMULADOR</a:t>
          </a:r>
          <a:r>
            <a:rPr lang="pt-BR" sz="16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DE INVESTIMENTOS - FIIs</a:t>
          </a:r>
          <a:endParaRPr lang="pt-BR" sz="16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cas.santos\Downloads\a04b81b1-8e35-4e72-aeb9-98aed8ed4403.xlsx" TargetMode="External"/><Relationship Id="rId1" Type="http://schemas.openxmlformats.org/officeDocument/2006/relationships/externalLinkPath" Target="a04b81b1-8e35-4e72-aeb9-98aed8ed4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35">
          <cell r="C35" t="str">
            <v>Percentual Sugerido</v>
          </cell>
        </row>
        <row r="36">
          <cell r="B36" t="str">
            <v>PAPEL</v>
          </cell>
          <cell r="C36">
            <v>0.32</v>
          </cell>
        </row>
        <row r="37">
          <cell r="B37" t="str">
            <v>TIJOLO</v>
          </cell>
          <cell r="C37">
            <v>0.35</v>
          </cell>
        </row>
        <row r="38">
          <cell r="B38" t="str">
            <v>HÍBRIDOS</v>
          </cell>
          <cell r="C38">
            <v>0.08</v>
          </cell>
        </row>
        <row r="39">
          <cell r="B39" t="str">
            <v>FOFs</v>
          </cell>
          <cell r="C39">
            <v>0.05</v>
          </cell>
        </row>
        <row r="40">
          <cell r="B40" t="str">
            <v>DESENVOLVIMENTO</v>
          </cell>
          <cell r="C40">
            <v>0.1</v>
          </cell>
        </row>
        <row r="41">
          <cell r="B41" t="str">
            <v>HOTELARIAS</v>
          </cell>
          <cell r="C41">
            <v>0.1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5F1C9-04A7-4D71-ADB4-62590B720C15}">
  <dimension ref="A1:F59"/>
  <sheetViews>
    <sheetView showGridLines="0" showRowColHeaders="0" tabSelected="1" zoomScaleNormal="100" zoomScaleSheetLayoutView="130" workbookViewId="0">
      <selection activeCell="E58" sqref="E58"/>
    </sheetView>
  </sheetViews>
  <sheetFormatPr defaultColWidth="0" defaultRowHeight="14.25" zeroHeight="1" x14ac:dyDescent="0.25"/>
  <cols>
    <col min="1" max="1" width="7.85546875" style="11" customWidth="1"/>
    <col min="2" max="2" width="31.42578125" style="11" bestFit="1" customWidth="1"/>
    <col min="3" max="3" width="16.140625" style="11" bestFit="1" customWidth="1"/>
    <col min="4" max="4" width="15.42578125" style="53" customWidth="1"/>
    <col min="5" max="5" width="10" style="11" customWidth="1"/>
    <col min="6" max="6" width="10.7109375" style="11" hidden="1"/>
    <col min="7" max="16384" width="9.140625" style="11" hidden="1"/>
  </cols>
  <sheetData>
    <row r="1" spans="1:5" x14ac:dyDescent="0.25">
      <c r="A1" s="54"/>
      <c r="B1" s="54"/>
      <c r="C1" s="54"/>
      <c r="D1" s="55"/>
      <c r="E1" s="54"/>
    </row>
    <row r="2" spans="1:5" x14ac:dyDescent="0.25">
      <c r="A2" s="54"/>
      <c r="B2" s="54"/>
      <c r="C2" s="54"/>
      <c r="D2" s="55"/>
      <c r="E2" s="54"/>
    </row>
    <row r="3" spans="1:5" x14ac:dyDescent="0.25">
      <c r="A3" s="54"/>
      <c r="B3" s="54"/>
      <c r="C3" s="54"/>
      <c r="D3" s="55"/>
      <c r="E3" s="54"/>
    </row>
    <row r="4" spans="1:5" x14ac:dyDescent="0.25">
      <c r="A4" s="54"/>
      <c r="B4" s="54"/>
      <c r="C4" s="54"/>
      <c r="D4" s="55"/>
      <c r="E4" s="54"/>
    </row>
    <row r="5" spans="1:5" x14ac:dyDescent="0.25">
      <c r="A5" s="54"/>
      <c r="B5" s="54"/>
      <c r="C5" s="54"/>
      <c r="D5" s="55"/>
      <c r="E5" s="54"/>
    </row>
    <row r="6" spans="1:5" x14ac:dyDescent="0.25">
      <c r="A6" s="54"/>
      <c r="B6" s="54"/>
      <c r="C6" s="54"/>
      <c r="D6" s="55"/>
      <c r="E6" s="54"/>
    </row>
    <row r="7" spans="1:5" x14ac:dyDescent="0.25">
      <c r="A7" s="54"/>
      <c r="B7" s="54"/>
      <c r="C7" s="54"/>
      <c r="D7" s="55"/>
      <c r="E7" s="54"/>
    </row>
    <row r="8" spans="1:5" x14ac:dyDescent="0.25">
      <c r="A8" s="54"/>
      <c r="B8" s="54"/>
      <c r="C8" s="54"/>
      <c r="D8" s="55"/>
      <c r="E8" s="54"/>
    </row>
    <row r="9" spans="1:5" ht="30" customHeight="1" thickBot="1" x14ac:dyDescent="0.3">
      <c r="A9" s="54"/>
      <c r="B9" s="54"/>
      <c r="C9" s="54"/>
      <c r="D9" s="55"/>
      <c r="E9" s="54"/>
    </row>
    <row r="10" spans="1:5" ht="15" thickBot="1" x14ac:dyDescent="0.3">
      <c r="A10" s="54"/>
      <c r="B10" s="12" t="s">
        <v>12</v>
      </c>
      <c r="C10" s="13"/>
      <c r="D10" s="14"/>
      <c r="E10" s="54"/>
    </row>
    <row r="11" spans="1:5" ht="15" thickBot="1" x14ac:dyDescent="0.3">
      <c r="A11" s="54"/>
      <c r="B11" s="15" t="s">
        <v>13</v>
      </c>
      <c r="C11" s="16"/>
      <c r="D11" s="17">
        <v>5000</v>
      </c>
      <c r="E11" s="54"/>
    </row>
    <row r="12" spans="1:5" ht="15" thickBot="1" x14ac:dyDescent="0.3">
      <c r="A12" s="54"/>
      <c r="B12" s="15" t="s">
        <v>14</v>
      </c>
      <c r="C12" s="16"/>
      <c r="D12" s="18">
        <v>9.1999999999999998E-3</v>
      </c>
      <c r="E12" s="54"/>
    </row>
    <row r="13" spans="1:5" ht="15" thickBot="1" x14ac:dyDescent="0.3">
      <c r="A13" s="54"/>
      <c r="B13" s="19" t="s">
        <v>15</v>
      </c>
      <c r="C13" s="20"/>
      <c r="D13" s="21">
        <f>D11*30%</f>
        <v>1500</v>
      </c>
      <c r="E13" s="54"/>
    </row>
    <row r="14" spans="1:5" x14ac:dyDescent="0.25">
      <c r="A14" s="54"/>
      <c r="B14" s="54"/>
      <c r="C14" s="54"/>
      <c r="D14" s="55"/>
      <c r="E14" s="54"/>
    </row>
    <row r="15" spans="1:5" s="22" customFormat="1" ht="15" thickBot="1" x14ac:dyDescent="0.25">
      <c r="A15" s="56"/>
      <c r="B15" s="56"/>
      <c r="C15" s="56"/>
      <c r="D15" s="57"/>
      <c r="E15" s="56"/>
    </row>
    <row r="16" spans="1:5" ht="21.75" customHeight="1" thickBot="1" x14ac:dyDescent="0.3">
      <c r="A16" s="54"/>
      <c r="B16" s="12" t="s">
        <v>5</v>
      </c>
      <c r="C16" s="13"/>
      <c r="D16" s="14"/>
      <c r="E16" s="54"/>
    </row>
    <row r="17" spans="1:5" ht="15" thickBot="1" x14ac:dyDescent="0.3">
      <c r="A17" s="54"/>
      <c r="B17" s="15" t="s">
        <v>1</v>
      </c>
      <c r="C17" s="16"/>
      <c r="D17" s="17">
        <v>500</v>
      </c>
      <c r="E17" s="54"/>
    </row>
    <row r="18" spans="1:5" ht="15" thickBot="1" x14ac:dyDescent="0.3">
      <c r="A18" s="54"/>
      <c r="B18" s="15" t="s">
        <v>0</v>
      </c>
      <c r="C18" s="16"/>
      <c r="D18" s="23">
        <v>5</v>
      </c>
      <c r="E18" s="54"/>
    </row>
    <row r="19" spans="1:5" ht="15" thickBot="1" x14ac:dyDescent="0.3">
      <c r="A19" s="54"/>
      <c r="B19" s="15" t="s">
        <v>2</v>
      </c>
      <c r="C19" s="16"/>
      <c r="D19" s="18">
        <v>1.0789999999999999E-2</v>
      </c>
      <c r="E19" s="54"/>
    </row>
    <row r="20" spans="1:5" ht="15" thickBot="1" x14ac:dyDescent="0.3">
      <c r="A20" s="54"/>
      <c r="B20" s="24" t="s">
        <v>3</v>
      </c>
      <c r="C20" s="25"/>
      <c r="D20" s="26">
        <f>FV(D19,D18*12,-D17)</f>
        <v>41888.456999243819</v>
      </c>
      <c r="E20" s="54"/>
    </row>
    <row r="21" spans="1:5" ht="15" thickBot="1" x14ac:dyDescent="0.3">
      <c r="A21" s="54"/>
      <c r="B21" s="27" t="s">
        <v>4</v>
      </c>
      <c r="C21" s="28"/>
      <c r="D21" s="29">
        <f>D20*D19</f>
        <v>451.97645102184077</v>
      </c>
      <c r="E21" s="54"/>
    </row>
    <row r="22" spans="1:5" x14ac:dyDescent="0.25">
      <c r="A22" s="54"/>
      <c r="B22" s="54"/>
      <c r="C22" s="54"/>
      <c r="D22" s="55"/>
      <c r="E22" s="54"/>
    </row>
    <row r="23" spans="1:5" ht="15" thickBot="1" x14ac:dyDescent="0.3">
      <c r="A23" s="54"/>
      <c r="B23" s="58"/>
      <c r="C23" s="54"/>
      <c r="D23" s="55"/>
      <c r="E23" s="54"/>
    </row>
    <row r="24" spans="1:5" ht="25.5" customHeight="1" thickBot="1" x14ac:dyDescent="0.3">
      <c r="A24" s="54"/>
      <c r="B24" s="30" t="s">
        <v>6</v>
      </c>
      <c r="C24" s="31"/>
      <c r="D24" s="32" t="s">
        <v>16</v>
      </c>
      <c r="E24" s="54"/>
    </row>
    <row r="25" spans="1:5" ht="15" thickBot="1" x14ac:dyDescent="0.3">
      <c r="A25" s="54"/>
      <c r="B25" s="33" t="s">
        <v>7</v>
      </c>
      <c r="C25" s="34">
        <f>FV($D$19,2*12,-$D$17)</f>
        <v>13613.813648822608</v>
      </c>
      <c r="D25" s="35">
        <f>C25*$D$12</f>
        <v>125.24708556916799</v>
      </c>
      <c r="E25" s="54"/>
    </row>
    <row r="26" spans="1:5" ht="15" thickBot="1" x14ac:dyDescent="0.3">
      <c r="A26" s="54"/>
      <c r="B26" s="33" t="s">
        <v>8</v>
      </c>
      <c r="C26" s="34">
        <f>FV($D$19,5*12,-$D$17)</f>
        <v>41888.456999243819</v>
      </c>
      <c r="D26" s="35">
        <f>C26*$D$12</f>
        <v>385.37380439304314</v>
      </c>
      <c r="E26" s="54"/>
    </row>
    <row r="27" spans="1:5" ht="15" thickBot="1" x14ac:dyDescent="0.3">
      <c r="A27" s="54"/>
      <c r="B27" s="33" t="s">
        <v>9</v>
      </c>
      <c r="C27" s="34">
        <f>FV($D$19,10*12,-$D$17)</f>
        <v>121642.1062650861</v>
      </c>
      <c r="D27" s="35">
        <f>C27*$D$12</f>
        <v>1119.1073776387921</v>
      </c>
      <c r="E27" s="54"/>
    </row>
    <row r="28" spans="1:5" ht="15" thickBot="1" x14ac:dyDescent="0.3">
      <c r="A28" s="54"/>
      <c r="B28" s="36" t="s">
        <v>10</v>
      </c>
      <c r="C28" s="37">
        <f>FV($D$19,20*12,-$D$17)</f>
        <v>562599.20004854025</v>
      </c>
      <c r="D28" s="38">
        <f>C28*$D$12</f>
        <v>5175.9126404465705</v>
      </c>
      <c r="E28" s="54"/>
    </row>
    <row r="29" spans="1:5" ht="15" thickBot="1" x14ac:dyDescent="0.3">
      <c r="A29" s="54"/>
      <c r="B29" s="39" t="s">
        <v>11</v>
      </c>
      <c r="C29" s="40">
        <f>FV($D$19,30*12,-$D$17)</f>
        <v>2161084.8275023573</v>
      </c>
      <c r="D29" s="41">
        <f>C29*$D$12</f>
        <v>19881.980413021687</v>
      </c>
      <c r="E29" s="54"/>
    </row>
    <row r="30" spans="1:5" x14ac:dyDescent="0.25">
      <c r="A30" s="54"/>
      <c r="B30" s="54"/>
      <c r="C30" s="54"/>
      <c r="D30" s="55"/>
      <c r="E30" s="54"/>
    </row>
    <row r="31" spans="1:5" ht="15" thickBot="1" x14ac:dyDescent="0.3">
      <c r="A31" s="54"/>
      <c r="B31" s="54"/>
      <c r="C31" s="54"/>
      <c r="D31" s="55"/>
      <c r="E31" s="54"/>
    </row>
    <row r="32" spans="1:5" s="44" customFormat="1" ht="16.5" customHeight="1" x14ac:dyDescent="0.2">
      <c r="A32" s="57"/>
      <c r="B32" s="62" t="s">
        <v>33</v>
      </c>
      <c r="C32" s="42" t="s">
        <v>28</v>
      </c>
      <c r="D32" s="43"/>
      <c r="E32" s="57"/>
    </row>
    <row r="33" spans="1:5" s="22" customFormat="1" ht="16.5" customHeight="1" x14ac:dyDescent="0.2">
      <c r="A33" s="56"/>
      <c r="B33" s="63" t="s">
        <v>32</v>
      </c>
      <c r="C33" s="45">
        <f>D17</f>
        <v>500</v>
      </c>
      <c r="D33" s="46"/>
      <c r="E33" s="56"/>
    </row>
    <row r="34" spans="1:5" x14ac:dyDescent="0.25">
      <c r="A34" s="54"/>
      <c r="B34" s="59" t="s">
        <v>19</v>
      </c>
      <c r="C34" s="60" t="s">
        <v>31</v>
      </c>
      <c r="D34" s="61" t="s">
        <v>30</v>
      </c>
      <c r="E34" s="54"/>
    </row>
    <row r="35" spans="1:5" x14ac:dyDescent="0.25">
      <c r="A35" s="54"/>
      <c r="B35" s="47" t="s">
        <v>22</v>
      </c>
      <c r="C35" s="48">
        <f>VLOOKUP($C$32&amp;"-"&amp;B35,FIIs_tipos!A:D,4,0)</f>
        <v>0.32</v>
      </c>
      <c r="D35" s="49">
        <f>C35*$C$33</f>
        <v>160</v>
      </c>
      <c r="E35" s="54"/>
    </row>
    <row r="36" spans="1:5" x14ac:dyDescent="0.25">
      <c r="A36" s="54"/>
      <c r="B36" s="47" t="s">
        <v>23</v>
      </c>
      <c r="C36" s="48">
        <f>VLOOKUP($C$32&amp;"-"&amp;B36,FIIs_tipos!A:D,4,0)</f>
        <v>0.35</v>
      </c>
      <c r="D36" s="49">
        <f>C36*$C$33</f>
        <v>175</v>
      </c>
      <c r="E36" s="54"/>
    </row>
    <row r="37" spans="1:5" x14ac:dyDescent="0.25">
      <c r="A37" s="54"/>
      <c r="B37" s="47" t="s">
        <v>24</v>
      </c>
      <c r="C37" s="48">
        <f>VLOOKUP($C$32&amp;"-"&amp;B37,FIIs_tipos!A:D,4,0)</f>
        <v>0.08</v>
      </c>
      <c r="D37" s="49">
        <f t="shared" ref="D36:D40" si="0">C37*$C$33</f>
        <v>40</v>
      </c>
      <c r="E37" s="54"/>
    </row>
    <row r="38" spans="1:5" x14ac:dyDescent="0.25">
      <c r="A38" s="54"/>
      <c r="B38" s="47" t="s">
        <v>25</v>
      </c>
      <c r="C38" s="48">
        <f>VLOOKUP($C$32&amp;"-"&amp;B38,FIIs_tipos!A:D,4,0)</f>
        <v>0.05</v>
      </c>
      <c r="D38" s="49">
        <f t="shared" si="0"/>
        <v>25</v>
      </c>
      <c r="E38" s="54"/>
    </row>
    <row r="39" spans="1:5" x14ac:dyDescent="0.25">
      <c r="A39" s="54"/>
      <c r="B39" s="47" t="s">
        <v>26</v>
      </c>
      <c r="C39" s="48">
        <f>VLOOKUP($C$32&amp;"-"&amp;B39,FIIs_tipos!A:D,4,0)</f>
        <v>0.1</v>
      </c>
      <c r="D39" s="49">
        <f t="shared" si="0"/>
        <v>50</v>
      </c>
      <c r="E39" s="54"/>
    </row>
    <row r="40" spans="1:5" x14ac:dyDescent="0.25">
      <c r="A40" s="54"/>
      <c r="B40" s="47" t="s">
        <v>27</v>
      </c>
      <c r="C40" s="48">
        <f>VLOOKUP($C$32&amp;"-"&amp;B40,FIIs_tipos!A:D,4,0)</f>
        <v>0.1</v>
      </c>
      <c r="D40" s="49">
        <f t="shared" si="0"/>
        <v>50</v>
      </c>
      <c r="E40" s="54"/>
    </row>
    <row r="41" spans="1:5" ht="17.25" thickBot="1" x14ac:dyDescent="0.35">
      <c r="A41" s="54"/>
      <c r="B41" s="50"/>
      <c r="C41" s="51">
        <f>SUM(C35:C40)</f>
        <v>0.99999999999999989</v>
      </c>
      <c r="D41" s="52">
        <f>SUM(D35:D40)</f>
        <v>500</v>
      </c>
      <c r="E41" s="54"/>
    </row>
    <row r="42" spans="1:5" x14ac:dyDescent="0.25">
      <c r="A42" s="54"/>
      <c r="B42" s="54"/>
      <c r="C42" s="54"/>
      <c r="D42" s="54"/>
      <c r="E42" s="54"/>
    </row>
    <row r="43" spans="1:5" x14ac:dyDescent="0.25">
      <c r="A43" s="54"/>
      <c r="B43" s="54"/>
      <c r="C43" s="54"/>
      <c r="D43" s="54"/>
      <c r="E43" s="54"/>
    </row>
    <row r="44" spans="1:5" x14ac:dyDescent="0.25">
      <c r="A44" s="54"/>
      <c r="B44" s="54"/>
      <c r="C44" s="54"/>
      <c r="D44" s="54"/>
      <c r="E44" s="54"/>
    </row>
    <row r="45" spans="1:5" x14ac:dyDescent="0.25">
      <c r="A45" s="54"/>
      <c r="B45" s="54"/>
      <c r="C45" s="54"/>
      <c r="D45" s="54"/>
      <c r="E45" s="54"/>
    </row>
    <row r="46" spans="1:5" x14ac:dyDescent="0.25">
      <c r="A46" s="54"/>
      <c r="B46" s="54"/>
      <c r="C46" s="54"/>
      <c r="D46" s="54"/>
      <c r="E46" s="54"/>
    </row>
    <row r="47" spans="1:5" x14ac:dyDescent="0.25">
      <c r="A47" s="54"/>
      <c r="B47" s="54"/>
      <c r="C47" s="54"/>
      <c r="D47" s="54"/>
      <c r="E47" s="54"/>
    </row>
    <row r="48" spans="1:5" x14ac:dyDescent="0.25">
      <c r="A48" s="54"/>
      <c r="B48" s="54"/>
      <c r="C48" s="54"/>
      <c r="D48" s="54"/>
      <c r="E48" s="54"/>
    </row>
    <row r="49" spans="1:5" x14ac:dyDescent="0.25">
      <c r="A49" s="54"/>
      <c r="B49" s="54"/>
      <c r="C49" s="54"/>
      <c r="D49" s="54"/>
      <c r="E49" s="54"/>
    </row>
    <row r="50" spans="1:5" x14ac:dyDescent="0.25">
      <c r="A50" s="54"/>
      <c r="B50" s="54"/>
      <c r="C50" s="54"/>
      <c r="D50" s="54"/>
      <c r="E50" s="54"/>
    </row>
    <row r="51" spans="1:5" x14ac:dyDescent="0.25">
      <c r="A51" s="54"/>
      <c r="B51" s="54"/>
      <c r="C51" s="54"/>
      <c r="D51" s="54"/>
      <c r="E51" s="54"/>
    </row>
    <row r="52" spans="1:5" x14ac:dyDescent="0.25">
      <c r="A52" s="54"/>
      <c r="B52" s="54"/>
      <c r="C52" s="54"/>
      <c r="D52" s="54"/>
      <c r="E52" s="54"/>
    </row>
    <row r="53" spans="1:5" x14ac:dyDescent="0.25">
      <c r="A53" s="54"/>
      <c r="B53" s="54"/>
      <c r="C53" s="54"/>
      <c r="D53" s="54"/>
      <c r="E53" s="54"/>
    </row>
    <row r="54" spans="1:5" x14ac:dyDescent="0.25">
      <c r="A54" s="54"/>
      <c r="B54" s="54"/>
      <c r="C54" s="54"/>
      <c r="D54" s="54"/>
      <c r="E54" s="54"/>
    </row>
    <row r="55" spans="1:5" x14ac:dyDescent="0.25">
      <c r="A55" s="54"/>
      <c r="B55" s="54"/>
      <c r="C55" s="54"/>
      <c r="D55" s="54"/>
      <c r="E55" s="54"/>
    </row>
    <row r="56" spans="1:5" x14ac:dyDescent="0.25">
      <c r="A56" s="54"/>
      <c r="B56" s="54"/>
      <c r="C56" s="54"/>
      <c r="D56" s="55"/>
      <c r="E56" s="54"/>
    </row>
    <row r="57" spans="1:5" x14ac:dyDescent="0.25">
      <c r="A57" s="54"/>
      <c r="B57" s="54"/>
      <c r="C57" s="54"/>
      <c r="D57" s="55"/>
      <c r="E57" s="54"/>
    </row>
    <row r="58" spans="1:5" x14ac:dyDescent="0.25">
      <c r="A58" s="54"/>
      <c r="B58" s="54"/>
      <c r="C58" s="54"/>
      <c r="D58" s="55"/>
      <c r="E58" s="54"/>
    </row>
    <row r="59" spans="1:5" x14ac:dyDescent="0.25">
      <c r="A59" s="54"/>
      <c r="B59" s="54"/>
      <c r="C59" s="54"/>
      <c r="D59" s="55"/>
      <c r="E59" s="54"/>
    </row>
  </sheetData>
  <mergeCells count="11">
    <mergeCell ref="B17:C17"/>
    <mergeCell ref="B13:C13"/>
    <mergeCell ref="B12:C12"/>
    <mergeCell ref="B11:C11"/>
    <mergeCell ref="B16:D16"/>
    <mergeCell ref="B24:C24"/>
    <mergeCell ref="B10:D10"/>
    <mergeCell ref="B21:C21"/>
    <mergeCell ref="B20:C20"/>
    <mergeCell ref="B19:C19"/>
    <mergeCell ref="B18:C18"/>
  </mergeCells>
  <dataValidations count="1">
    <dataValidation type="list" allowBlank="1" showInputMessage="1" showErrorMessage="1" sqref="C32" xr:uid="{3ED09E21-BDD4-41CD-824F-79C92162CADC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paperSize="9" scale="7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38C15-F46F-41DA-9AEC-73F3283EADB1}">
  <dimension ref="A2:D20"/>
  <sheetViews>
    <sheetView showGridLines="0" workbookViewId="0">
      <selection activeCell="A32" sqref="A32"/>
    </sheetView>
  </sheetViews>
  <sheetFormatPr defaultRowHeight="12.75" x14ac:dyDescent="0.2"/>
  <cols>
    <col min="1" max="1" width="28.140625" bestFit="1" customWidth="1"/>
    <col min="2" max="2" width="11.140625" bestFit="1" customWidth="1"/>
    <col min="3" max="3" width="17.140625" bestFit="1" customWidth="1"/>
    <col min="4" max="4" width="4.42578125" bestFit="1" customWidth="1"/>
  </cols>
  <sheetData>
    <row r="2" spans="1:4" ht="15" x14ac:dyDescent="0.25">
      <c r="A2" s="2" t="s">
        <v>17</v>
      </c>
      <c r="B2" s="2" t="s">
        <v>18</v>
      </c>
      <c r="C2" s="3" t="s">
        <v>19</v>
      </c>
      <c r="D2" s="3" t="s">
        <v>20</v>
      </c>
    </row>
    <row r="3" spans="1:4" x14ac:dyDescent="0.2">
      <c r="A3" t="str">
        <f>B3&amp;"-"&amp;C3</f>
        <v>Conservador-PAPEL</v>
      </c>
      <c r="B3" t="s">
        <v>21</v>
      </c>
      <c r="C3" s="1" t="s">
        <v>22</v>
      </c>
      <c r="D3" s="4">
        <v>0.3</v>
      </c>
    </row>
    <row r="4" spans="1:4" x14ac:dyDescent="0.2">
      <c r="A4" t="str">
        <f t="shared" ref="A4:A20" si="0">B4&amp;"-"&amp;C4</f>
        <v>Conservador-TIJOLO</v>
      </c>
      <c r="B4" t="s">
        <v>21</v>
      </c>
      <c r="C4" s="1" t="s">
        <v>23</v>
      </c>
      <c r="D4" s="4">
        <v>0.5</v>
      </c>
    </row>
    <row r="5" spans="1:4" x14ac:dyDescent="0.2">
      <c r="A5" t="str">
        <f t="shared" si="0"/>
        <v>Conservador-HÍBRIDOS</v>
      </c>
      <c r="B5" t="s">
        <v>21</v>
      </c>
      <c r="C5" s="1" t="s">
        <v>24</v>
      </c>
      <c r="D5" s="4">
        <v>0.1</v>
      </c>
    </row>
    <row r="6" spans="1:4" x14ac:dyDescent="0.2">
      <c r="A6" t="str">
        <f t="shared" si="0"/>
        <v>Conservador-FOFs</v>
      </c>
      <c r="B6" t="s">
        <v>21</v>
      </c>
      <c r="C6" s="1" t="s">
        <v>25</v>
      </c>
      <c r="D6" s="4">
        <v>0.1</v>
      </c>
    </row>
    <row r="7" spans="1:4" x14ac:dyDescent="0.2">
      <c r="A7" t="str">
        <f t="shared" si="0"/>
        <v>Conservador-DESENVOLVIMENTO</v>
      </c>
      <c r="B7" t="s">
        <v>21</v>
      </c>
      <c r="C7" s="1" t="s">
        <v>26</v>
      </c>
      <c r="D7" s="4">
        <v>0</v>
      </c>
    </row>
    <row r="8" spans="1:4" ht="13.5" thickBot="1" x14ac:dyDescent="0.25">
      <c r="A8" s="5" t="str">
        <f t="shared" si="0"/>
        <v>Conservador-HOTELARIAS</v>
      </c>
      <c r="B8" s="5" t="s">
        <v>21</v>
      </c>
      <c r="C8" s="6" t="s">
        <v>27</v>
      </c>
      <c r="D8" s="7">
        <v>0</v>
      </c>
    </row>
    <row r="9" spans="1:4" x14ac:dyDescent="0.2">
      <c r="A9" t="str">
        <f t="shared" si="0"/>
        <v>Moderado-PAPEL</v>
      </c>
      <c r="B9" t="s">
        <v>28</v>
      </c>
      <c r="C9" s="1" t="s">
        <v>22</v>
      </c>
      <c r="D9" s="4">
        <v>0.32</v>
      </c>
    </row>
    <row r="10" spans="1:4" x14ac:dyDescent="0.2">
      <c r="A10" s="8" t="str">
        <f t="shared" si="0"/>
        <v>Moderado-TIJOLO</v>
      </c>
      <c r="B10" s="8" t="s">
        <v>28</v>
      </c>
      <c r="C10" s="9" t="s">
        <v>23</v>
      </c>
      <c r="D10" s="10">
        <v>0.35</v>
      </c>
    </row>
    <row r="11" spans="1:4" x14ac:dyDescent="0.2">
      <c r="A11" t="str">
        <f t="shared" si="0"/>
        <v>Moderado-HÍBRIDOS</v>
      </c>
      <c r="B11" t="s">
        <v>28</v>
      </c>
      <c r="C11" s="1" t="s">
        <v>24</v>
      </c>
      <c r="D11" s="4">
        <v>0.08</v>
      </c>
    </row>
    <row r="12" spans="1:4" x14ac:dyDescent="0.2">
      <c r="A12" t="str">
        <f t="shared" si="0"/>
        <v>Moderado-FOFs</v>
      </c>
      <c r="B12" t="s">
        <v>28</v>
      </c>
      <c r="C12" s="1" t="s">
        <v>25</v>
      </c>
      <c r="D12" s="4">
        <v>0.05</v>
      </c>
    </row>
    <row r="13" spans="1:4" x14ac:dyDescent="0.2">
      <c r="A13" t="str">
        <f t="shared" si="0"/>
        <v>Moderado-DESENVOLVIMENTO</v>
      </c>
      <c r="B13" t="s">
        <v>28</v>
      </c>
      <c r="C13" s="1" t="s">
        <v>26</v>
      </c>
      <c r="D13" s="4">
        <v>0.1</v>
      </c>
    </row>
    <row r="14" spans="1:4" ht="13.5" thickBot="1" x14ac:dyDescent="0.25">
      <c r="A14" s="5" t="str">
        <f t="shared" si="0"/>
        <v>Moderado-HOTELARIAS</v>
      </c>
      <c r="B14" s="5" t="s">
        <v>28</v>
      </c>
      <c r="C14" s="6" t="s">
        <v>27</v>
      </c>
      <c r="D14" s="7">
        <v>0.1</v>
      </c>
    </row>
    <row r="15" spans="1:4" x14ac:dyDescent="0.2">
      <c r="A15" t="str">
        <f t="shared" si="0"/>
        <v>Agressivo-PAPEL</v>
      </c>
      <c r="B15" t="s">
        <v>29</v>
      </c>
      <c r="C15" s="1" t="s">
        <v>22</v>
      </c>
      <c r="D15" s="4">
        <v>0.5</v>
      </c>
    </row>
    <row r="16" spans="1:4" x14ac:dyDescent="0.2">
      <c r="A16" t="str">
        <f t="shared" si="0"/>
        <v>Agressivo-TIJOLO</v>
      </c>
      <c r="B16" t="s">
        <v>29</v>
      </c>
      <c r="C16" s="1" t="s">
        <v>23</v>
      </c>
      <c r="D16" s="4">
        <v>0.1</v>
      </c>
    </row>
    <row r="17" spans="1:4" x14ac:dyDescent="0.2">
      <c r="A17" t="str">
        <f t="shared" si="0"/>
        <v>Agressivo-HÍBRIDOS</v>
      </c>
      <c r="B17" t="s">
        <v>29</v>
      </c>
      <c r="C17" s="1" t="s">
        <v>24</v>
      </c>
      <c r="D17" s="4">
        <v>0.05</v>
      </c>
    </row>
    <row r="18" spans="1:4" x14ac:dyDescent="0.2">
      <c r="A18" t="str">
        <f t="shared" si="0"/>
        <v>Agressivo-FOFs</v>
      </c>
      <c r="B18" t="s">
        <v>29</v>
      </c>
      <c r="C18" s="1" t="s">
        <v>25</v>
      </c>
      <c r="D18" s="4">
        <v>0.05</v>
      </c>
    </row>
    <row r="19" spans="1:4" x14ac:dyDescent="0.2">
      <c r="A19" t="str">
        <f t="shared" si="0"/>
        <v>Agressivo-DESENVOLVIMENTO</v>
      </c>
      <c r="B19" t="s">
        <v>29</v>
      </c>
      <c r="C19" s="1" t="s">
        <v>26</v>
      </c>
      <c r="D19" s="4">
        <v>0.2</v>
      </c>
    </row>
    <row r="20" spans="1:4" x14ac:dyDescent="0.2">
      <c r="A20" t="str">
        <f t="shared" si="0"/>
        <v>Agressivo-HOTELARIAS</v>
      </c>
      <c r="B20" t="s">
        <v>29</v>
      </c>
      <c r="C20" s="1" t="s">
        <v>27</v>
      </c>
      <c r="D20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APP</vt:lpstr>
      <vt:lpstr>FIIs_tipos</vt:lpstr>
      <vt:lpstr>aporte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Santos</dc:creator>
  <cp:lastModifiedBy>Lucas Santos</cp:lastModifiedBy>
  <dcterms:created xsi:type="dcterms:W3CDTF">2025-05-19T19:10:11Z</dcterms:created>
  <dcterms:modified xsi:type="dcterms:W3CDTF">2025-05-19T20:53:20Z</dcterms:modified>
</cp:coreProperties>
</file>