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daq_v2/docs/"/>
    </mc:Choice>
  </mc:AlternateContent>
  <xr:revisionPtr revIDLastSave="0" documentId="13_ncr:1_{66D19E76-4AAC-504E-B68A-63696222E641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covg_daq_v2" sheetId="1" r:id="rId1"/>
  </sheets>
  <definedNames>
    <definedName name="_xlnm._FilterDatabase" localSheetId="0" hidden="1">covg_daq_v2!$A$5:$M$30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1" l="1"/>
  <c r="T34" i="1"/>
  <c r="S34" i="1"/>
  <c r="R34" i="1"/>
  <c r="X34" i="1"/>
  <c r="W34" i="1"/>
  <c r="X30" i="1"/>
  <c r="W30" i="1"/>
  <c r="U30" i="1"/>
  <c r="T30" i="1"/>
  <c r="S30" i="1"/>
  <c r="R30" i="1"/>
  <c r="X29" i="1"/>
  <c r="W29" i="1"/>
  <c r="U29" i="1"/>
  <c r="T29" i="1"/>
  <c r="S29" i="1"/>
  <c r="R29" i="1"/>
  <c r="X28" i="1"/>
  <c r="W28" i="1"/>
  <c r="U28" i="1"/>
  <c r="T28" i="1"/>
  <c r="S28" i="1"/>
  <c r="R28" i="1"/>
  <c r="X27" i="1"/>
  <c r="W27" i="1"/>
  <c r="U27" i="1"/>
  <c r="T27" i="1"/>
  <c r="S27" i="1"/>
  <c r="R27" i="1"/>
  <c r="X26" i="1"/>
  <c r="W26" i="1"/>
  <c r="U26" i="1"/>
  <c r="T26" i="1"/>
  <c r="S26" i="1"/>
  <c r="R26" i="1"/>
  <c r="X25" i="1"/>
  <c r="W25" i="1"/>
  <c r="U25" i="1"/>
  <c r="T25" i="1"/>
  <c r="S25" i="1"/>
  <c r="R25" i="1"/>
  <c r="X24" i="1"/>
  <c r="W24" i="1"/>
  <c r="U24" i="1"/>
  <c r="T24" i="1"/>
  <c r="S24" i="1"/>
  <c r="R24" i="1"/>
  <c r="X23" i="1"/>
  <c r="W23" i="1"/>
  <c r="U23" i="1"/>
  <c r="T23" i="1"/>
  <c r="S23" i="1"/>
  <c r="R23" i="1"/>
  <c r="X22" i="1"/>
  <c r="W22" i="1"/>
  <c r="U22" i="1"/>
  <c r="T22" i="1"/>
  <c r="S22" i="1"/>
  <c r="R22" i="1"/>
  <c r="X21" i="1"/>
  <c r="W21" i="1"/>
  <c r="U21" i="1"/>
  <c r="T21" i="1"/>
  <c r="S21" i="1"/>
  <c r="R21" i="1"/>
  <c r="X20" i="1"/>
  <c r="W20" i="1"/>
  <c r="U20" i="1"/>
  <c r="T20" i="1"/>
  <c r="S20" i="1"/>
  <c r="R20" i="1"/>
  <c r="X19" i="1"/>
  <c r="W19" i="1"/>
  <c r="U19" i="1"/>
  <c r="T19" i="1"/>
  <c r="S19" i="1"/>
  <c r="R19" i="1"/>
  <c r="X18" i="1"/>
  <c r="W18" i="1"/>
  <c r="U18" i="1"/>
  <c r="T18" i="1"/>
  <c r="S18" i="1"/>
  <c r="R18" i="1"/>
  <c r="X17" i="1"/>
  <c r="W17" i="1"/>
  <c r="U17" i="1"/>
  <c r="T17" i="1"/>
  <c r="S17" i="1"/>
  <c r="R17" i="1"/>
  <c r="X16" i="1"/>
  <c r="W16" i="1"/>
  <c r="U16" i="1"/>
  <c r="T16" i="1"/>
  <c r="S16" i="1"/>
  <c r="R16" i="1"/>
  <c r="X15" i="1"/>
  <c r="W15" i="1"/>
  <c r="U15" i="1"/>
  <c r="T15" i="1"/>
  <c r="S15" i="1"/>
  <c r="R15" i="1"/>
  <c r="X14" i="1"/>
  <c r="W14" i="1"/>
  <c r="U14" i="1"/>
  <c r="T14" i="1"/>
  <c r="S14" i="1"/>
  <c r="R14" i="1"/>
  <c r="X13" i="1"/>
  <c r="W13" i="1"/>
  <c r="U13" i="1"/>
  <c r="T13" i="1"/>
  <c r="S13" i="1"/>
  <c r="R13" i="1"/>
  <c r="X12" i="1"/>
  <c r="W12" i="1"/>
  <c r="U12" i="1"/>
  <c r="T12" i="1"/>
  <c r="S12" i="1"/>
  <c r="R12" i="1"/>
  <c r="X11" i="1"/>
  <c r="W11" i="1"/>
  <c r="U11" i="1"/>
  <c r="T11" i="1"/>
  <c r="S11" i="1"/>
  <c r="R11" i="1"/>
  <c r="X10" i="1"/>
  <c r="W10" i="1"/>
  <c r="U10" i="1"/>
  <c r="T10" i="1"/>
  <c r="S10" i="1"/>
  <c r="R10" i="1"/>
  <c r="X9" i="1"/>
  <c r="W9" i="1"/>
  <c r="U9" i="1"/>
  <c r="T9" i="1"/>
  <c r="S9" i="1"/>
  <c r="R9" i="1"/>
  <c r="X8" i="1"/>
  <c r="W8" i="1"/>
  <c r="U8" i="1"/>
  <c r="T8" i="1"/>
  <c r="S8" i="1"/>
  <c r="R8" i="1"/>
  <c r="X7" i="1"/>
  <c r="W7" i="1"/>
  <c r="U7" i="1"/>
  <c r="T7" i="1"/>
  <c r="S7" i="1"/>
  <c r="R7" i="1"/>
  <c r="X6" i="1"/>
  <c r="W6" i="1"/>
  <c r="U6" i="1"/>
  <c r="T6" i="1"/>
  <c r="S6" i="1"/>
  <c r="R6" i="1"/>
  <c r="X36" i="1" l="1"/>
  <c r="W33" i="1"/>
  <c r="R33" i="1"/>
  <c r="S33" i="1"/>
  <c r="T33" i="1"/>
  <c r="U33" i="1"/>
  <c r="X33" i="1"/>
</calcChain>
</file>

<file path=xl/sharedStrings.xml><?xml version="1.0" encoding="utf-8"?>
<sst xmlns="http://schemas.openxmlformats.org/spreadsheetml/2006/main" count="196" uniqueCount="157">
  <si>
    <t>Source:</t>
  </si>
  <si>
    <t>/Users/koer2434/Google Drive/UST/research/covg/pcb_design/kicad/covg_daq_v2/covg_daq_v2.sch</t>
  </si>
  <si>
    <t>Date:</t>
  </si>
  <si>
    <t>Thursday, 01 July 2021 at 17:59:19</t>
  </si>
  <si>
    <t>Tool:</t>
  </si>
  <si>
    <t>Eeschema (5.1.9-0-10_14)</t>
  </si>
  <si>
    <t>Component Count:</t>
  </si>
  <si>
    <t>Ref</t>
  </si>
  <si>
    <t>Value</t>
  </si>
  <si>
    <t>Footprint</t>
  </si>
  <si>
    <t>Datasheet</t>
  </si>
  <si>
    <t>Manufacturer</t>
  </si>
  <si>
    <t>Vendor</t>
  </si>
  <si>
    <t>Manf#</t>
  </si>
  <si>
    <t>Voltage</t>
  </si>
  <si>
    <t>Tolerance</t>
  </si>
  <si>
    <t>IC1</t>
  </si>
  <si>
    <t>ADS8686SIPZAR</t>
  </si>
  <si>
    <t>Package_QFP:LQFP-80_14x14mm_P0.65mm</t>
  </si>
  <si>
    <t>https://www.ti.com/lit/gpn/ADS8686S</t>
  </si>
  <si>
    <t>OPA1662</t>
  </si>
  <si>
    <t>Package_SO:VSSOP-8_3.0x3.0mm_P0.65mm</t>
  </si>
  <si>
    <t>OPA1662AIDGKR</t>
  </si>
  <si>
    <t>BC856</t>
  </si>
  <si>
    <t>Package_TO_SOT_SMD:SOT-23</t>
  </si>
  <si>
    <t>https://www.onsemi.com/pub/Collateral/BC860-D.pdf</t>
  </si>
  <si>
    <t>BC856B-7-F</t>
  </si>
  <si>
    <t>OPA2156xD</t>
  </si>
  <si>
    <t>Package_SO:SOIC-8_3.9x4.9mm_P1.27mm</t>
  </si>
  <si>
    <t>https://www.ti.com/lit/ds/symlink/opa2156.pdf</t>
  </si>
  <si>
    <t>OPA2156IDR</t>
  </si>
  <si>
    <t>DAC80508ZRTER</t>
  </si>
  <si>
    <t>Package_DFN_QFN:WQFN-16-1EP_3x3mm_P0.5mm_EP1.6x1.6mm</t>
  </si>
  <si>
    <t>DAC80508ZCRTET</t>
  </si>
  <si>
    <t>TMUX6136PWR</t>
  </si>
  <si>
    <t>Package_SO:TSSOP-16_4.4x5mm_P0.65mm</t>
  </si>
  <si>
    <t>OPA991S</t>
  </si>
  <si>
    <t>Package_TO_SOT_SMD:SOT-23-6</t>
  </si>
  <si>
    <t>https://www.ti.com/lit/ds/symlink/opa991.pdf</t>
  </si>
  <si>
    <t>OPA991SIDBVR</t>
  </si>
  <si>
    <t>U13</t>
  </si>
  <si>
    <t>LT3471</t>
  </si>
  <si>
    <t>covg-kicad:DFN-10-1EP_3x3mm_P0.5mm_EP1.65x2.38mm</t>
  </si>
  <si>
    <t>LT3471EDD#PBF</t>
  </si>
  <si>
    <t>U14</t>
  </si>
  <si>
    <t>LP38692MP-5.0</t>
  </si>
  <si>
    <t>Package_TO_SOT_SMD:SOT-223-5</t>
  </si>
  <si>
    <t>https://www.ti.com/lit/ds/symlink/lp38693.pdf</t>
  </si>
  <si>
    <t>LP38692MPX-5.0/NOPB</t>
  </si>
  <si>
    <t>U15</t>
  </si>
  <si>
    <t>LP38693MP-3.3</t>
  </si>
  <si>
    <t>LP38693MP-3.3/NOPB</t>
  </si>
  <si>
    <t>U16</t>
  </si>
  <si>
    <t>LM2937xMP</t>
  </si>
  <si>
    <t>Package_TO_SOT_SMD:SOT-223-3_TabPin2</t>
  </si>
  <si>
    <t>http://www.ti.com/lit/ds/symlink/lm2937.pdf</t>
  </si>
  <si>
    <t>LM2937IMPX-15/NOPB</t>
  </si>
  <si>
    <t>U17</t>
  </si>
  <si>
    <t>MAX6070BAUT21+T</t>
  </si>
  <si>
    <t>Package_TO_SOT_SMD:SOT-23-6_Handsoldering</t>
  </si>
  <si>
    <t>U18</t>
  </si>
  <si>
    <t>LP38693MP-1.8</t>
  </si>
  <si>
    <t>LP38693MP-1.8/NOPB</t>
  </si>
  <si>
    <t>U19</t>
  </si>
  <si>
    <t>MC79M15_TO252</t>
  </si>
  <si>
    <t>Package_TO_SOT_SMD:TO-252-2</t>
  </si>
  <si>
    <t>http://www.onsemi.com/pub/Collateral/MC79M00-D.PDF</t>
  </si>
  <si>
    <t>MC79M15BDTRKG</t>
  </si>
  <si>
    <t>U20</t>
  </si>
  <si>
    <t>LP38693MP-2.5</t>
  </si>
  <si>
    <t>LP38693MP-2.5/NOPB</t>
  </si>
  <si>
    <t>U21</t>
  </si>
  <si>
    <t>24AA025UID</t>
  </si>
  <si>
    <t>https://ww1.microchip.com/downloads/en/DeviceDoc/20005202A.pdf</t>
  </si>
  <si>
    <t>24AA025UIDT-I/SN</t>
  </si>
  <si>
    <t>U22</t>
  </si>
  <si>
    <t>PCA9306</t>
  </si>
  <si>
    <t>Package_SO:TSSOP-8_4.4x3mm_P0.65mm</t>
  </si>
  <si>
    <t>http://www.ti.com/lit/ds/symlink/pca9306.pdf</t>
  </si>
  <si>
    <t>PCA9306DTR2G</t>
  </si>
  <si>
    <t>U23</t>
  </si>
  <si>
    <t>NLSX3018DTR2G</t>
  </si>
  <si>
    <t>Package_SO:TSSOP-20_4.4x6.5mm_P0.65mm</t>
  </si>
  <si>
    <t>TXS0108EPW</t>
  </si>
  <si>
    <t>www.ti.com/lit/ds/symlink/txs0108e.pdf</t>
  </si>
  <si>
    <t>TXS0108EPWR</t>
  </si>
  <si>
    <t>TCA9555</t>
  </si>
  <si>
    <t>Package_SO:SSOP-24_5.3x8.2mm_P0.65mm</t>
  </si>
  <si>
    <t>TCA9555DBR</t>
  </si>
  <si>
    <t>AD7961BCPZ-RL7</t>
  </si>
  <si>
    <t>Package_DFN_QFN:QFN-32-1EP_5x5mm_P0.5mm_EP3.1x3.1mm</t>
  </si>
  <si>
    <t>OPA325</t>
  </si>
  <si>
    <t>Package_TO_SOT_SMD:SOT-23-5</t>
  </si>
  <si>
    <t>https://www.ti.com/lit/ds/symlink/opa325.pdf?ts=1622090939582</t>
  </si>
  <si>
    <t>OPA325IDBVR</t>
  </si>
  <si>
    <t>TMUX6111PWR</t>
  </si>
  <si>
    <t>AD5453</t>
  </si>
  <si>
    <t>Package_TO_SOT_SMD:TSOT-23-8</t>
  </si>
  <si>
    <t>AD5453YUJZ-REEL7</t>
  </si>
  <si>
    <t>SoundPlus&amp;trade; Low-Power, Low Noise &amp; Distortion, Bipolar-Input AUDIO OP AMPS datasheet</t>
  </si>
  <si>
    <t>DACx0508 Octal, 16-, 14-, 12-Bit, SPI, Voltage Output DAC with Internal Reference datasheet (Rev. D) (ti.com)</t>
  </si>
  <si>
    <t>TMUX6136 ±16.5-V, Low Capacitance, Low-Leakage-Current, Precision, Dual SPDT Switch datasheet (ti.com)</t>
  </si>
  <si>
    <t>LT3471 - Dual 1.3A, 1.2MHz Boost/Inverter in 3mm × 3mm DFN (analog.com)</t>
  </si>
  <si>
    <t>MAX6070/MAX6071 - Low-Noise, High-Precision Series Voltage References (maximintegrated.com)</t>
  </si>
  <si>
    <t>NLSX3018 - 8-Bit Configurable Dual Supply Level Translator (onsemi.com)</t>
  </si>
  <si>
    <t>TCA9555 Low-Voltage 16-Bit I2C and SMBus I/O Expander with Interrupt Output and Configuration Registers datasheet (Rev. E)</t>
  </si>
  <si>
    <t>AD7961 (Rev. B) (analog.com)</t>
  </si>
  <si>
    <t>TMUX611x ±17-V, Low-capacitance, Low-leakage-current, Precision, Quad SPST Switches datasheet (Rev. E) (ti.com)</t>
  </si>
  <si>
    <t>AD5450/AD5451/AD5452/AD5453 (Rev. I) (analog.com)</t>
  </si>
  <si>
    <t>I @1.8 V</t>
  </si>
  <si>
    <t>I @ 5V</t>
  </si>
  <si>
    <t>I @ 6V</t>
  </si>
  <si>
    <t>I @ 3.3V</t>
  </si>
  <si>
    <t>I @ 2.5V</t>
  </si>
  <si>
    <t>I @ 15V</t>
  </si>
  <si>
    <t>Total I (uA)</t>
  </si>
  <si>
    <t>Component Type</t>
  </si>
  <si>
    <t>IC2, IC3, IC4, IC5, IC6, IC7</t>
  </si>
  <si>
    <t>Qty</t>
  </si>
  <si>
    <t>Op-Amp</t>
  </si>
  <si>
    <t>IC</t>
  </si>
  <si>
    <t>Transistor</t>
  </si>
  <si>
    <t>Q1, Q2</t>
  </si>
  <si>
    <t>U1, U2, U3, U4, U6, U7, U8, U9, U38, U41, U44, U47, U50, U53</t>
  </si>
  <si>
    <t>U10, U11</t>
  </si>
  <si>
    <t>Regulator</t>
  </si>
  <si>
    <t>U12, U65</t>
  </si>
  <si>
    <t>Regulator/Reference</t>
  </si>
  <si>
    <t>U5, U58</t>
  </si>
  <si>
    <t>IC - Translator</t>
  </si>
  <si>
    <t>IC - Expander</t>
  </si>
  <si>
    <t>U24, U25</t>
  </si>
  <si>
    <t>IC - ADC</t>
  </si>
  <si>
    <t>U28, U30, U32, U34</t>
  </si>
  <si>
    <t>U29, U31, U33, U35</t>
  </si>
  <si>
    <t>U26, U27</t>
  </si>
  <si>
    <t>Number of channels</t>
  </si>
  <si>
    <t>Include current?</t>
  </si>
  <si>
    <t>U36, U39, U42, U45, U48, U51</t>
  </si>
  <si>
    <t>IC - Switch</t>
  </si>
  <si>
    <t>U63, U64</t>
  </si>
  <si>
    <t>U37, U40, U43, U46, U49, U52</t>
  </si>
  <si>
    <t>IC - DAC</t>
  </si>
  <si>
    <t>In Voltage1 [V]</t>
  </si>
  <si>
    <t>In Voltage 2 [V]</t>
  </si>
  <si>
    <t>I @ -15V</t>
  </si>
  <si>
    <t>Notes</t>
  </si>
  <si>
    <t>Current/chan V2 (in uA)</t>
  </si>
  <si>
    <t>Current/chan V1 (in uA)</t>
  </si>
  <si>
    <t xml:space="preserve">Vin </t>
  </si>
  <si>
    <t xml:space="preserve">When channel is enabled. Does not default to power down </t>
  </si>
  <si>
    <t>Dynamic current at 1 MSPS; static is 55 mA</t>
  </si>
  <si>
    <t>Eff. for +15</t>
  </si>
  <si>
    <t>Eff. For -15V</t>
  </si>
  <si>
    <t>Supply Current</t>
  </si>
  <si>
    <t>Total supply current</t>
  </si>
  <si>
    <t>Internal refernce buffer enabled amd echoed clock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</si>
</sst>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3" borderId="0" xfId="42" applyFill="1"/>
    <xf numFmtId="0" fontId="19" fillId="0" borderId="0" xfId="0" applyFont="1"/>
    <xf numFmtId="0" fontId="0" fillId="0" borderId="0" xfId="0" applyFill="1"/>
    <xf numFmtId="0" fontId="16" fillId="0" borderId="0" xfId="0" applyFont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og.com/media/en/technical-documentation/data-sheets/3471fb.pdf" TargetMode="External"/><Relationship Id="rId13" Type="http://schemas.openxmlformats.org/officeDocument/2006/relationships/hyperlink" Target="https://www.ti.com/lit/ds/symlink/lp38693.pdf" TargetMode="External"/><Relationship Id="rId18" Type="http://schemas.openxmlformats.org/officeDocument/2006/relationships/hyperlink" Target="https://www.onsemi.com/pdf/datasheet/nlsx3018-d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i.com/lit/ds/symlink/opa1662.pdf?ts=1627406151480&amp;ref_url=https%253A%252F%252Fwww.ti.com%252Fproduct%252FOPA1662" TargetMode="External"/><Relationship Id="rId21" Type="http://schemas.openxmlformats.org/officeDocument/2006/relationships/hyperlink" Target="https://www.analog.com/media/en/technical-documentation/data-sheets/AD7961.pdf" TargetMode="External"/><Relationship Id="rId7" Type="http://schemas.openxmlformats.org/officeDocument/2006/relationships/hyperlink" Target="https://www.ti.com/lit/ds/symlink/opa991.pdf" TargetMode="External"/><Relationship Id="rId12" Type="http://schemas.openxmlformats.org/officeDocument/2006/relationships/hyperlink" Target="https://datasheets.maximintegrated.com/en/ds/MAX6070-MAX6071.pdf" TargetMode="External"/><Relationship Id="rId17" Type="http://schemas.openxmlformats.org/officeDocument/2006/relationships/hyperlink" Target="http://www.ti.com/lit/ds/symlink/pca9306.pdf" TargetMode="External"/><Relationship Id="rId25" Type="http://schemas.openxmlformats.org/officeDocument/2006/relationships/hyperlink" Target="https://www.analog.com/media/en/technical-documentation/data-sheets/ad5450_5451_5452_5453.pdf" TargetMode="External"/><Relationship Id="rId2" Type="http://schemas.openxmlformats.org/officeDocument/2006/relationships/hyperlink" Target="https://www.ti.com/lit/gpn/ADS8686S" TargetMode="External"/><Relationship Id="rId16" Type="http://schemas.openxmlformats.org/officeDocument/2006/relationships/hyperlink" Target="https://ww1.microchip.com/downloads/en/DeviceDoc/20005202A.pdf" TargetMode="External"/><Relationship Id="rId20" Type="http://schemas.openxmlformats.org/officeDocument/2006/relationships/hyperlink" Target="https://www.ti.com/lit/ds/symlink/tca9555.pdf?HQS=dis-dk-null-digikeymode-dsf-pf-null-wwe&amp;ts=1627483437749&amp;ref_url=https%253A%252F%252Fwww.ti.com%252Fgeneral%252Fdocs%252Fsuppproductinfo.tsp%253FdistId%253D10%2526gotoUrl%253Dhttps%253A%252F%252Fwww.ti.com%252Flit%252Fgpn%252Ftca9555" TargetMode="External"/><Relationship Id="rId1" Type="http://schemas.openxmlformats.org/officeDocument/2006/relationships/hyperlink" Target="https://www.ti.com/lit/ds/symlink/opa2156.pdf" TargetMode="External"/><Relationship Id="rId6" Type="http://schemas.openxmlformats.org/officeDocument/2006/relationships/hyperlink" Target="https://www.ti.com/lit/ds/symlink/tmux6136.pdf?HQS=dis-dk-null-digikeymode-dsf-pf-null-wwe&amp;ts=1627480814462&amp;ref_url=https%253A%252F%252Fwww.ti.com%252Fgeneral%252Fdocs%252Fsuppproductinfo.tsp%253FdistId%253D10%2526gotoUrl%253Dhttps%253A%252F%252Fwww.ti.com%252Flit%252Fgpn%252Ftmux6136" TargetMode="External"/><Relationship Id="rId11" Type="http://schemas.openxmlformats.org/officeDocument/2006/relationships/hyperlink" Target="http://www.ti.com/lit/ds/symlink/lm2937.pdf" TargetMode="External"/><Relationship Id="rId24" Type="http://schemas.openxmlformats.org/officeDocument/2006/relationships/hyperlink" Target="https://www.ti.com/lit/ds/symlink/tmux6136.pdf?HQS=dis-dk-null-digikeymode-dsf-pf-null-wwe&amp;ts=1627480814462&amp;ref_url=https%253A%252F%252Fwww.ti.com%252Fgeneral%252Fdocs%252Fsuppproductinfo.tsp%253FdistId%253D10%2526gotoUrl%253Dhttps%253A%252F%252Fwww.ti.com%252Flit%252Fgpn%252Ftmux6136" TargetMode="External"/><Relationship Id="rId5" Type="http://schemas.openxmlformats.org/officeDocument/2006/relationships/hyperlink" Target="https://www.ti.com/lit/ds/symlink/dac60508.pdf?HQS=dis-dk-null-digikeymode-dsf-pf-null-wwe&amp;ts=1627398642128&amp;ref_url=https%253A%252F%252Fwww.ti.com%252Fgeneral%252Fdocs%252Fsuppproductinfo.tsp%253FdistId%253D10%2526gotoUrl%253Dhttps%253A%252F%252Fwww.ti.com%252Flit%252Fgpn%252Fdac60508" TargetMode="External"/><Relationship Id="rId15" Type="http://schemas.openxmlformats.org/officeDocument/2006/relationships/hyperlink" Target="https://www.ti.com/lit/ds/symlink/lp38693.pdf" TargetMode="External"/><Relationship Id="rId23" Type="http://schemas.openxmlformats.org/officeDocument/2006/relationships/hyperlink" Target="https://www.ti.com/lit/ds/symlink/tmux6112.pdf?HQS=dis-dk-null-digikeymode-dsf-pf-null-wwe&amp;ts=1627484647154&amp;ref_url=https%253A%252F%252Fwww.ti.com%252Fgeneral%252Fdocs%252Fsuppproductinfo.tsp%253FdistId%253D10%2526gotoUrl%253Dhttps%253A%252F%252Fwww.ti.com%252Flit%252Fgpn%252Ftmux6112" TargetMode="External"/><Relationship Id="rId10" Type="http://schemas.openxmlformats.org/officeDocument/2006/relationships/hyperlink" Target="https://www.ti.com/lit/ds/symlink/lp38693.pdf" TargetMode="External"/><Relationship Id="rId19" Type="http://schemas.openxmlformats.org/officeDocument/2006/relationships/hyperlink" Target="http://www.ti.com/lit/ds/symlink/txs0108e.pdf" TargetMode="External"/><Relationship Id="rId4" Type="http://schemas.openxmlformats.org/officeDocument/2006/relationships/hyperlink" Target="https://www.onsemi.com/pub/Collateral/BC860-D.pdf" TargetMode="External"/><Relationship Id="rId9" Type="http://schemas.openxmlformats.org/officeDocument/2006/relationships/hyperlink" Target="https://www.ti.com/lit/ds/symlink/lp38693.pdf" TargetMode="External"/><Relationship Id="rId14" Type="http://schemas.openxmlformats.org/officeDocument/2006/relationships/hyperlink" Target="http://www.onsemi.com/pub/Collateral/MC79M00-D.PDF" TargetMode="External"/><Relationship Id="rId22" Type="http://schemas.openxmlformats.org/officeDocument/2006/relationships/hyperlink" Target="https://www.ti.com/lit/ds/symlink/opa325.pdf?ts=1622090939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36"/>
  <sheetViews>
    <sheetView tabSelected="1" topLeftCell="O8" zoomScale="150" zoomScaleNormal="150" workbookViewId="0">
      <selection activeCell="AA34" sqref="AA34"/>
    </sheetView>
  </sheetViews>
  <sheetFormatPr baseColWidth="10" defaultColWidth="10.6640625" defaultRowHeight="16" x14ac:dyDescent="0.2"/>
  <cols>
    <col min="1" max="1" width="27.33203125" customWidth="1"/>
    <col min="4" max="4" width="16.1640625" customWidth="1"/>
    <col min="5" max="5" width="15.1640625" style="1" customWidth="1"/>
    <col min="6" max="6" width="25.6640625" hidden="1" customWidth="1"/>
    <col min="7" max="7" width="16.5" customWidth="1"/>
    <col min="8" max="8" width="17.5" style="1" customWidth="1"/>
    <col min="9" max="9" width="0" hidden="1" customWidth="1"/>
    <col min="10" max="10" width="12.6640625" style="1" hidden="1" customWidth="1"/>
    <col min="11" max="11" width="22" hidden="1" customWidth="1"/>
    <col min="12" max="12" width="0" style="1" hidden="1" customWidth="1"/>
    <col min="13" max="13" width="1.5" hidden="1" customWidth="1"/>
    <col min="14" max="14" width="15.6640625" style="1" customWidth="1"/>
    <col min="15" max="15" width="21.33203125" bestFit="1" customWidth="1"/>
    <col min="16" max="16" width="14" style="1" bestFit="1" customWidth="1"/>
    <col min="17" max="17" width="20.6640625" style="1" bestFit="1" customWidth="1"/>
    <col min="19" max="19" width="10.6640625" style="1"/>
    <col min="21" max="21" width="10.6640625" style="1"/>
    <col min="22" max="22" width="0" style="4" hidden="1" customWidth="1"/>
    <col min="23" max="23" width="10.6640625" style="1"/>
  </cols>
  <sheetData>
    <row r="1" spans="1:26" ht="15" customHeight="1" x14ac:dyDescent="0.2">
      <c r="A1" t="s">
        <v>0</v>
      </c>
      <c r="E1" s="1" t="s">
        <v>1</v>
      </c>
    </row>
    <row r="2" spans="1:26" ht="15" customHeight="1" x14ac:dyDescent="0.2">
      <c r="A2" t="s">
        <v>2</v>
      </c>
      <c r="E2" s="1" t="s">
        <v>3</v>
      </c>
    </row>
    <row r="3" spans="1:26" ht="15" customHeight="1" x14ac:dyDescent="0.2">
      <c r="A3" t="s">
        <v>4</v>
      </c>
      <c r="E3" s="1" t="s">
        <v>5</v>
      </c>
    </row>
    <row r="4" spans="1:26" ht="15" customHeight="1" x14ac:dyDescent="0.2">
      <c r="A4" t="s">
        <v>6</v>
      </c>
      <c r="E4" s="1">
        <v>577</v>
      </c>
      <c r="R4">
        <v>1.8</v>
      </c>
      <c r="S4" s="1">
        <v>2.5</v>
      </c>
      <c r="T4">
        <v>3.3</v>
      </c>
      <c r="U4" s="1">
        <v>5</v>
      </c>
      <c r="W4" s="1">
        <v>15</v>
      </c>
      <c r="X4" s="4">
        <v>-15</v>
      </c>
    </row>
    <row r="5" spans="1:26" x14ac:dyDescent="0.2">
      <c r="A5" s="5" t="s">
        <v>7</v>
      </c>
      <c r="B5" s="5" t="s">
        <v>118</v>
      </c>
      <c r="C5" s="5" t="s">
        <v>136</v>
      </c>
      <c r="D5" s="5" t="s">
        <v>116</v>
      </c>
      <c r="E5" s="6" t="s">
        <v>8</v>
      </c>
      <c r="F5" t="s">
        <v>9</v>
      </c>
      <c r="G5" s="5" t="s">
        <v>137</v>
      </c>
      <c r="H5" s="6" t="s">
        <v>10</v>
      </c>
      <c r="I5" t="s">
        <v>11</v>
      </c>
      <c r="J5" s="1" t="s">
        <v>12</v>
      </c>
      <c r="K5" t="s">
        <v>13</v>
      </c>
      <c r="L5" s="1" t="s">
        <v>14</v>
      </c>
      <c r="M5" t="s">
        <v>15</v>
      </c>
      <c r="N5" s="6" t="s">
        <v>143</v>
      </c>
      <c r="O5" s="5" t="s">
        <v>148</v>
      </c>
      <c r="P5" s="6" t="s">
        <v>144</v>
      </c>
      <c r="Q5" s="6" t="s">
        <v>147</v>
      </c>
      <c r="R5" s="5" t="s">
        <v>109</v>
      </c>
      <c r="S5" s="6" t="s">
        <v>113</v>
      </c>
      <c r="T5" s="5" t="s">
        <v>112</v>
      </c>
      <c r="U5" s="6" t="s">
        <v>110</v>
      </c>
      <c r="V5" s="4" t="s">
        <v>111</v>
      </c>
      <c r="W5" s="6" t="s">
        <v>114</v>
      </c>
      <c r="X5" s="5" t="s">
        <v>145</v>
      </c>
      <c r="Z5" s="5" t="s">
        <v>146</v>
      </c>
    </row>
    <row r="6" spans="1:26" x14ac:dyDescent="0.2">
      <c r="A6" t="s">
        <v>16</v>
      </c>
      <c r="B6">
        <v>1</v>
      </c>
      <c r="C6">
        <v>1</v>
      </c>
      <c r="D6" t="s">
        <v>120</v>
      </c>
      <c r="E6" s="1" t="s">
        <v>17</v>
      </c>
      <c r="F6" t="s">
        <v>18</v>
      </c>
      <c r="G6">
        <v>1</v>
      </c>
      <c r="H6" s="2" t="s">
        <v>19</v>
      </c>
      <c r="K6" t="s">
        <v>17</v>
      </c>
      <c r="N6" s="1">
        <v>5</v>
      </c>
      <c r="O6">
        <v>59000</v>
      </c>
      <c r="P6" s="1">
        <v>3.3</v>
      </c>
      <c r="Q6" s="1">
        <v>900</v>
      </c>
      <c r="R6">
        <f>IF($N6=R$4, $O6, 0)*$B6*$C6 + IF($P6=R$4, $Q6, 0)*$B6*$C6</f>
        <v>0</v>
      </c>
      <c r="S6">
        <f t="shared" ref="S6:U7" si="0">IF($N6=S$4, $O6, 0)*$B6*$C6 + IF($P6=S$4, $Q6, 0)*$B6*$C6</f>
        <v>0</v>
      </c>
      <c r="T6">
        <f t="shared" si="0"/>
        <v>900</v>
      </c>
      <c r="U6">
        <f t="shared" si="0"/>
        <v>59000</v>
      </c>
      <c r="V6">
        <v>42000</v>
      </c>
      <c r="W6">
        <f t="shared" ref="W6:X7" si="1">IF($N6=W$4, $O6, 0)*$B6*$C6 + IF($P6=W$4, $Q6, 0)*$B6*$C6</f>
        <v>0</v>
      </c>
      <c r="X6">
        <f t="shared" si="1"/>
        <v>0</v>
      </c>
      <c r="Z6" t="s">
        <v>151</v>
      </c>
    </row>
    <row r="7" spans="1:26" x14ac:dyDescent="0.2">
      <c r="A7" s="3" t="s">
        <v>117</v>
      </c>
      <c r="B7" s="3">
        <v>6</v>
      </c>
      <c r="C7" s="3">
        <v>2</v>
      </c>
      <c r="D7" s="3" t="s">
        <v>119</v>
      </c>
      <c r="E7" s="1" t="s">
        <v>20</v>
      </c>
      <c r="F7" t="s">
        <v>21</v>
      </c>
      <c r="G7">
        <v>1</v>
      </c>
      <c r="H7" s="2" t="s">
        <v>99</v>
      </c>
      <c r="K7" t="s">
        <v>22</v>
      </c>
      <c r="N7" s="1">
        <v>15</v>
      </c>
      <c r="O7">
        <v>1500</v>
      </c>
      <c r="P7" s="1">
        <v>-15</v>
      </c>
      <c r="Q7" s="1">
        <v>1500</v>
      </c>
      <c r="R7">
        <f t="shared" ref="R7:X30" si="2">IF($N7=R$4, $O7, 0)*$B7*$C7 + IF($P7=R$4, $Q7, 0)*$B7*$C7</f>
        <v>0</v>
      </c>
      <c r="S7">
        <f t="shared" si="0"/>
        <v>0</v>
      </c>
      <c r="T7">
        <f t="shared" si="0"/>
        <v>0</v>
      </c>
      <c r="U7">
        <f t="shared" si="0"/>
        <v>0</v>
      </c>
      <c r="V7" s="4">
        <v>0</v>
      </c>
      <c r="W7">
        <f t="shared" si="1"/>
        <v>18000</v>
      </c>
      <c r="X7">
        <f t="shared" si="1"/>
        <v>18000</v>
      </c>
    </row>
    <row r="8" spans="1:26" x14ac:dyDescent="0.2">
      <c r="A8" t="s">
        <v>122</v>
      </c>
      <c r="B8">
        <v>2</v>
      </c>
      <c r="C8">
        <v>1</v>
      </c>
      <c r="D8" t="s">
        <v>121</v>
      </c>
      <c r="E8" s="1" t="s">
        <v>23</v>
      </c>
      <c r="F8" t="s">
        <v>24</v>
      </c>
      <c r="G8">
        <v>1</v>
      </c>
      <c r="H8" s="2" t="s">
        <v>25</v>
      </c>
      <c r="K8" t="s">
        <v>26</v>
      </c>
      <c r="N8" s="1">
        <v>3.3</v>
      </c>
      <c r="O8"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v>18000</v>
      </c>
      <c r="W8">
        <f t="shared" si="2"/>
        <v>0</v>
      </c>
      <c r="X8">
        <f t="shared" si="2"/>
        <v>0</v>
      </c>
    </row>
    <row r="9" spans="1:26" x14ac:dyDescent="0.2">
      <c r="A9" s="3" t="s">
        <v>123</v>
      </c>
      <c r="B9" s="3">
        <v>14</v>
      </c>
      <c r="C9" s="3">
        <v>2</v>
      </c>
      <c r="D9" s="3" t="s">
        <v>119</v>
      </c>
      <c r="E9" s="1" t="s">
        <v>27</v>
      </c>
      <c r="F9" t="s">
        <v>28</v>
      </c>
      <c r="G9">
        <v>1</v>
      </c>
      <c r="H9" s="2" t="s">
        <v>29</v>
      </c>
      <c r="K9" t="s">
        <v>30</v>
      </c>
      <c r="N9" s="1">
        <v>15</v>
      </c>
      <c r="O9">
        <v>4400</v>
      </c>
      <c r="P9" s="1">
        <v>-15</v>
      </c>
      <c r="Q9" s="1">
        <v>4400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 s="4">
        <v>0</v>
      </c>
      <c r="W9">
        <f t="shared" si="2"/>
        <v>123200</v>
      </c>
      <c r="X9">
        <f t="shared" si="2"/>
        <v>123200</v>
      </c>
    </row>
    <row r="10" spans="1:26" ht="15" customHeight="1" x14ac:dyDescent="0.2">
      <c r="A10" t="s">
        <v>128</v>
      </c>
      <c r="B10">
        <v>2</v>
      </c>
      <c r="C10">
        <v>8</v>
      </c>
      <c r="D10" t="s">
        <v>120</v>
      </c>
      <c r="E10" s="1" t="s">
        <v>31</v>
      </c>
      <c r="F10" t="s">
        <v>32</v>
      </c>
      <c r="G10">
        <v>1</v>
      </c>
      <c r="H10" s="2" t="s">
        <v>100</v>
      </c>
      <c r="K10" t="s">
        <v>33</v>
      </c>
      <c r="N10" s="1">
        <v>5</v>
      </c>
      <c r="O10">
        <v>600</v>
      </c>
      <c r="P10" s="1">
        <v>3.3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9600</v>
      </c>
      <c r="V10" s="4">
        <v>0</v>
      </c>
      <c r="W10">
        <f t="shared" si="2"/>
        <v>0</v>
      </c>
      <c r="X10">
        <f t="shared" si="2"/>
        <v>0</v>
      </c>
      <c r="Z10" t="s">
        <v>150</v>
      </c>
    </row>
    <row r="11" spans="1:26" ht="15" customHeight="1" x14ac:dyDescent="0.2">
      <c r="A11" t="s">
        <v>124</v>
      </c>
      <c r="B11" s="3">
        <v>2</v>
      </c>
      <c r="C11" s="3">
        <v>1</v>
      </c>
      <c r="D11" s="3" t="s">
        <v>120</v>
      </c>
      <c r="E11" s="1" t="s">
        <v>34</v>
      </c>
      <c r="F11" t="s">
        <v>35</v>
      </c>
      <c r="G11">
        <v>1</v>
      </c>
      <c r="H11" s="2" t="s">
        <v>101</v>
      </c>
      <c r="K11" t="s">
        <v>34</v>
      </c>
      <c r="N11" s="1">
        <v>15</v>
      </c>
      <c r="O11">
        <v>17</v>
      </c>
      <c r="P11" s="1">
        <v>-15</v>
      </c>
      <c r="Q11" s="1">
        <v>17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 s="4">
        <v>0</v>
      </c>
      <c r="W11">
        <f t="shared" si="2"/>
        <v>34</v>
      </c>
      <c r="X11">
        <f t="shared" si="2"/>
        <v>34</v>
      </c>
    </row>
    <row r="12" spans="1:26" ht="15" customHeight="1" x14ac:dyDescent="0.2">
      <c r="A12" s="3" t="s">
        <v>126</v>
      </c>
      <c r="B12" s="3">
        <v>2</v>
      </c>
      <c r="C12" s="3">
        <v>1</v>
      </c>
      <c r="D12" s="3" t="s">
        <v>119</v>
      </c>
      <c r="E12" s="1" t="s">
        <v>36</v>
      </c>
      <c r="F12" t="s">
        <v>37</v>
      </c>
      <c r="G12">
        <v>1</v>
      </c>
      <c r="H12" s="2" t="s">
        <v>38</v>
      </c>
      <c r="K12" t="s">
        <v>39</v>
      </c>
      <c r="N12" s="1">
        <v>15</v>
      </c>
      <c r="O12">
        <v>560</v>
      </c>
      <c r="P12" s="1">
        <v>-15</v>
      </c>
      <c r="Q12" s="1">
        <v>560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 s="4">
        <v>0</v>
      </c>
      <c r="W12">
        <f t="shared" si="2"/>
        <v>1120</v>
      </c>
      <c r="X12">
        <f t="shared" si="2"/>
        <v>1120</v>
      </c>
    </row>
    <row r="13" spans="1:26" ht="15" customHeight="1" x14ac:dyDescent="0.2">
      <c r="A13" t="s">
        <v>40</v>
      </c>
      <c r="B13" s="3">
        <v>1</v>
      </c>
      <c r="C13" s="3">
        <v>1</v>
      </c>
      <c r="D13" s="3" t="s">
        <v>125</v>
      </c>
      <c r="E13" s="1" t="s">
        <v>41</v>
      </c>
      <c r="F13" t="s">
        <v>42</v>
      </c>
      <c r="G13">
        <v>0</v>
      </c>
      <c r="H13" s="2" t="s">
        <v>102</v>
      </c>
      <c r="K13" t="s">
        <v>43</v>
      </c>
      <c r="N13" s="1">
        <v>6</v>
      </c>
      <c r="O13">
        <v>2500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 s="4">
        <v>2500</v>
      </c>
      <c r="W13">
        <f t="shared" si="2"/>
        <v>0</v>
      </c>
      <c r="X13">
        <f t="shared" si="2"/>
        <v>0</v>
      </c>
    </row>
    <row r="14" spans="1:26" ht="15" customHeight="1" x14ac:dyDescent="0.2">
      <c r="A14" s="3" t="s">
        <v>44</v>
      </c>
      <c r="B14" s="3">
        <v>1</v>
      </c>
      <c r="C14" s="3">
        <v>1</v>
      </c>
      <c r="D14" s="3" t="s">
        <v>125</v>
      </c>
      <c r="E14" s="1" t="s">
        <v>45</v>
      </c>
      <c r="F14" t="s">
        <v>46</v>
      </c>
      <c r="G14">
        <v>0</v>
      </c>
      <c r="H14" s="2" t="s">
        <v>47</v>
      </c>
      <c r="K14" t="s">
        <v>48</v>
      </c>
      <c r="N14" s="1">
        <v>5</v>
      </c>
      <c r="O14">
        <v>55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55</v>
      </c>
      <c r="V14" s="4">
        <v>0</v>
      </c>
      <c r="W14">
        <f t="shared" si="2"/>
        <v>0</v>
      </c>
      <c r="X14">
        <f t="shared" si="2"/>
        <v>0</v>
      </c>
    </row>
    <row r="15" spans="1:26" ht="15" customHeight="1" x14ac:dyDescent="0.2">
      <c r="A15" s="3" t="s">
        <v>49</v>
      </c>
      <c r="B15" s="3">
        <v>1</v>
      </c>
      <c r="C15" s="3">
        <v>1</v>
      </c>
      <c r="D15" s="3" t="s">
        <v>125</v>
      </c>
      <c r="E15" s="1" t="s">
        <v>50</v>
      </c>
      <c r="F15" t="s">
        <v>46</v>
      </c>
      <c r="G15">
        <v>0</v>
      </c>
      <c r="H15" s="2" t="s">
        <v>47</v>
      </c>
      <c r="K15" t="s">
        <v>51</v>
      </c>
      <c r="N15" s="1">
        <v>3.3</v>
      </c>
      <c r="O15">
        <v>55</v>
      </c>
      <c r="R15">
        <f t="shared" si="2"/>
        <v>0</v>
      </c>
      <c r="S15">
        <f t="shared" si="2"/>
        <v>0</v>
      </c>
      <c r="T15">
        <f t="shared" si="2"/>
        <v>55</v>
      </c>
      <c r="U15">
        <f t="shared" si="2"/>
        <v>0</v>
      </c>
      <c r="V15" s="4">
        <v>0</v>
      </c>
      <c r="W15">
        <f t="shared" si="2"/>
        <v>0</v>
      </c>
      <c r="X15">
        <f t="shared" si="2"/>
        <v>0</v>
      </c>
    </row>
    <row r="16" spans="1:26" ht="15" customHeight="1" x14ac:dyDescent="0.2">
      <c r="A16" t="s">
        <v>52</v>
      </c>
      <c r="B16" s="3">
        <v>1</v>
      </c>
      <c r="C16" s="3">
        <v>1</v>
      </c>
      <c r="D16" s="3" t="s">
        <v>125</v>
      </c>
      <c r="E16" s="1" t="s">
        <v>53</v>
      </c>
      <c r="F16" t="s">
        <v>54</v>
      </c>
      <c r="G16">
        <v>0</v>
      </c>
      <c r="H16" s="2" t="s">
        <v>55</v>
      </c>
      <c r="K16" t="s">
        <v>56</v>
      </c>
      <c r="N16" s="1">
        <v>16.5</v>
      </c>
      <c r="O16">
        <v>10000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 s="4">
        <v>0</v>
      </c>
      <c r="W16">
        <f t="shared" si="2"/>
        <v>0</v>
      </c>
      <c r="X16">
        <f t="shared" si="2"/>
        <v>0</v>
      </c>
    </row>
    <row r="17" spans="1:29" ht="15" customHeight="1" x14ac:dyDescent="0.2">
      <c r="A17" s="3" t="s">
        <v>57</v>
      </c>
      <c r="B17" s="3">
        <v>1</v>
      </c>
      <c r="C17" s="3">
        <v>1</v>
      </c>
      <c r="D17" s="3" t="s">
        <v>127</v>
      </c>
      <c r="E17" s="1" t="s">
        <v>58</v>
      </c>
      <c r="F17" t="s">
        <v>59</v>
      </c>
      <c r="G17">
        <v>1</v>
      </c>
      <c r="H17" s="2" t="s">
        <v>103</v>
      </c>
      <c r="K17" t="s">
        <v>58</v>
      </c>
      <c r="N17" s="1">
        <v>5</v>
      </c>
      <c r="O17">
        <v>150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150</v>
      </c>
      <c r="V17" s="4">
        <v>0</v>
      </c>
      <c r="W17">
        <f t="shared" si="2"/>
        <v>0</v>
      </c>
      <c r="X17">
        <f t="shared" si="2"/>
        <v>0</v>
      </c>
    </row>
    <row r="18" spans="1:29" ht="15" customHeight="1" x14ac:dyDescent="0.2">
      <c r="A18" s="3" t="s">
        <v>60</v>
      </c>
      <c r="B18" s="3">
        <v>1</v>
      </c>
      <c r="C18" s="3">
        <v>1</v>
      </c>
      <c r="D18" s="3" t="s">
        <v>125</v>
      </c>
      <c r="E18" s="1" t="s">
        <v>61</v>
      </c>
      <c r="F18" t="s">
        <v>46</v>
      </c>
      <c r="G18">
        <v>0</v>
      </c>
      <c r="H18" s="2" t="s">
        <v>47</v>
      </c>
      <c r="K18" t="s">
        <v>62</v>
      </c>
      <c r="N18" s="1">
        <v>1.8</v>
      </c>
      <c r="O18">
        <v>55</v>
      </c>
      <c r="R18">
        <f t="shared" si="2"/>
        <v>55</v>
      </c>
      <c r="S18">
        <f t="shared" si="2"/>
        <v>0</v>
      </c>
      <c r="T18">
        <f t="shared" si="2"/>
        <v>0</v>
      </c>
      <c r="U18">
        <f t="shared" si="2"/>
        <v>0</v>
      </c>
      <c r="V18" s="4">
        <v>0</v>
      </c>
      <c r="W18">
        <f t="shared" si="2"/>
        <v>0</v>
      </c>
      <c r="X18">
        <f t="shared" si="2"/>
        <v>0</v>
      </c>
    </row>
    <row r="19" spans="1:29" ht="15" customHeight="1" x14ac:dyDescent="0.2">
      <c r="A19" s="3" t="s">
        <v>63</v>
      </c>
      <c r="B19" s="3">
        <v>1</v>
      </c>
      <c r="C19" s="3">
        <v>1</v>
      </c>
      <c r="D19" s="3" t="s">
        <v>125</v>
      </c>
      <c r="E19" s="1" t="s">
        <v>64</v>
      </c>
      <c r="F19" t="s">
        <v>65</v>
      </c>
      <c r="G19">
        <v>0</v>
      </c>
      <c r="H19" s="2" t="s">
        <v>66</v>
      </c>
      <c r="K19" t="s">
        <v>67</v>
      </c>
      <c r="N19" s="1">
        <v>-16.5</v>
      </c>
      <c r="O19">
        <v>350000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 s="4">
        <v>0</v>
      </c>
      <c r="W19">
        <f t="shared" si="2"/>
        <v>0</v>
      </c>
      <c r="X19">
        <f t="shared" si="2"/>
        <v>0</v>
      </c>
    </row>
    <row r="20" spans="1:29" ht="15" customHeight="1" x14ac:dyDescent="0.2">
      <c r="A20" s="3" t="s">
        <v>68</v>
      </c>
      <c r="B20" s="3">
        <v>1</v>
      </c>
      <c r="C20" s="3">
        <v>1</v>
      </c>
      <c r="D20" s="3" t="s">
        <v>125</v>
      </c>
      <c r="E20" s="1" t="s">
        <v>69</v>
      </c>
      <c r="F20" t="s">
        <v>46</v>
      </c>
      <c r="G20">
        <v>0</v>
      </c>
      <c r="H20" s="2" t="s">
        <v>47</v>
      </c>
      <c r="K20" t="s">
        <v>70</v>
      </c>
      <c r="N20" s="1">
        <v>2.5</v>
      </c>
      <c r="O20">
        <v>55</v>
      </c>
      <c r="R20">
        <f t="shared" si="2"/>
        <v>0</v>
      </c>
      <c r="S20">
        <f t="shared" si="2"/>
        <v>55</v>
      </c>
      <c r="T20">
        <f t="shared" si="2"/>
        <v>0</v>
      </c>
      <c r="U20">
        <f t="shared" si="2"/>
        <v>0</v>
      </c>
      <c r="V20" s="4">
        <v>0</v>
      </c>
      <c r="W20">
        <f t="shared" si="2"/>
        <v>0</v>
      </c>
      <c r="X20">
        <f t="shared" si="2"/>
        <v>0</v>
      </c>
    </row>
    <row r="21" spans="1:29" ht="15" customHeight="1" x14ac:dyDescent="0.2">
      <c r="A21" t="s">
        <v>71</v>
      </c>
      <c r="B21" s="3">
        <v>1</v>
      </c>
      <c r="C21" s="3">
        <v>1</v>
      </c>
      <c r="D21" s="3" t="s">
        <v>120</v>
      </c>
      <c r="E21" s="1" t="s">
        <v>72</v>
      </c>
      <c r="F21" t="s">
        <v>28</v>
      </c>
      <c r="G21">
        <v>1</v>
      </c>
      <c r="H21" s="2" t="s">
        <v>73</v>
      </c>
      <c r="K21" t="s">
        <v>74</v>
      </c>
      <c r="N21" s="1">
        <v>3.3</v>
      </c>
      <c r="O21">
        <v>1</v>
      </c>
      <c r="R21">
        <f t="shared" si="2"/>
        <v>0</v>
      </c>
      <c r="S21">
        <f t="shared" si="2"/>
        <v>0</v>
      </c>
      <c r="T21">
        <f t="shared" si="2"/>
        <v>1</v>
      </c>
      <c r="U21">
        <f t="shared" si="2"/>
        <v>0</v>
      </c>
      <c r="V21" s="4">
        <v>0</v>
      </c>
      <c r="W21">
        <f t="shared" si="2"/>
        <v>0</v>
      </c>
      <c r="X21">
        <f t="shared" si="2"/>
        <v>0</v>
      </c>
    </row>
    <row r="22" spans="1:29" ht="15" customHeight="1" x14ac:dyDescent="0.2">
      <c r="A22" t="s">
        <v>75</v>
      </c>
      <c r="B22" s="3">
        <v>1</v>
      </c>
      <c r="C22" s="3">
        <v>1</v>
      </c>
      <c r="D22" s="3" t="s">
        <v>129</v>
      </c>
      <c r="E22" s="1" t="s">
        <v>76</v>
      </c>
      <c r="F22" t="s">
        <v>77</v>
      </c>
      <c r="G22">
        <v>1</v>
      </c>
      <c r="H22" s="2" t="s">
        <v>78</v>
      </c>
      <c r="K22" t="s">
        <v>79</v>
      </c>
      <c r="N22" s="1">
        <v>1.8</v>
      </c>
      <c r="O22">
        <v>5</v>
      </c>
      <c r="P22" s="1">
        <v>3.3</v>
      </c>
      <c r="Q22" s="1">
        <v>5</v>
      </c>
      <c r="R22">
        <f t="shared" si="2"/>
        <v>5</v>
      </c>
      <c r="S22">
        <f t="shared" si="2"/>
        <v>0</v>
      </c>
      <c r="T22">
        <f t="shared" si="2"/>
        <v>5</v>
      </c>
      <c r="U22">
        <f t="shared" si="2"/>
        <v>0</v>
      </c>
      <c r="V22" s="4">
        <v>0</v>
      </c>
      <c r="W22">
        <f t="shared" si="2"/>
        <v>0</v>
      </c>
      <c r="X22">
        <f t="shared" si="2"/>
        <v>0</v>
      </c>
    </row>
    <row r="23" spans="1:29" ht="15" customHeight="1" x14ac:dyDescent="0.2">
      <c r="A23" t="s">
        <v>80</v>
      </c>
      <c r="B23" s="3">
        <v>1</v>
      </c>
      <c r="C23" s="3">
        <v>1</v>
      </c>
      <c r="D23" s="3" t="s">
        <v>129</v>
      </c>
      <c r="E23" s="1" t="s">
        <v>81</v>
      </c>
      <c r="F23" t="s">
        <v>82</v>
      </c>
      <c r="G23">
        <v>1</v>
      </c>
      <c r="H23" s="2" t="s">
        <v>104</v>
      </c>
      <c r="K23" t="s">
        <v>81</v>
      </c>
      <c r="N23" s="1">
        <v>2.5</v>
      </c>
      <c r="O23">
        <v>1</v>
      </c>
      <c r="P23" s="1">
        <v>1.8</v>
      </c>
      <c r="Q23" s="1">
        <v>1</v>
      </c>
      <c r="R23">
        <f t="shared" si="2"/>
        <v>1</v>
      </c>
      <c r="S23">
        <f t="shared" si="2"/>
        <v>1</v>
      </c>
      <c r="T23">
        <f t="shared" si="2"/>
        <v>0</v>
      </c>
      <c r="U23">
        <f t="shared" si="2"/>
        <v>0</v>
      </c>
      <c r="V23" s="4">
        <v>0</v>
      </c>
      <c r="W23">
        <f t="shared" si="2"/>
        <v>0</v>
      </c>
      <c r="X23">
        <f t="shared" si="2"/>
        <v>0</v>
      </c>
    </row>
    <row r="24" spans="1:29" ht="15" customHeight="1" x14ac:dyDescent="0.2">
      <c r="A24" t="s">
        <v>131</v>
      </c>
      <c r="B24" s="3">
        <v>2</v>
      </c>
      <c r="C24" s="3">
        <v>1</v>
      </c>
      <c r="D24" s="3" t="s">
        <v>129</v>
      </c>
      <c r="E24" s="1" t="s">
        <v>83</v>
      </c>
      <c r="F24" t="s">
        <v>82</v>
      </c>
      <c r="G24">
        <v>1</v>
      </c>
      <c r="H24" s="2" t="s">
        <v>84</v>
      </c>
      <c r="K24" t="s">
        <v>85</v>
      </c>
      <c r="N24" s="1">
        <v>3.3</v>
      </c>
      <c r="O24">
        <v>1</v>
      </c>
      <c r="P24" s="1">
        <v>5</v>
      </c>
      <c r="Q24" s="1">
        <v>1</v>
      </c>
      <c r="R24">
        <f t="shared" si="2"/>
        <v>0</v>
      </c>
      <c r="S24">
        <f t="shared" si="2"/>
        <v>0</v>
      </c>
      <c r="T24">
        <f t="shared" si="2"/>
        <v>2</v>
      </c>
      <c r="U24">
        <f t="shared" si="2"/>
        <v>2</v>
      </c>
      <c r="V24" s="4">
        <v>0</v>
      </c>
      <c r="W24">
        <f t="shared" si="2"/>
        <v>0</v>
      </c>
      <c r="X24">
        <f t="shared" si="2"/>
        <v>0</v>
      </c>
    </row>
    <row r="25" spans="1:29" ht="15" customHeight="1" x14ac:dyDescent="0.2">
      <c r="A25" t="s">
        <v>135</v>
      </c>
      <c r="B25" s="3">
        <v>2</v>
      </c>
      <c r="C25" s="3">
        <v>1</v>
      </c>
      <c r="D25" s="3" t="s">
        <v>130</v>
      </c>
      <c r="E25" s="1" t="s">
        <v>86</v>
      </c>
      <c r="F25" t="s">
        <v>87</v>
      </c>
      <c r="G25">
        <v>1</v>
      </c>
      <c r="H25" s="2" t="s">
        <v>105</v>
      </c>
      <c r="K25" t="s">
        <v>88</v>
      </c>
      <c r="N25" s="1">
        <v>3.3</v>
      </c>
      <c r="O25">
        <v>3.5</v>
      </c>
      <c r="R25">
        <f t="shared" si="2"/>
        <v>0</v>
      </c>
      <c r="S25">
        <f t="shared" si="2"/>
        <v>0</v>
      </c>
      <c r="T25">
        <f t="shared" si="2"/>
        <v>7</v>
      </c>
      <c r="U25">
        <f t="shared" si="2"/>
        <v>0</v>
      </c>
      <c r="V25" s="4">
        <v>0</v>
      </c>
      <c r="W25">
        <f t="shared" si="2"/>
        <v>0</v>
      </c>
      <c r="X25">
        <f t="shared" si="2"/>
        <v>0</v>
      </c>
    </row>
    <row r="26" spans="1:29" ht="15" customHeight="1" x14ac:dyDescent="0.2">
      <c r="A26" t="s">
        <v>133</v>
      </c>
      <c r="B26">
        <v>4</v>
      </c>
      <c r="C26" s="3">
        <v>1</v>
      </c>
      <c r="D26" s="3" t="s">
        <v>132</v>
      </c>
      <c r="E26" s="1" t="s">
        <v>89</v>
      </c>
      <c r="F26" t="s">
        <v>90</v>
      </c>
      <c r="G26">
        <v>1</v>
      </c>
      <c r="H26" s="2" t="s">
        <v>106</v>
      </c>
      <c r="K26" t="s">
        <v>89</v>
      </c>
      <c r="N26" s="1">
        <v>5</v>
      </c>
      <c r="O26">
        <v>17000</v>
      </c>
      <c r="P26" s="1">
        <v>1.8</v>
      </c>
      <c r="Q26" s="1">
        <v>9000</v>
      </c>
      <c r="R26">
        <f t="shared" si="2"/>
        <v>36000</v>
      </c>
      <c r="S26">
        <f t="shared" si="2"/>
        <v>0</v>
      </c>
      <c r="T26">
        <f t="shared" si="2"/>
        <v>0</v>
      </c>
      <c r="U26">
        <f t="shared" si="2"/>
        <v>68000</v>
      </c>
      <c r="V26" s="4">
        <v>0</v>
      </c>
      <c r="W26">
        <f t="shared" si="2"/>
        <v>0</v>
      </c>
      <c r="X26">
        <f t="shared" si="2"/>
        <v>0</v>
      </c>
      <c r="Z26" t="s">
        <v>156</v>
      </c>
    </row>
    <row r="27" spans="1:29" ht="15" customHeight="1" x14ac:dyDescent="0.2">
      <c r="A27" t="s">
        <v>134</v>
      </c>
      <c r="B27">
        <v>4</v>
      </c>
      <c r="C27" s="3">
        <v>1</v>
      </c>
      <c r="D27" t="s">
        <v>119</v>
      </c>
      <c r="E27" s="1" t="s">
        <v>91</v>
      </c>
      <c r="F27" t="s">
        <v>92</v>
      </c>
      <c r="G27">
        <v>1</v>
      </c>
      <c r="H27" s="2" t="s">
        <v>93</v>
      </c>
      <c r="K27" t="s">
        <v>94</v>
      </c>
      <c r="N27" s="1">
        <v>5</v>
      </c>
      <c r="O27">
        <v>650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2600</v>
      </c>
      <c r="V27" s="4">
        <v>0</v>
      </c>
      <c r="W27">
        <f t="shared" si="2"/>
        <v>0</v>
      </c>
      <c r="X27">
        <f t="shared" si="2"/>
        <v>0</v>
      </c>
    </row>
    <row r="28" spans="1:29" ht="15" customHeight="1" x14ac:dyDescent="0.2">
      <c r="A28" t="s">
        <v>138</v>
      </c>
      <c r="B28" s="3">
        <v>6</v>
      </c>
      <c r="C28" s="3">
        <v>1</v>
      </c>
      <c r="D28" s="3" t="s">
        <v>139</v>
      </c>
      <c r="E28" s="1" t="s">
        <v>95</v>
      </c>
      <c r="F28" t="s">
        <v>35</v>
      </c>
      <c r="G28">
        <v>1</v>
      </c>
      <c r="H28" s="2" t="s">
        <v>107</v>
      </c>
      <c r="K28" t="s">
        <v>95</v>
      </c>
      <c r="N28" s="1">
        <v>15</v>
      </c>
      <c r="O28">
        <v>13</v>
      </c>
      <c r="P28" s="1">
        <v>-15</v>
      </c>
      <c r="Q28" s="1">
        <v>13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 s="4">
        <v>0</v>
      </c>
      <c r="W28">
        <f t="shared" si="2"/>
        <v>78</v>
      </c>
      <c r="X28">
        <f t="shared" si="2"/>
        <v>78</v>
      </c>
    </row>
    <row r="29" spans="1:29" ht="15" customHeight="1" x14ac:dyDescent="0.2">
      <c r="A29" t="s">
        <v>141</v>
      </c>
      <c r="B29" s="3">
        <v>6</v>
      </c>
      <c r="C29" s="3">
        <v>1</v>
      </c>
      <c r="D29" s="3" t="s">
        <v>142</v>
      </c>
      <c r="E29" s="1" t="s">
        <v>96</v>
      </c>
      <c r="F29" t="s">
        <v>97</v>
      </c>
      <c r="G29">
        <v>1</v>
      </c>
      <c r="H29" s="2" t="s">
        <v>108</v>
      </c>
      <c r="K29" t="s">
        <v>98</v>
      </c>
      <c r="N29" s="1">
        <v>3.3</v>
      </c>
      <c r="O29">
        <v>0.4</v>
      </c>
      <c r="R29">
        <f t="shared" si="2"/>
        <v>0</v>
      </c>
      <c r="S29">
        <f t="shared" si="2"/>
        <v>0</v>
      </c>
      <c r="T29">
        <f t="shared" si="2"/>
        <v>2.4000000000000004</v>
      </c>
      <c r="U29">
        <f t="shared" si="2"/>
        <v>0</v>
      </c>
      <c r="V29" s="4">
        <v>0</v>
      </c>
      <c r="W29">
        <f t="shared" si="2"/>
        <v>0</v>
      </c>
      <c r="X29">
        <f t="shared" si="2"/>
        <v>0</v>
      </c>
    </row>
    <row r="30" spans="1:29" ht="15" customHeight="1" x14ac:dyDescent="0.2">
      <c r="A30" t="s">
        <v>140</v>
      </c>
      <c r="B30">
        <v>2</v>
      </c>
      <c r="C30" s="3">
        <v>1</v>
      </c>
      <c r="D30" s="3" t="s">
        <v>139</v>
      </c>
      <c r="E30" s="1" t="s">
        <v>34</v>
      </c>
      <c r="F30" t="s">
        <v>35</v>
      </c>
      <c r="G30">
        <v>1</v>
      </c>
      <c r="H30" s="2" t="s">
        <v>101</v>
      </c>
      <c r="K30" t="s">
        <v>34</v>
      </c>
      <c r="N30" s="1">
        <v>15</v>
      </c>
      <c r="O30">
        <v>17</v>
      </c>
      <c r="P30" s="1">
        <v>-15</v>
      </c>
      <c r="Q30" s="1">
        <v>17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 s="4">
        <v>0</v>
      </c>
      <c r="W30">
        <f t="shared" si="2"/>
        <v>34</v>
      </c>
      <c r="X30">
        <f t="shared" si="2"/>
        <v>34</v>
      </c>
    </row>
    <row r="32" spans="1:29" x14ac:dyDescent="0.2">
      <c r="R32" s="5" t="s">
        <v>115</v>
      </c>
      <c r="S32" s="6" t="s">
        <v>115</v>
      </c>
      <c r="T32" s="5" t="s">
        <v>115</v>
      </c>
      <c r="U32" s="6" t="s">
        <v>115</v>
      </c>
      <c r="W32" s="6" t="s">
        <v>115</v>
      </c>
      <c r="X32" s="5" t="s">
        <v>115</v>
      </c>
      <c r="AA32" s="5" t="s">
        <v>149</v>
      </c>
      <c r="AB32" s="5" t="s">
        <v>152</v>
      </c>
      <c r="AC32" s="5" t="s">
        <v>153</v>
      </c>
    </row>
    <row r="33" spans="17:29" x14ac:dyDescent="0.2">
      <c r="R33">
        <f>SUM(R6:R7) + SUM(R8:R8) + SUM(R9:R30)</f>
        <v>36061</v>
      </c>
      <c r="S33" s="1">
        <f>SUM(S6:S7) + SUM(S8:S8) + SUM(S9:S30)</f>
        <v>56</v>
      </c>
      <c r="T33">
        <f>SUM(T6:T7) + SUM(T8:T8) + SUM(T9:T30)</f>
        <v>972.4</v>
      </c>
      <c r="U33" s="1">
        <f xml:space="preserve"> SUM(U6:U7) + SUM(U8:U8) + SUM(U9:U30)</f>
        <v>139407</v>
      </c>
      <c r="W33" s="1">
        <f xml:space="preserve"> SUM(W6:W7) + SUM(W8:W8) + SUM(W9:W30)</f>
        <v>142466</v>
      </c>
      <c r="X33">
        <f xml:space="preserve"> SUM(X6:X7) + SUM(X8:X8) + SUM(X9:X30)</f>
        <v>142466</v>
      </c>
      <c r="AA33">
        <v>7</v>
      </c>
      <c r="AB33">
        <v>85</v>
      </c>
      <c r="AC33">
        <v>75</v>
      </c>
    </row>
    <row r="34" spans="17:29" x14ac:dyDescent="0.2">
      <c r="Q34" s="6" t="s">
        <v>154</v>
      </c>
      <c r="R34">
        <f>R33</f>
        <v>36061</v>
      </c>
      <c r="S34" s="1">
        <f>S33</f>
        <v>56</v>
      </c>
      <c r="T34">
        <f>T33</f>
        <v>972.4</v>
      </c>
      <c r="U34" s="1">
        <f>U33</f>
        <v>139407</v>
      </c>
      <c r="W34" s="1">
        <f>W33*W$4/$AA$33/($AB$33/100)</f>
        <v>359157.98319327732</v>
      </c>
      <c r="X34" s="1">
        <f>ABS(X33*X$4/$AA$33/($AC$33/100))</f>
        <v>407045.71428571432</v>
      </c>
    </row>
    <row r="36" spans="17:29" x14ac:dyDescent="0.2">
      <c r="Q36" s="6" t="s">
        <v>155</v>
      </c>
      <c r="X36">
        <f>SUM(R34:X34)</f>
        <v>942700.09747899161</v>
      </c>
    </row>
  </sheetData>
  <autoFilter ref="A5:M30" xr:uid="{9841950A-4761-A244-87D6-72F2D9EE9335}">
    <filterColumn colId="7">
      <customFilters>
        <customFilter operator="notEqual" val=" "/>
      </customFilters>
    </filterColumn>
  </autoFilter>
  <hyperlinks>
    <hyperlink ref="H9" r:id="rId1" xr:uid="{223894C8-097A-43D8-BCF5-403DBC9C55E7}"/>
    <hyperlink ref="H6" r:id="rId2" xr:uid="{4C5FCCEB-0D7D-4762-ADC9-5B3FB8D3EFD3}"/>
    <hyperlink ref="H7" r:id="rId3" display="https://www.ti.com/lit/ds/symlink/opa1662.pdf?ts=1627406151480&amp;ref_url=https%253A%252F%252Fwww.ti.com%252Fproduct%252FOPA1662" xr:uid="{49BA151F-C782-43A7-B527-7E073F399BC9}"/>
    <hyperlink ref="H8" r:id="rId4" xr:uid="{A18EEC32-E10F-4EC8-B243-93C7B1D05B95}"/>
    <hyperlink ref="H10" r:id="rId5" display="https://www.ti.com/lit/ds/symlink/dac60508.pdf?HQS=dis-dk-null-digikeymode-dsf-pf-null-wwe&amp;ts=1627398642128&amp;ref_url=https%253A%252F%252Fwww.ti.com%252Fgeneral%252Fdocs%252Fsuppproductinfo.tsp%253FdistId%253D10%2526gotoUrl%253Dhttps%253A%252F%252Fwww.ti.com%252Flit%252Fgpn%252Fdac60508" xr:uid="{F294F37A-62A7-4C68-BF08-FE9456026BDC}"/>
    <hyperlink ref="H11" r:id="rId6" display="https://www.ti.com/lit/ds/symlink/tmux6136.pdf?HQS=dis-dk-null-digikeymode-dsf-pf-null-wwe&amp;ts=1627480814462&amp;ref_url=https%253A%252F%252Fwww.ti.com%252Fgeneral%252Fdocs%252Fsuppproductinfo.tsp%253FdistId%253D10%2526gotoUrl%253Dhttps%253A%252F%252Fwww.ti.com%252Flit%252Fgpn%252Ftmux6136" xr:uid="{006E6DF3-8F19-418B-920A-1B96CA53FFEC}"/>
    <hyperlink ref="H12" r:id="rId7" xr:uid="{9AA848FC-354A-4894-B597-280388AF9282}"/>
    <hyperlink ref="H13" r:id="rId8" display="https://www.analog.com/media/en/technical-documentation/data-sheets/3471fb.pdf" xr:uid="{BA505A19-1012-44EA-9DF1-201E13F85587}"/>
    <hyperlink ref="H14" r:id="rId9" xr:uid="{0FC0A010-A82E-44A4-A331-E393FD7E7BFF}"/>
    <hyperlink ref="H15" r:id="rId10" xr:uid="{15AC27DF-3665-4D83-99DB-0A4943A05CCB}"/>
    <hyperlink ref="H16" r:id="rId11" xr:uid="{60922253-C753-4068-9C33-C25F2F1094BE}"/>
    <hyperlink ref="H17" r:id="rId12" display="https://datasheets.maximintegrated.com/en/ds/MAX6070-MAX6071.pdf" xr:uid="{FE85DB26-C692-4645-89F6-40BD041D42FC}"/>
    <hyperlink ref="H18" r:id="rId13" xr:uid="{FAC2A7BE-298C-4BFB-BA9D-0EB36ABD68BD}"/>
    <hyperlink ref="H19" r:id="rId14" xr:uid="{59A1D913-08E2-4707-8C5A-B6B3FD5DFB10}"/>
    <hyperlink ref="H20" r:id="rId15" xr:uid="{C3E38833-00FF-4C25-A947-9454B8ABB952}"/>
    <hyperlink ref="H21" r:id="rId16" xr:uid="{A7A2CBAE-460F-4ED4-A193-06B1D93B68B6}"/>
    <hyperlink ref="H22" r:id="rId17" xr:uid="{52215EFC-6D97-4E18-AB18-88A6134C9644}"/>
    <hyperlink ref="H23" r:id="rId18" display="https://www.onsemi.com/pdf/datasheet/nlsx3018-d.pdf" xr:uid="{5B066C26-91DF-4D9C-81D3-98902CA8EF08}"/>
    <hyperlink ref="H24" r:id="rId19" xr:uid="{D782BDC3-4885-45CA-A2CD-A63ACE80CB13}"/>
    <hyperlink ref="H25" r:id="rId20" display="https://www.ti.com/lit/ds/symlink/tca9555.pdf?HQS=dis-dk-null-digikeymode-dsf-pf-null-wwe&amp;ts=1627483437749&amp;ref_url=https%253A%252F%252Fwww.ti.com%252Fgeneral%252Fdocs%252Fsuppproductinfo.tsp%253FdistId%253D10%2526gotoUrl%253Dhttps%253A%252F%252Fwww.ti.com%252Flit%252Fgpn%252Ftca9555" xr:uid="{053A6D6A-0773-4BB8-B66C-FA9B829A295D}"/>
    <hyperlink ref="H26" r:id="rId21" display="https://www.analog.com/media/en/technical-documentation/data-sheets/AD7961.pdf" xr:uid="{3BE0D663-948F-4139-BBEC-EF96D70337FE}"/>
    <hyperlink ref="H27" r:id="rId22" xr:uid="{33C266BA-B528-4C22-8CB9-657AB874F3D9}"/>
    <hyperlink ref="H28" r:id="rId23" display="https://www.ti.com/lit/ds/symlink/tmux6112.pdf?HQS=dis-dk-null-digikeymode-dsf-pf-null-wwe&amp;ts=1627484647154&amp;ref_url=https%253A%252F%252Fwww.ti.com%252Fgeneral%252Fdocs%252Fsuppproductinfo.tsp%253FdistId%253D10%2526gotoUrl%253Dhttps%253A%252F%252Fwww.ti.com%252Flit%252Fgpn%252Ftmux6112" xr:uid="{40683F17-B0B3-4032-8932-314F70AA04BA}"/>
    <hyperlink ref="H30" r:id="rId24" display="https://www.ti.com/lit/ds/symlink/tmux6136.pdf?HQS=dis-dk-null-digikeymode-dsf-pf-null-wwe&amp;ts=1627480814462&amp;ref_url=https%253A%252F%252Fwww.ti.com%252Fgeneral%252Fdocs%252Fsuppproductinfo.tsp%253FdistId%253D10%2526gotoUrl%253Dhttps%253A%252F%252Fwww.ti.com%252Flit%252Fgpn%252Ftmux6136" xr:uid="{A277F4FF-215F-4EE4-B7B3-5B7ED00AACD3}"/>
    <hyperlink ref="H29" r:id="rId25" display="https://www.analog.com/media/en/technical-documentation/data-sheets/ad5450_5451_5452_5453.pdf" xr:uid="{ACD09DB9-D08B-4920-AB84-0CC0FE9D795A}"/>
  </hyperlinks>
  <pageMargins left="0.75" right="0.75" top="1" bottom="1" header="0.5" footer="0.5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covg_daq_v2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Koerner, Lucas J.</cp:lastModifiedBy>
  <dcterms:created xsi:type="dcterms:W3CDTF">2021-07-01T23:12:46Z</dcterms:created>
  <dcterms:modified xsi:type="dcterms:W3CDTF">2021-09-17T01:33:49Z</dcterms:modified>
</cp:coreProperties>
</file>