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E5D794F2-42B5-4F90-BC45-9A6AED28D72B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<sst xmlns="http://schemas.openxmlformats.org/spreadsheetml/2006/main" count="26032" uniqueCount="1899">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</sst>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45691</v>
      </c>
      <c r="C2" s="31"/>
      <c r="D2" s="33">
        <f>SUM(Tabela15[VALOR])</f>
        <v>6144.104295728278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251.66170238095239</v>
      </c>
      <c r="D7" s="26"/>
      <c r="E7" s="26">
        <f>Tabela15[[#This Row],[VALOR]]-Tabela15[[#This Row],[Custo Setor]]</f>
        <v>251.66170238095239</v>
      </c>
    </row>
    <row r="8" spans="2:5" x14ac:dyDescent="0.25">
      <c r="B8" t="s">
        <v>1883</v>
      </c>
      <c r="C8" s="21">
        <f t="array" ref="C8">'2 - CORTE VOIL'!G4</f>
        <v>464.17909999999995</v>
      </c>
      <c r="D8" s="26"/>
      <c r="E8" s="26">
        <f>Tabela15[[#This Row],[VALOR]]-Tabela15[[#This Row],[Custo Setor]]</f>
        <v>464.17909999999995</v>
      </c>
    </row>
    <row r="9" spans="2:5" x14ac:dyDescent="0.25">
      <c r="B9" t="s">
        <v>1885</v>
      </c>
      <c r="C9" s="21">
        <f t="array" ref="C9">'3 - BAINHA CONTINUA'!G4</f>
        <v>172.26718260000001</v>
      </c>
      <c r="D9" s="26"/>
      <c r="E9" s="26">
        <f>Tabela15[[#This Row],[VALOR]]-Tabela15[[#This Row],[Custo Setor]]</f>
        <v>172.26718260000001</v>
      </c>
    </row>
    <row r="10" spans="2:5" x14ac:dyDescent="0.25">
      <c r="B10" t="s">
        <v>1884</v>
      </c>
      <c r="C10" s="21">
        <f t="array" ref="C10">'4 - BARRADO'!G4</f>
        <v>607.26881666666657</v>
      </c>
      <c r="D10" s="26"/>
      <c r="E10" s="26">
        <f>Tabela15[[#This Row],[VALOR]]-Tabela15[[#This Row],[Custo Setor]]</f>
        <v>607.26881666666657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2.3649999999999998</v>
      </c>
      <c r="D12" s="26"/>
      <c r="E12" s="26">
        <f>Tabela15[[#This Row],[VALOR]]-Tabela15[[#This Row],[Custo Setor]]</f>
        <v>2.3649999999999998</v>
      </c>
    </row>
    <row r="13" spans="2:5" x14ac:dyDescent="0.25">
      <c r="B13" t="s">
        <v>1888</v>
      </c>
      <c r="C13" s="21">
        <f t="array" ref="C13">'7 - PALETEIRA'!G4</f>
        <v>482.49363542925209</v>
      </c>
      <c r="D13" s="26"/>
      <c r="E13" s="26">
        <f>Tabela15[[#This Row],[VALOR]]-Tabela15[[#This Row],[Custo Setor]]</f>
        <v>482.49363542925209</v>
      </c>
    </row>
    <row r="14" spans="2:5" x14ac:dyDescent="0.25">
      <c r="B14" t="s">
        <v>1889</v>
      </c>
      <c r="C14" s="21">
        <f>'8 - ACABAMENTO'!G4</f>
        <v>624.70715518165571</v>
      </c>
      <c r="D14" s="26"/>
      <c r="E14" s="26">
        <f>Tabela15[[#This Row],[VALOR]]-Tabela15[[#This Row],[Custo Setor]]</f>
        <v>624.70715518165571</v>
      </c>
    </row>
    <row r="15" spans="2:5" x14ac:dyDescent="0.25">
      <c r="B15" t="s">
        <v>1890</v>
      </c>
      <c r="C15" s="21">
        <f t="array" ref="C15">'9 - FURO'!G4</f>
        <v>742.48014826115309</v>
      </c>
      <c r="D15" s="26"/>
      <c r="E15" s="26">
        <f>Tabela15[[#This Row],[VALOR]]-Tabela15[[#This Row],[Custo Setor]]</f>
        <v>742.48014826115309</v>
      </c>
    </row>
    <row r="16" spans="2:5" x14ac:dyDescent="0.25">
      <c r="B16" t="s">
        <v>1891</v>
      </c>
      <c r="C16" s="21">
        <f t="array" ref="C16">'10 - ILHOS'!G4</f>
        <v>898.12191290734279</v>
      </c>
      <c r="D16" s="26"/>
      <c r="E16" s="26">
        <f>Tabela15[[#This Row],[VALOR]]-Tabela15[[#This Row],[Custo Setor]]</f>
        <v>898.12191290734279</v>
      </c>
    </row>
    <row r="17" spans="2:5" x14ac:dyDescent="0.25">
      <c r="B17" t="s">
        <v>1892</v>
      </c>
      <c r="C17" s="21">
        <f t="array" ref="C17">'11 - DOBRA'!G4</f>
        <v>1553.3669800646637</v>
      </c>
      <c r="D17" s="26"/>
      <c r="E17" s="26">
        <f>Tabela15[[#This Row],[VALOR]]-Tabela15[[#This Row],[Custo Setor]]</f>
        <v>1553.3669800646637</v>
      </c>
    </row>
    <row r="18" spans="2:5" x14ac:dyDescent="0.25">
      <c r="B18" t="s">
        <v>1893</v>
      </c>
      <c r="C18" s="21">
        <f t="array" ref="C18">'12 - EMBALAGEM'!G4</f>
        <v>345.19266223659196</v>
      </c>
      <c r="D18" s="26"/>
      <c r="E18" s="26">
        <f>Tabela15[[#This Row],[VALOR]]-Tabela15[[#This Row],[Custo Setor]]</f>
        <v>345.19266223659196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6144.104295728278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251.66170238095239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Tabela2[[#This Row],[PRODUZIDAS]]*VLOOKUP(Tabela2[[#This Row],[SKU]],Tabela24[#All],3,0)</f>
        <v>5.4179999999999993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>
        <v>100</v>
      </c>
      <c r="E110" s="2">
        <f>Tabela2[[#This Row],[PRODUZIDAS]]*VLOOKUP(Tabela2[[#This Row],[SKU]],Tabela24[#All],3,0)</f>
        <v>15.455999999999998</v>
      </c>
    </row>
    <row r="111" spans="2:5" x14ac:dyDescent="0.25">
      <c r="B111" s="3" t="s">
        <v>212</v>
      </c>
      <c r="C111" s="3" t="s">
        <v>213</v>
      </c>
      <c r="D111" s="1">
        <v>200</v>
      </c>
      <c r="E111" s="2">
        <f>Tabela2[[#This Row],[PRODUZIDAS]]*VLOOKUP(Tabela2[[#This Row],[SKU]],Tabela24[#All],3,0)</f>
        <v>30.911999999999995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>
        <v>50</v>
      </c>
      <c r="E123" s="2">
        <f>Tabela2[[#This Row],[PRODUZIDAS]]*VLOOKUP(Tabela2[[#This Row],[SKU]],Tabela24[#All],3,0)</f>
        <v>16.104166666666668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>
        <v>100</v>
      </c>
      <c r="E146" s="2">
        <f>Tabela2[[#This Row],[PRODUZIDAS]]*VLOOKUP(Tabela2[[#This Row],[SKU]],Tabela24[#All],3,0)</f>
        <v>32.214285714285715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>
        <v>5</v>
      </c>
      <c r="E183" s="2">
        <f>Tabela2[[#This Row],[PRODUZIDAS]]*VLOOKUP(Tabela2[[#This Row],[SKU]],Tabela24[#All],3,0)</f>
        <v>1.9335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>
        <v>200</v>
      </c>
      <c r="E194" s="2">
        <f>Tabela2[[#This Row],[PRODUZIDAS]]*VLOOKUP(Tabela2[[#This Row],[SKU]],Tabela24[#All],3,0)</f>
        <v>30.911999999999995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Tabela2[[#This Row],[PRODUZIDAS]]*VLOOKUP(Tabela2[[#This Row],[SKU]],Tabela24[#All],3,0)</f>
        <v>7.7279999999999989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15</v>
      </c>
      <c r="E203" s="2">
        <f>Tabela2[[#This Row],[PRODUZIDAS]]*VLOOKUP(Tabela2[[#This Row],[SKU]],Tabela24[#All],3,0)</f>
        <v>4.8312499999999998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>
        <v>300</v>
      </c>
      <c r="E208" s="2">
        <f>Tabela2[[#This Row],[PRODUZIDAS]]*VLOOKUP(Tabela2[[#This Row],[SKU]],Tabela24[#All],3,0)</f>
        <v>96.625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>
        <v>10</v>
      </c>
      <c r="E212" s="2">
        <f>Tabela2[[#This Row],[PRODUZIDAS]]*VLOOKUP(Tabela2[[#This Row],[SKU]],Tabela24[#All],3,0)</f>
        <v>3.2208333333333332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>
        <v>5</v>
      </c>
      <c r="E320" s="2">
        <f>Tabela2[[#This Row],[PRODUZIDAS]]*VLOOKUP(Tabela2[[#This Row],[SKU]],Tabela24[#All],3,0)</f>
        <v>6.3066666666666666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464.17909999999995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>
        <v>108.5</v>
      </c>
      <c r="E110" s="2">
        <f>Tabela225[[#This Row],[PRODUZIDAS]]*VLOOKUP(Tabela225[[#This Row],[SKU]],Tabela24[#All],4,0)</f>
        <v>58.694159999999997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>
        <v>50</v>
      </c>
      <c r="E152" s="2">
        <f>Tabela225[[#This Row],[PRODUZIDAS]]*VLOOKUP(Tabela225[[#This Row],[SKU]],Tabela24[#All],4,0)</f>
        <v>74.092857142857142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>
        <v>218</v>
      </c>
      <c r="E194" s="2">
        <f>Tabela225[[#This Row],[PRODUZIDAS]]*VLOOKUP(Tabela225[[#This Row],[SKU]],Tabela24[#All],4,0)</f>
        <v>117.92928000000001</v>
      </c>
    </row>
    <row r="195" spans="2:5" x14ac:dyDescent="0.25">
      <c r="B195" s="3" t="s">
        <v>380</v>
      </c>
      <c r="C195" s="3" t="s">
        <v>381</v>
      </c>
      <c r="D195" s="1">
        <v>196</v>
      </c>
      <c r="E195" s="2">
        <f>Tabela225[[#This Row],[PRODUZIDAS]]*VLOOKUP(Tabela225[[#This Row],[SKU]],Tabela24[#All],4,0)</f>
        <v>106.02816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>
        <v>24</v>
      </c>
      <c r="E226" s="2">
        <f>Tabela225[[#This Row],[PRODUZIDAS]]*VLOOKUP(Tabela225[[#This Row],[SKU]],Tabela24[#All],4,0)</f>
        <v>35.564571428571426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>
        <v>48.5</v>
      </c>
      <c r="E228" s="2">
        <f>Tabela225[[#This Row],[PRODUZIDAS]]*VLOOKUP(Tabela225[[#This Row],[SKU]],Tabela24[#All],4,0)</f>
        <v>71.870071428571421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172.26718260000001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>
        <v>13.541600000000001</v>
      </c>
      <c r="E146" s="2">
        <f>Tabela2256[[#This Row],[PRODUZIDAS]]*VLOOKUP(Tabela2256[[#This Row],[SKU]],Tabela24[#All],5,0)</f>
        <v>6.1072616000000002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>
        <v>212.72</v>
      </c>
      <c r="E192" s="2">
        <f>Tabela2256[[#This Row],[PRODUZIDAS]]*VLOOKUP(Tabela2256[[#This Row],[SKU]],Tabela24[#All],5,0)</f>
        <v>27.398336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>
        <v>277.27</v>
      </c>
      <c r="E195" s="2">
        <f>Tabela2256[[#This Row],[PRODUZIDAS]]*VLOOKUP(Tabela2256[[#This Row],[SKU]],Tabela24[#All],5,0)</f>
        <v>35.712375999999999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>
        <v>58.18</v>
      </c>
      <c r="E197" s="2">
        <f>Tabela2256[[#This Row],[PRODUZIDAS]]*VLOOKUP(Tabela2256[[#This Row],[SKU]],Tabela24[#All],5,0)</f>
        <v>7.4935840000000002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>
        <v>211.875</v>
      </c>
      <c r="E226" s="2">
        <f>Tabela2256[[#This Row],[PRODUZIDAS]]*VLOOKUP(Tabela2256[[#This Row],[SKU]],Tabela24[#All],5,0)</f>
        <v>95.555625000000006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607.26881666666657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98.5</v>
      </c>
      <c r="E110" s="2">
        <f>Tabela22567[[#This Row],[PRODUZIDAS]]*VLOOKUP(Tabela22567[[#This Row],[SKU]],Tabela24[#All],6,0)</f>
        <v>114.18119999999998</v>
      </c>
    </row>
    <row r="111" spans="2:5" x14ac:dyDescent="0.25">
      <c r="B111" s="3" t="s">
        <v>212</v>
      </c>
      <c r="C111" s="3" t="s">
        <v>213</v>
      </c>
      <c r="D111" s="1">
        <v>130</v>
      </c>
      <c r="E111" s="2">
        <f>Tabela22567[[#This Row],[PRODUZIDAS]]*VLOOKUP(Tabela22567[[#This Row],[SKU]],Tabela24[#All],6,0)</f>
        <v>150.69599999999997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>
        <v>24</v>
      </c>
      <c r="E114" s="2">
        <f>Tabela22567[[#This Row],[PRODUZIDAS]]*VLOOKUP(Tabela22567[[#This Row],[SKU]],Tabela24[#All],6,0)</f>
        <v>27.820799999999995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>
        <v>5</v>
      </c>
      <c r="E183" s="2">
        <f>Tabela22567[[#This Row],[PRODUZIDAS]]*VLOOKUP(Tabela22567[[#This Row],[SKU]],Tabela24[#All],6,0)</f>
        <v>7.089500000000001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10</v>
      </c>
      <c r="E194" s="2">
        <f>Tabela22567[[#This Row],[PRODUZIDAS]]*VLOOKUP(Tabela22567[[#This Row],[SKU]],Tabela24[#All],6,0)</f>
        <v>11.591999999999999</v>
      </c>
    </row>
    <row r="195" spans="2:5" x14ac:dyDescent="0.25">
      <c r="B195" s="3" t="s">
        <v>380</v>
      </c>
      <c r="C195" s="3" t="s">
        <v>381</v>
      </c>
      <c r="D195" s="1">
        <v>27</v>
      </c>
      <c r="E195" s="2">
        <f>Tabela22567[[#This Row],[PRODUZIDAS]]*VLOOKUP(Tabela22567[[#This Row],[SKU]],Tabela24[#All],6,0)</f>
        <v>31.298399999999994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>
        <v>20</v>
      </c>
      <c r="E201" s="2">
        <f>Tabela22567[[#This Row],[PRODUZIDAS]]*VLOOKUP(Tabela22567[[#This Row],[SKU]],Tabela24[#All],6,0)</f>
        <v>23.183999999999997</v>
      </c>
    </row>
    <row r="202" spans="2:5" x14ac:dyDescent="0.25">
      <c r="B202" s="3" t="s">
        <v>394</v>
      </c>
      <c r="C202" s="3" t="s">
        <v>395</v>
      </c>
      <c r="D202" s="1">
        <v>20</v>
      </c>
      <c r="E202" s="2">
        <f>Tabela22567[[#This Row],[PRODUZIDAS]]*VLOOKUP(Tabela22567[[#This Row],[SKU]],Tabela24[#All],6,0)</f>
        <v>23.183999999999997</v>
      </c>
    </row>
    <row r="203" spans="2:5" x14ac:dyDescent="0.25">
      <c r="B203" s="3" t="s">
        <v>396</v>
      </c>
      <c r="C203" s="3" t="s">
        <v>397</v>
      </c>
      <c r="D203" s="1">
        <v>4</v>
      </c>
      <c r="E203" s="2">
        <f>Tabela22567[[#This Row],[PRODUZIDAS]]*VLOOKUP(Tabela22567[[#This Row],[SKU]],Tabela24[#All],6,0)</f>
        <v>5.1533333333333333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>
        <v>150</v>
      </c>
      <c r="E208" s="2">
        <f>Tabela22567[[#This Row],[PRODUZIDAS]]*VLOOKUP(Tabela22567[[#This Row],[SKU]],Tabela24[#All],6,0)</f>
        <v>193.25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>
        <v>7.5</v>
      </c>
      <c r="E217" s="2">
        <f>Tabela22567[[#This Row],[PRODUZIDAS]]*VLOOKUP(Tabela22567[[#This Row],[SKU]],Tabela24[#All],6,0)</f>
        <v>9.6624999999999996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>
        <v>1</v>
      </c>
      <c r="E224" s="2">
        <f>Tabela22567[[#This Row],[PRODUZIDAS]]*VLOOKUP(Tabela22567[[#This Row],[SKU]],Tabela24[#All],6,0)</f>
        <v>1.2883333333333333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>
        <v>4.5</v>
      </c>
      <c r="E320" s="2">
        <f>Tabela22567[[#This Row],[PRODUZIDAS]]*VLOOKUP(Tabela22567[[#This Row],[SKU]],Tabela24[#All],6,0)</f>
        <v>8.8687499999999986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2.3649999999999998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>
        <v>5</v>
      </c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>
        <v>5</v>
      </c>
      <c r="E320" s="2">
        <f>Tabela2256789[[#This Row],[PRODUZIDAS]]*VLOOKUP(Tabela2256789[[#This Row],[SKU]],Tabela24[#All],8,0)</f>
        <v>2.3649999999999998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482.49363542925209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>
        <v>50</v>
      </c>
      <c r="E14" s="2">
        <f>Tabela225678910[[#This Row],[PRODUZIDAS]]*VLOOKUP(Tabela225678910[[#This Row],[SKU]],Tabela24[#All],9,0)</f>
        <v>20.434782608695649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>
        <v>150</v>
      </c>
      <c r="E20" s="2">
        <f>Tabela225678910[[#This Row],[PRODUZIDAS]]*VLOOKUP(Tabela225678910[[#This Row],[SKU]],Tabela24[#All],9,0)</f>
        <v>61.304347826086946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>
        <v>200</v>
      </c>
      <c r="E23" s="2">
        <f>Tabela225678910[[#This Row],[PRODUZIDAS]]*VLOOKUP(Tabela225678910[[#This Row],[SKU]],Tabela24[#All],9,0)</f>
        <v>81.739130434782595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>
        <v>1</v>
      </c>
      <c r="E33" s="2">
        <f>Tabela225678910[[#This Row],[PRODUZIDAS]]*VLOOKUP(Tabela225678910[[#This Row],[SKU]],Tabela24[#All],9,0)</f>
        <v>0.51506849315068493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>
        <v>1</v>
      </c>
      <c r="E47" s="2">
        <f>Tabela225678910[[#This Row],[PRODUZIDAS]]*VLOOKUP(Tabela225678910[[#This Row],[SKU]],Tabela24[#All],9,0)</f>
        <v>0.66958904109589046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>
        <v>10</v>
      </c>
      <c r="E49" s="2">
        <f>Tabela225678910[[#This Row],[PRODUZIDAS]]*VLOOKUP(Tabela225678910[[#This Row],[SKU]],Tabela24[#All],9,0)</f>
        <v>6.6958904109589046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>
        <v>17.5</v>
      </c>
      <c r="E51" s="2">
        <f>Tabela225678910[[#This Row],[PRODUZIDAS]]*VLOOKUP(Tabela225678910[[#This Row],[SKU]],Tabela24[#All],9,0)</f>
        <v>11.717808219178083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100</v>
      </c>
      <c r="E60" s="2">
        <f>Tabela225678910[[#This Row],[PRODUZIDAS]]*VLOOKUP(Tabela225678910[[#This Row],[SKU]],Tabela24[#All],9,0)</f>
        <v>66.958904109589042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Tabela225678910[[#This Row],[PRODUZIDAS]]*VLOOKUP(Tabela225678910[[#This Row],[SKU]],Tabela24[#All],9,0)</f>
        <v>14.705999999999996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4.5</v>
      </c>
      <c r="E74" s="2">
        <f>Tabela225678910[[#This Row],[PRODUZIDAS]]*VLOOKUP(Tabela225678910[[#This Row],[SKU]],Tabela24[#All],9,0)</f>
        <v>3.3088499999999992</v>
      </c>
    </row>
    <row r="75" spans="2:5" x14ac:dyDescent="0.25">
      <c r="B75" s="3" t="s">
        <v>140</v>
      </c>
      <c r="C75" s="3" t="s">
        <v>141</v>
      </c>
      <c r="D75" s="1">
        <v>1</v>
      </c>
      <c r="E75" s="2">
        <f>Tabela225678910[[#This Row],[PRODUZIDAS]]*VLOOKUP(Tabela225678910[[#This Row],[SKU]],Tabela24[#All],9,0)</f>
        <v>0.73529999999999984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>
        <v>3</v>
      </c>
      <c r="E111" s="2">
        <f>Tabela225678910[[#This Row],[PRODUZIDAS]]*VLOOKUP(Tabela225678910[[#This Row],[SKU]],Tabela24[#All],9,0)</f>
        <v>1.9319999999999999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>
        <v>2</v>
      </c>
      <c r="E122" s="2">
        <f>Tabela225678910[[#This Row],[PRODUZIDAS]]*VLOOKUP(Tabela225678910[[#This Row],[SKU]],Tabela24[#All],9,0)</f>
        <v>1.9324999999999999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>
        <v>20</v>
      </c>
      <c r="E132" s="2">
        <f>Tabela225678910[[#This Row],[PRODUZIDAS]]*VLOOKUP(Tabela225678910[[#This Row],[SKU]],Tabela24[#All],9,0)</f>
        <v>19.324999999999999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>
        <v>30</v>
      </c>
      <c r="E135" s="2">
        <f>Tabela225678910[[#This Row],[PRODUZIDAS]]*VLOOKUP(Tabela225678910[[#This Row],[SKU]],Tabela24[#All],9,0)</f>
        <v>28.987499999999997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>
        <v>5.5</v>
      </c>
      <c r="E147" s="2">
        <f>Tabela225678910[[#This Row],[PRODUZIDAS]]*VLOOKUP(Tabela225678910[[#This Row],[SKU]],Tabela24[#All],9,0)</f>
        <v>5.6697142857142859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20</v>
      </c>
      <c r="E192" s="2">
        <f>Tabela225678910[[#This Row],[PRODUZIDAS]]*VLOOKUP(Tabela225678910[[#This Row],[SKU]],Tabela24[#All],9,0)</f>
        <v>12.88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>
        <v>8</v>
      </c>
      <c r="E208" s="2">
        <f>Tabela225678910[[#This Row],[PRODUZIDAS]]*VLOOKUP(Tabela225678910[[#This Row],[SKU]],Tabela24[#All],9,0)</f>
        <v>7.7299999999999995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>
        <v>15</v>
      </c>
      <c r="E211" s="2">
        <f>Tabela225678910[[#This Row],[PRODUZIDAS]]*VLOOKUP(Tabela225678910[[#This Row],[SKU]],Tabela24[#All],9,0)</f>
        <v>14.493749999999999</v>
      </c>
    </row>
    <row r="212" spans="2:5" x14ac:dyDescent="0.25">
      <c r="B212" s="3" t="s">
        <v>414</v>
      </c>
      <c r="C212" s="3" t="s">
        <v>415</v>
      </c>
      <c r="D212" s="1">
        <v>30</v>
      </c>
      <c r="E212" s="2">
        <f>Tabela225678910[[#This Row],[PRODUZIDAS]]*VLOOKUP(Tabela225678910[[#This Row],[SKU]],Tabela24[#All],9,0)</f>
        <v>28.987499999999997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>
        <v>50</v>
      </c>
      <c r="E627" s="2">
        <f>Tabela225678910[[#This Row],[PRODUZIDAS]]*VLOOKUP(Tabela225678910[[#This Row],[SKU]],Tabela24[#All],9,0)</f>
        <v>32.200000000000003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>
        <v>92.5</v>
      </c>
      <c r="E630" s="2">
        <f>Tabela225678910[[#This Row],[PRODUZIDAS]]*VLOOKUP(Tabela225678910[[#This Row],[SKU]],Tabela24[#All],9,0)</f>
        <v>59.57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624.70715518165571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109</v>
      </c>
      <c r="E10" s="2">
        <f>Tabela22567891011[[#This Row],[PRODUZIDAS]]*VLOOKUP(Tabela22567891011[[#This Row],[SKU]],Tabela24[#All],10,0)</f>
        <v>44.547826086956512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>
        <v>139.5</v>
      </c>
      <c r="E14" s="2">
        <f>Tabela22567891011[[#This Row],[PRODUZIDAS]]*VLOOKUP(Tabela22567891011[[#This Row],[SKU]],Tabela24[#All],10,0)</f>
        <v>57.013043478260855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>
        <v>39</v>
      </c>
      <c r="E28" s="2">
        <f>Tabela22567891011[[#This Row],[PRODUZIDAS]]*VLOOKUP(Tabela22567891011[[#This Row],[SKU]],Tabela24[#All],10,0)</f>
        <v>25.109589041095891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>
        <v>1</v>
      </c>
      <c r="E33" s="2">
        <f>Tabela22567891011[[#This Row],[PRODUZIDAS]]*VLOOKUP(Tabela22567891011[[#This Row],[SKU]],Tabela24[#All],10,0)</f>
        <v>0.64383561643835618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>
        <v>29</v>
      </c>
      <c r="E37" s="2">
        <f>Tabela22567891011[[#This Row],[PRODUZIDAS]]*VLOOKUP(Tabela22567891011[[#This Row],[SKU]],Tabela24[#All],10,0)</f>
        <v>18.671232876712331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>
        <v>1</v>
      </c>
      <c r="E47" s="2">
        <f>Tabela22567891011[[#This Row],[PRODUZIDAS]]*VLOOKUP(Tabela22567891011[[#This Row],[SKU]],Tabela24[#All],10,0)</f>
        <v>0.73397260273972587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>
        <v>18</v>
      </c>
      <c r="E51" s="2">
        <f>Tabela22567891011[[#This Row],[PRODUZIDAS]]*VLOOKUP(Tabela22567891011[[#This Row],[SKU]],Tabela24[#All],10,0)</f>
        <v>13.211506849315066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>
        <v>157</v>
      </c>
      <c r="E60" s="2">
        <f>Tabela22567891011[[#This Row],[PRODUZIDAS]]*VLOOKUP(Tabela22567891011[[#This Row],[SKU]],Tabela24[#All],10,0)</f>
        <v>115.23369863013696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>
        <v>8</v>
      </c>
      <c r="E66" s="2">
        <f>Tabela22567891011[[#This Row],[PRODUZIDAS]]*VLOOKUP(Tabela22567891011[[#This Row],[SKU]],Tabela24[#All],10,0)</f>
        <v>6.3983999999999988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25</v>
      </c>
      <c r="E69" s="2">
        <f>Tabela22567891011[[#This Row],[PRODUZIDAS]]*VLOOKUP(Tabela22567891011[[#This Row],[SKU]],Tabela24[#All],10,0)</f>
        <v>19.994999999999997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1</v>
      </c>
      <c r="E75" s="2">
        <f>Tabela22567891011[[#This Row],[PRODUZIDAS]]*VLOOKUP(Tabela22567891011[[#This Row],[SKU]],Tabela24[#All],10,0)</f>
        <v>0.79979999999999984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>
        <v>3</v>
      </c>
      <c r="E111" s="2">
        <f>Tabela22567891011[[#This Row],[PRODUZIDAS]]*VLOOKUP(Tabela22567891011[[#This Row],[SKU]],Tabela24[#All],10,0)</f>
        <v>1.9319999999999999</v>
      </c>
    </row>
    <row r="112" spans="2:5" x14ac:dyDescent="0.25">
      <c r="B112" s="3" t="s">
        <v>214</v>
      </c>
      <c r="C112" s="3" t="s">
        <v>215</v>
      </c>
      <c r="D112" s="1">
        <v>72.5</v>
      </c>
      <c r="E112" s="2">
        <f>Tabela22567891011[[#This Row],[PRODUZIDAS]]*VLOOKUP(Tabela22567891011[[#This Row],[SKU]],Tabela24[#All],10,0)</f>
        <v>46.69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>
        <v>2</v>
      </c>
      <c r="E122" s="2">
        <f>Tabela22567891011[[#This Row],[PRODUZIDAS]]*VLOOKUP(Tabela22567891011[[#This Row],[SKU]],Tabela24[#All],10,0)</f>
        <v>1.8036666666666663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>
        <v>36</v>
      </c>
      <c r="E145" s="2">
        <f>Tabela22567891011[[#This Row],[PRODUZIDAS]]*VLOOKUP(Tabela22567891011[[#This Row],[SKU]],Tabela24[#All],10,0)</f>
        <v>41.749714285714283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Tabela22567891011[[#This Row],[PRODUZIDAS]]*VLOOKUP(Tabela22567891011[[#This Row],[SKU]],Tabela24[#All],10,0)</f>
        <v>6.44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16</v>
      </c>
      <c r="E203" s="2">
        <f>Tabela22567891011[[#This Row],[PRODUZIDAS]]*VLOOKUP(Tabela22567891011[[#This Row],[SKU]],Tabela24[#All],10,0)</f>
        <v>14.42933333333333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>
        <v>8.5</v>
      </c>
      <c r="E208" s="2">
        <f>Tabela22567891011[[#This Row],[PRODUZIDAS]]*VLOOKUP(Tabela22567891011[[#This Row],[SKU]],Tabela24[#All],10,0)</f>
        <v>7.6655833333333314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>
        <v>15</v>
      </c>
      <c r="E211" s="2">
        <f>Tabela22567891011[[#This Row],[PRODUZIDAS]]*VLOOKUP(Tabela22567891011[[#This Row],[SKU]],Tabela24[#All],10,0)</f>
        <v>13.527499999999998</v>
      </c>
    </row>
    <row r="212" spans="2:5" x14ac:dyDescent="0.25">
      <c r="B212" s="3" t="s">
        <v>414</v>
      </c>
      <c r="C212" s="3" t="s">
        <v>415</v>
      </c>
      <c r="D212" s="1">
        <v>20</v>
      </c>
      <c r="E212" s="2">
        <f>Tabela22567891011[[#This Row],[PRODUZIDAS]]*VLOOKUP(Tabela22567891011[[#This Row],[SKU]],Tabela24[#All],10,0)</f>
        <v>18.036666666666662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77</v>
      </c>
      <c r="E231" s="2">
        <f>Tabela22567891011[[#This Row],[PRODUZIDAS]]*VLOOKUP(Tabela22567891011[[#This Row],[SKU]],Tabela24[#All],10,0)</f>
        <v>89.298000000000002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>
        <v>15</v>
      </c>
      <c r="E581" s="2">
        <f>Tabela22567891011[[#This Row],[PRODUZIDAS]]*VLOOKUP(Tabela22567891011[[#This Row],[SKU]],Tabela24[#All],10,0)</f>
        <v>13.527499999999998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>
        <v>49.5</v>
      </c>
      <c r="E630" s="2">
        <f>Tabela22567891011[[#This Row],[PRODUZIDAS]]*VLOOKUP(Tabela22567891011[[#This Row],[SKU]],Tabela24[#All],10,0)</f>
        <v>31.878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30.5</v>
      </c>
      <c r="E656" s="2">
        <f>Tabela22567891011[[#This Row],[PRODUZIDAS]]*VLOOKUP(Tabela22567891011[[#This Row],[SKU]],Tabela24[#All],10,0)</f>
        <v>35.371285714285712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742.48014826115309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>
        <v>142.5</v>
      </c>
      <c r="E16" s="2">
        <f>Tabela2256789101112[[#This Row],[PRODUZIDAS]]*VLOOKUP(Tabela2256789101112[[#This Row],[SKU]],Tabela24[#All],11,0)</f>
        <v>106.77173913043477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>
        <v>74.5</v>
      </c>
      <c r="E19" s="2">
        <f>Tabela2256789101112[[#This Row],[PRODUZIDAS]]*VLOOKUP(Tabela2256789101112[[#This Row],[SKU]],Tabela24[#All],11,0)</f>
        <v>55.821014492753619</v>
      </c>
    </row>
    <row r="20" spans="2:5" x14ac:dyDescent="0.25">
      <c r="B20" s="3" t="s">
        <v>30</v>
      </c>
      <c r="C20" s="3" t="s">
        <v>31</v>
      </c>
      <c r="D20" s="1">
        <v>24</v>
      </c>
      <c r="E20" s="2">
        <f>Tabela2256789101112[[#This Row],[PRODUZIDAS]]*VLOOKUP(Tabela2256789101112[[#This Row],[SKU]],Tabela24[#All],11,0)</f>
        <v>17.982608695652171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148.5</v>
      </c>
      <c r="E23" s="2">
        <f>Tabela2256789101112[[#This Row],[PRODUZIDAS]]*VLOOKUP(Tabela2256789101112[[#This Row],[SKU]],Tabela24[#All],11,0)</f>
        <v>111.26739130434781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>
        <v>1</v>
      </c>
      <c r="E33" s="2">
        <f>Tabela2256789101112[[#This Row],[PRODUZIDAS]]*VLOOKUP(Tabela2256789101112[[#This Row],[SKU]],Tabela24[#All],11,0)</f>
        <v>0.77260273972602722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>
        <v>1</v>
      </c>
      <c r="E47" s="2">
        <f>Tabela2256789101112[[#This Row],[PRODUZIDAS]]*VLOOKUP(Tabela2256789101112[[#This Row],[SKU]],Tabela24[#All],11,0)</f>
        <v>0.57945205479452044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>
        <v>5</v>
      </c>
      <c r="E49" s="2">
        <f>Tabela2256789101112[[#This Row],[PRODUZIDAS]]*VLOOKUP(Tabela2256789101112[[#This Row],[SKU]],Tabela24[#All],11,0)</f>
        <v>2.8972602739726021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>
        <v>19</v>
      </c>
      <c r="E51" s="2">
        <f>Tabela2256789101112[[#This Row],[PRODUZIDAS]]*VLOOKUP(Tabela2256789101112[[#This Row],[SKU]],Tabela24[#All],11,0)</f>
        <v>11.009589041095888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>
        <v>176.5</v>
      </c>
      <c r="E60" s="2">
        <f>Tabela2256789101112[[#This Row],[PRODUZIDAS]]*VLOOKUP(Tabela2256789101112[[#This Row],[SKU]],Tabela24[#All],11,0)</f>
        <v>102.27328767123286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20.5</v>
      </c>
      <c r="E69" s="2">
        <f>Tabela2256789101112[[#This Row],[PRODUZIDAS]]*VLOOKUP(Tabela2256789101112[[#This Row],[SKU]],Tabela24[#All],11,0)</f>
        <v>17.189249999999998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>
        <v>49</v>
      </c>
      <c r="E72" s="2">
        <f>Tabela2256789101112[[#This Row],[PRODUZIDAS]]*VLOOKUP(Tabela2256789101112[[#This Row],[SKU]],Tabela24[#All],11,0)</f>
        <v>41.086499999999994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>
        <v>1</v>
      </c>
      <c r="E75" s="2">
        <f>Tabela2256789101112[[#This Row],[PRODUZIDAS]]*VLOOKUP(Tabela2256789101112[[#This Row],[SKU]],Tabela24[#All],11,0)</f>
        <v>0.83849999999999991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>
        <v>3</v>
      </c>
      <c r="E111" s="2">
        <f>Tabela2256789101112[[#This Row],[PRODUZIDAS]]*VLOOKUP(Tabela2256789101112[[#This Row],[SKU]],Tabela24[#All],11,0)</f>
        <v>1.9706399999999999</v>
      </c>
    </row>
    <row r="112" spans="2:5" x14ac:dyDescent="0.25">
      <c r="B112" s="3" t="s">
        <v>214</v>
      </c>
      <c r="C112" s="3" t="s">
        <v>215</v>
      </c>
      <c r="D112" s="1">
        <v>95</v>
      </c>
      <c r="E112" s="2">
        <f>Tabela2256789101112[[#This Row],[PRODUZIDAS]]*VLOOKUP(Tabela2256789101112[[#This Row],[SKU]],Tabela24[#All],11,0)</f>
        <v>62.403600000000004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>
        <v>2</v>
      </c>
      <c r="E134" s="2">
        <f>Tabela2256789101112[[#This Row],[PRODUZIDAS]]*VLOOKUP(Tabela2256789101112[[#This Row],[SKU]],Tabela24[#All],11,0)</f>
        <v>1.4171666666666665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>
        <v>4</v>
      </c>
      <c r="E148" s="2">
        <f>Tabela2256789101112[[#This Row],[PRODUZIDAS]]*VLOOKUP(Tabela2256789101112[[#This Row],[SKU]],Tabela24[#All],11,0)</f>
        <v>3.0925714285714285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Tabela2256789101112[[#This Row],[PRODUZIDAS]]*VLOOKUP(Tabela2256789101112[[#This Row],[SKU]],Tabela24[#All],11,0)</f>
        <v>6.5688000000000004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>
        <v>4</v>
      </c>
      <c r="E195" s="2">
        <f>Tabela2256789101112[[#This Row],[PRODUZIDAS]]*VLOOKUP(Tabela2256789101112[[#This Row],[SKU]],Tabela24[#All],11,0)</f>
        <v>2.6275200000000001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20.5</v>
      </c>
      <c r="E203" s="2">
        <f>Tabela2256789101112[[#This Row],[PRODUZIDAS]]*VLOOKUP(Tabela2256789101112[[#This Row],[SKU]],Tabela24[#All],11,0)</f>
        <v>14.525958333333332</v>
      </c>
    </row>
    <row r="204" spans="2:5" x14ac:dyDescent="0.25">
      <c r="B204" s="3" t="s">
        <v>398</v>
      </c>
      <c r="C204" s="3" t="s">
        <v>399</v>
      </c>
      <c r="D204" s="1">
        <v>72</v>
      </c>
      <c r="E204" s="2">
        <f>Tabela2256789101112[[#This Row],[PRODUZIDAS]]*VLOOKUP(Tabela2256789101112[[#This Row],[SKU]],Tabela24[#All],11,0)</f>
        <v>51.017999999999994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>
        <v>15</v>
      </c>
      <c r="E211" s="2">
        <f>Tabela2256789101112[[#This Row],[PRODUZIDAS]]*VLOOKUP(Tabela2256789101112[[#This Row],[SKU]],Tabela24[#All],11,0)</f>
        <v>10.628749999999998</v>
      </c>
    </row>
    <row r="212" spans="2:5" x14ac:dyDescent="0.25">
      <c r="B212" s="3" t="s">
        <v>414</v>
      </c>
      <c r="C212" s="3" t="s">
        <v>415</v>
      </c>
      <c r="D212" s="1">
        <v>19.5</v>
      </c>
      <c r="E212" s="2">
        <f>Tabela2256789101112[[#This Row],[PRODUZIDAS]]*VLOOKUP(Tabela2256789101112[[#This Row],[SKU]],Tabela24[#All],11,0)</f>
        <v>13.817374999999998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>
        <v>37</v>
      </c>
      <c r="E656" s="2">
        <f>Tabela2256789101112[[#This Row],[PRODUZIDAS]]*VLOOKUP(Tabela2256789101112[[#This Row],[SKU]],Tabela24[#All],11,0)</f>
        <v>28.606285714285715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>
        <v>100</v>
      </c>
      <c r="E658" s="2">
        <f>Tabela2256789101112[[#This Row],[PRODUZIDAS]]*VLOOKUP(Tabela2256789101112[[#This Row],[SKU]],Tabela24[#All],11,0)</f>
        <v>77.314285714285717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898.12191290734279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>
        <v>128</v>
      </c>
      <c r="E14" s="2">
        <f>Tabela225678910111213[[#This Row],[PRODUZIDAS]]*VLOOKUP(Tabela225678910111213[[#This Row],[SKU]],Tabela24[#All],12,0)</f>
        <v>148.22028985507245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>
        <v>30</v>
      </c>
      <c r="E19" s="2">
        <f>Tabela225678910111213[[#This Row],[PRODUZIDAS]]*VLOOKUP(Tabela225678910111213[[#This Row],[SKU]],Tabela24[#All],12,0)</f>
        <v>34.739130434782609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>
        <v>36.5</v>
      </c>
      <c r="E21" s="2">
        <f>Tabela225678910111213[[#This Row],[PRODUZIDAS]]*VLOOKUP(Tabela225678910111213[[#This Row],[SKU]],Tabela24[#All],12,0)</f>
        <v>42.265942028985506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>
        <v>148</v>
      </c>
      <c r="E23" s="2">
        <f>Tabela225678910111213[[#This Row],[PRODUZIDAS]]*VLOOKUP(Tabela225678910111213[[#This Row],[SKU]],Tabela24[#All],12,0)</f>
        <v>171.37971014492751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>
        <v>1</v>
      </c>
      <c r="E32" s="2">
        <f>Tabela225678910111213[[#This Row],[PRODUZIDAS]]*VLOOKUP(Tabela225678910111213[[#This Row],[SKU]],Tabela24[#All],12,0)</f>
        <v>1.0945205479452054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>
        <v>1</v>
      </c>
      <c r="E46" s="2">
        <f>Tabela225678910111213[[#This Row],[PRODUZIDAS]]*VLOOKUP(Tabela225678910111213[[#This Row],[SKU]],Tabela24[#All],12,0)</f>
        <v>1.0301369863013699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>
        <v>5</v>
      </c>
      <c r="E49" s="2">
        <f>Tabela225678910111213[[#This Row],[PRODUZIDAS]]*VLOOKUP(Tabela225678910111213[[#This Row],[SKU]],Tabela24[#All],12,0)</f>
        <v>5.1506849315068495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>
        <v>19</v>
      </c>
      <c r="E51" s="2">
        <f>Tabela225678910111213[[#This Row],[PRODUZIDAS]]*VLOOKUP(Tabela225678910111213[[#This Row],[SKU]],Tabela24[#All],12,0)</f>
        <v>19.572602739726026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>
        <v>49</v>
      </c>
      <c r="E66" s="2">
        <f>Tabela225678910111213[[#This Row],[PRODUZIDAS]]*VLOOKUP(Tabela225678910111213[[#This Row],[SKU]],Tabela24[#All],12,0)</f>
        <v>53.72849999999999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20.5</v>
      </c>
      <c r="E69" s="2">
        <f>Tabela225678910111213[[#This Row],[PRODUZIDAS]]*VLOOKUP(Tabela225678910111213[[#This Row],[SKU]],Tabela24[#All],12,0)</f>
        <v>22.478249999999996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>
        <v>1</v>
      </c>
      <c r="E74" s="2">
        <f>Tabela225678910111213[[#This Row],[PRODUZIDAS]]*VLOOKUP(Tabela225678910111213[[#This Row],[SKU]],Tabela24[#All],12,0)</f>
        <v>1.0964999999999998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61.5</v>
      </c>
      <c r="E110" s="2">
        <f>Tabela225678910111213[[#This Row],[PRODUZIDAS]]*VLOOKUP(Tabela225678910111213[[#This Row],[SKU]],Tabela24[#All],12,0)</f>
        <v>67.330199999999991</v>
      </c>
    </row>
    <row r="111" spans="2:5" x14ac:dyDescent="0.25">
      <c r="B111" s="3" t="s">
        <v>212</v>
      </c>
      <c r="C111" s="3" t="s">
        <v>213</v>
      </c>
      <c r="D111" s="1">
        <v>3</v>
      </c>
      <c r="E111" s="2">
        <f>Tabela225678910111213[[#This Row],[PRODUZIDAS]]*VLOOKUP(Tabela225678910111213[[#This Row],[SKU]],Tabela24[#All],12,0)</f>
        <v>3.2843999999999993</v>
      </c>
    </row>
    <row r="112" spans="2:5" x14ac:dyDescent="0.25">
      <c r="B112" s="3" t="s">
        <v>214</v>
      </c>
      <c r="C112" s="3" t="s">
        <v>215</v>
      </c>
      <c r="D112" s="1">
        <v>113.5</v>
      </c>
      <c r="E112" s="2">
        <f>Tabela225678910111213[[#This Row],[PRODUZIDAS]]*VLOOKUP(Tabela225678910111213[[#This Row],[SKU]],Tabela24[#All],12,0)</f>
        <v>124.25979999999997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>
        <v>2</v>
      </c>
      <c r="E134" s="2">
        <f>Tabela225678910111213[[#This Row],[PRODUZIDAS]]*VLOOKUP(Tabela225678910111213[[#This Row],[SKU]],Tabela24[#All],12,0)</f>
        <v>1.8036666666666663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>
        <v>4</v>
      </c>
      <c r="E148" s="2">
        <f>Tabela225678910111213[[#This Row],[PRODUZIDAS]]*VLOOKUP(Tabela225678910111213[[#This Row],[SKU]],Tabela24[#All],12,0)</f>
        <v>4.3811428571428568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>
        <v>10</v>
      </c>
      <c r="E172" s="2">
        <f>Tabela225678910111213[[#This Row],[PRODUZIDAS]]*VLOOKUP(Tabela225678910111213[[#This Row],[SKU]],Tabela24[#All],12,0)</f>
        <v>10.952857142857141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Tabela225678910111213[[#This Row],[PRODUZIDAS]]*VLOOKUP(Tabela225678910111213[[#This Row],[SKU]],Tabela24[#All],12,0)</f>
        <v>10.947999999999997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>
        <v>4</v>
      </c>
      <c r="E195" s="2">
        <f>Tabela225678910111213[[#This Row],[PRODUZIDAS]]*VLOOKUP(Tabela225678910111213[[#This Row],[SKU]],Tabela24[#All],12,0)</f>
        <v>4.3791999999999991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20.5</v>
      </c>
      <c r="E203" s="2">
        <f>Tabela225678910111213[[#This Row],[PRODUZIDAS]]*VLOOKUP(Tabela225678910111213[[#This Row],[SKU]],Tabela24[#All],12,0)</f>
        <v>18.48758333333333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>
        <v>15</v>
      </c>
      <c r="E211" s="2">
        <f>Tabela225678910111213[[#This Row],[PRODUZIDAS]]*VLOOKUP(Tabela225678910111213[[#This Row],[SKU]],Tabela24[#All],12,0)</f>
        <v>13.527499999999998</v>
      </c>
    </row>
    <row r="212" spans="2:5" x14ac:dyDescent="0.25">
      <c r="B212" s="3" t="s">
        <v>414</v>
      </c>
      <c r="C212" s="3" t="s">
        <v>415</v>
      </c>
      <c r="D212" s="1">
        <v>20</v>
      </c>
      <c r="E212" s="2">
        <f>Tabela225678910111213[[#This Row],[PRODUZIDAS]]*VLOOKUP(Tabela225678910111213[[#This Row],[SKU]],Tabela24[#All],12,0)</f>
        <v>18.036666666666662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>
        <v>63.5</v>
      </c>
      <c r="E269" s="2">
        <f>Tabela225678910111213[[#This Row],[PRODUZIDAS]]*VLOOKUP(Tabela225678910111213[[#This Row],[SKU]],Tabela24[#All],12,0)</f>
        <v>53.162199999999999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53</v>
      </c>
      <c r="E656" s="2">
        <f>Tabela225678910111213[[#This Row],[PRODUZIDAS]]*VLOOKUP(Tabela225678910111213[[#This Row],[SKU]],Tabela24[#All],12,0)</f>
        <v>58.050142857142852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>
        <v>8</v>
      </c>
      <c r="E659" s="2">
        <f>Tabela225678910111213[[#This Row],[PRODUZIDAS]]*VLOOKUP(Tabela225678910111213[[#This Row],[SKU]],Tabela24[#All],12,0)</f>
        <v>8.7622857142857136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1553.3669800646637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>
        <v>122</v>
      </c>
      <c r="E14" s="2">
        <f>Tabela22567891011121314[[#This Row],[PRODUZIDAS]]*VLOOKUP(Tabela22567891011121314[[#This Row],[SKU]],Tabela24[#All],13,0)</f>
        <v>149.58260869565217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>
        <v>1</v>
      </c>
      <c r="E16" s="2">
        <f>Tabela22567891011121314[[#This Row],[PRODUZIDAS]]*VLOOKUP(Tabela22567891011121314[[#This Row],[SKU]],Tabela24[#All],13,0)</f>
        <v>1.2260869565217392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29</v>
      </c>
      <c r="E19" s="2">
        <f>Tabela22567891011121314[[#This Row],[PRODUZIDAS]]*VLOOKUP(Tabela22567891011121314[[#This Row],[SKU]],Tabela24[#All],13,0)</f>
        <v>35.556521739130439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>
        <v>64</v>
      </c>
      <c r="E23" s="2">
        <f>Tabela22567891011121314[[#This Row],[PRODUZIDAS]]*VLOOKUP(Tabela22567891011121314[[#This Row],[SKU]],Tabela24[#All],13,0)</f>
        <v>78.469565217391306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>
        <v>454</v>
      </c>
      <c r="E27" s="2">
        <f>Tabela22567891011121314[[#This Row],[PRODUZIDAS]]*VLOOKUP(Tabela22567891011121314[[#This Row],[SKU]],Tabela24[#All],13,0)</f>
        <v>526.14246575342452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>
        <v>5</v>
      </c>
      <c r="E49" s="2">
        <f>Tabela22567891011121314[[#This Row],[PRODUZIDAS]]*VLOOKUP(Tabela22567891011121314[[#This Row],[SKU]],Tabela24[#All],13,0)</f>
        <v>5.7945205479452042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>
        <v>18</v>
      </c>
      <c r="E51" s="2">
        <f>Tabela22567891011121314[[#This Row],[PRODUZIDAS]]*VLOOKUP(Tabela22567891011121314[[#This Row],[SKU]],Tabela24[#All],13,0)</f>
        <v>20.860273972602737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89</v>
      </c>
      <c r="E60" s="2">
        <f>Tabela22567891011121314[[#This Row],[PRODUZIDAS]]*VLOOKUP(Tabela22567891011121314[[#This Row],[SKU]],Tabela24[#All],13,0)</f>
        <v>103.14246575342464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>
        <v>48</v>
      </c>
      <c r="E66" s="2">
        <f>Tabela22567891011121314[[#This Row],[PRODUZIDAS]]*VLOOKUP(Tabela22567891011121314[[#This Row],[SKU]],Tabela24[#All],13,0)</f>
        <v>55.727999999999994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19</v>
      </c>
      <c r="E69" s="2">
        <f>Tabela22567891011121314[[#This Row],[PRODUZIDAS]]*VLOOKUP(Tabela22567891011121314[[#This Row],[SKU]],Tabela24[#All],13,0)</f>
        <v>22.058999999999997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70</v>
      </c>
      <c r="E110" s="2">
        <f>Tabela22567891011121314[[#This Row],[PRODUZIDAS]]*VLOOKUP(Tabela22567891011121314[[#This Row],[SKU]],Tabela24[#All],13,0)</f>
        <v>81.143999999999991</v>
      </c>
    </row>
    <row r="111" spans="2:5" x14ac:dyDescent="0.25">
      <c r="B111" s="3" t="s">
        <v>212</v>
      </c>
      <c r="C111" s="3" t="s">
        <v>213</v>
      </c>
      <c r="D111" s="1">
        <v>8</v>
      </c>
      <c r="E111" s="2">
        <f>Tabela22567891011121314[[#This Row],[PRODUZIDAS]]*VLOOKUP(Tabela22567891011121314[[#This Row],[SKU]],Tabela24[#All],13,0)</f>
        <v>9.2735999999999983</v>
      </c>
    </row>
    <row r="112" spans="2:5" x14ac:dyDescent="0.25">
      <c r="B112" s="3" t="s">
        <v>214</v>
      </c>
      <c r="C112" s="3" t="s">
        <v>215</v>
      </c>
      <c r="D112" s="1">
        <v>64</v>
      </c>
      <c r="E112" s="2">
        <f>Tabela22567891011121314[[#This Row],[PRODUZIDAS]]*VLOOKUP(Tabela22567891011121314[[#This Row],[SKU]],Tabela24[#All],13,0)</f>
        <v>74.188799999999986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2</v>
      </c>
      <c r="E122" s="2">
        <f>Tabela22567891011121314[[#This Row],[PRODUZIDAS]]*VLOOKUP(Tabela22567891011121314[[#This Row],[SKU]],Tabela24[#All],13,0)</f>
        <v>2.3189999999999995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>
        <v>13</v>
      </c>
      <c r="E141" s="2">
        <f>Tabela22567891011121314[[#This Row],[PRODUZIDAS]]*VLOOKUP(Tabela22567891011121314[[#This Row],[SKU]],Tabela24[#All],13,0)</f>
        <v>15.073499999999997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30</v>
      </c>
      <c r="E144" s="2">
        <f>Tabela22567891011121314[[#This Row],[PRODUZIDAS]]*VLOOKUP(Tabela22567891011121314[[#This Row],[SKU]],Tabela24[#All],13,0)</f>
        <v>34.791428571428568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>
        <v>5</v>
      </c>
      <c r="E154" s="2">
        <f>Tabela22567891011121314[[#This Row],[PRODUZIDAS]]*VLOOKUP(Tabela22567891011121314[[#This Row],[SKU]],Tabela24[#All],13,0)</f>
        <v>5.798571428571428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Tabela22567891011121314[[#This Row],[PRODUZIDAS]]*VLOOKUP(Tabela22567891011121314[[#This Row],[SKU]],Tabela24[#All],13,0)</f>
        <v>11.591999999999999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15</v>
      </c>
      <c r="E195" s="2">
        <f>Tabela22567891011121314[[#This Row],[PRODUZIDAS]]*VLOOKUP(Tabela22567891011121314[[#This Row],[SKU]],Tabela24[#All],13,0)</f>
        <v>17.387999999999998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11</v>
      </c>
      <c r="E197" s="2">
        <f>Tabela22567891011121314[[#This Row],[PRODUZIDAS]]*VLOOKUP(Tabela22567891011121314[[#This Row],[SKU]],Tabela24[#All],13,0)</f>
        <v>12.751199999999997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12</v>
      </c>
      <c r="E203" s="2">
        <f>Tabela22567891011121314[[#This Row],[PRODUZIDAS]]*VLOOKUP(Tabela22567891011121314[[#This Row],[SKU]],Tabela24[#All],13,0)</f>
        <v>13.913999999999998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33</v>
      </c>
      <c r="E208" s="2">
        <f>Tabela22567891011121314[[#This Row],[PRODUZIDAS]]*VLOOKUP(Tabela22567891011121314[[#This Row],[SKU]],Tabela24[#All],13,0)</f>
        <v>38.263499999999993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>
        <v>14</v>
      </c>
      <c r="E211" s="2">
        <f>Tabela22567891011121314[[#This Row],[PRODUZIDAS]]*VLOOKUP(Tabela22567891011121314[[#This Row],[SKU]],Tabela24[#All],13,0)</f>
        <v>16.232999999999997</v>
      </c>
    </row>
    <row r="212" spans="2:5" x14ac:dyDescent="0.25">
      <c r="B212" s="3" t="s">
        <v>414</v>
      </c>
      <c r="C212" s="3" t="s">
        <v>415</v>
      </c>
      <c r="D212" s="1">
        <v>14</v>
      </c>
      <c r="E212" s="2">
        <f>Tabela22567891011121314[[#This Row],[PRODUZIDAS]]*VLOOKUP(Tabela22567891011121314[[#This Row],[SKU]],Tabela24[#All],13,0)</f>
        <v>16.232999999999997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>
        <v>61</v>
      </c>
      <c r="E269" s="2">
        <f>Tabela22567891011121314[[#This Row],[PRODUZIDAS]]*VLOOKUP(Tabela22567891011121314[[#This Row],[SKU]],Tabela24[#All],13,0)</f>
        <v>70.711199999999991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>
        <v>6</v>
      </c>
      <c r="E405" s="2">
        <f>Tabela22567891011121314[[#This Row],[PRODUZIDAS]]*VLOOKUP(Tabela22567891011121314[[#This Row],[SKU]],Tabela24[#All],13,0)</f>
        <v>5.2842857142857138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>
        <v>78</v>
      </c>
      <c r="E634" s="2">
        <f>Tabela22567891011121314[[#This Row],[PRODUZIDAS]]*VLOOKUP(Tabela22567891011121314[[#This Row],[SKU]],Tabela24[#All],13,0)</f>
        <v>90.417599999999979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>
        <v>7</v>
      </c>
      <c r="E644" s="2">
        <f>Tabela22567891011121314[[#This Row],[PRODUZIDAS]]*VLOOKUP(Tabela22567891011121314[[#This Row],[SKU]],Tabela24[#All],13,0)</f>
        <v>8.1164999999999985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16</v>
      </c>
      <c r="E656" s="2">
        <f>Tabela22567891011121314[[#This Row],[PRODUZIDAS]]*VLOOKUP(Tabela22567891011121314[[#This Row],[SKU]],Tabela24[#All],13,0)</f>
        <v>18.555428571428571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2</v>
      </c>
      <c r="E658" s="2">
        <f>Tabela22567891011121314[[#This Row],[PRODUZIDAS]]*VLOOKUP(Tabela22567891011121314[[#This Row],[SKU]],Tabela24[#All],13,0)</f>
        <v>2.3194285714285714</v>
      </c>
    </row>
    <row r="659" spans="2:5" x14ac:dyDescent="0.25">
      <c r="B659" s="3" t="s">
        <v>1308</v>
      </c>
      <c r="C659" s="3" t="s">
        <v>1309</v>
      </c>
      <c r="D659" s="1">
        <v>9</v>
      </c>
      <c r="E659" s="2">
        <f>Tabela22567891011121314[[#This Row],[PRODUZIDAS]]*VLOOKUP(Tabela22567891011121314[[#This Row],[SKU]],Tabela24[#All],13,0)</f>
        <v>10.437428571428571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345.19266223659196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>
        <v>122</v>
      </c>
      <c r="E14" s="2">
        <f>Tabela2256789101112131415[[#This Row],[PRODUZIDAS]]*VLOOKUP(Tabela2256789101112131415[[#This Row],[SKU]],Tabela24[#All],14,0)</f>
        <v>33.240579710144928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>
        <v>1</v>
      </c>
      <c r="E16" s="2">
        <f>Tabela2256789101112131415[[#This Row],[PRODUZIDAS]]*VLOOKUP(Tabela2256789101112131415[[#This Row],[SKU]],Tabela24[#All],14,0)</f>
        <v>0.27246376811594203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29</v>
      </c>
      <c r="E19" s="2">
        <f>Tabela2256789101112131415[[#This Row],[PRODUZIDAS]]*VLOOKUP(Tabela2256789101112131415[[#This Row],[SKU]],Tabela24[#All],14,0)</f>
        <v>7.9014492753623191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>
        <v>64</v>
      </c>
      <c r="E23" s="2">
        <f>Tabela2256789101112131415[[#This Row],[PRODUZIDAS]]*VLOOKUP(Tabela2256789101112131415[[#This Row],[SKU]],Tabela24[#All],14,0)</f>
        <v>17.43768115942029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>
        <v>454</v>
      </c>
      <c r="E27" s="2">
        <f>Tabela2256789101112131415[[#This Row],[PRODUZIDAS]]*VLOOKUP(Tabela2256789101112131415[[#This Row],[SKU]],Tabela24[#All],14,0)</f>
        <v>116.92054794520548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>
        <v>5</v>
      </c>
      <c r="E49" s="2">
        <f>Tabela2256789101112131415[[#This Row],[PRODUZIDAS]]*VLOOKUP(Tabela2256789101112131415[[#This Row],[SKU]],Tabela24[#All],14,0)</f>
        <v>1.2876712328767124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>
        <v>18</v>
      </c>
      <c r="E51" s="2">
        <f>Tabela2256789101112131415[[#This Row],[PRODUZIDAS]]*VLOOKUP(Tabela2256789101112131415[[#This Row],[SKU]],Tabela24[#All],14,0)</f>
        <v>4.6356164383561644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89</v>
      </c>
      <c r="E60" s="2">
        <f>Tabela2256789101112131415[[#This Row],[PRODUZIDAS]]*VLOOKUP(Tabela2256789101112131415[[#This Row],[SKU]],Tabela24[#All],14,0)</f>
        <v>22.920547945205477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>
        <v>48</v>
      </c>
      <c r="E66" s="2">
        <f>Tabela2256789101112131415[[#This Row],[PRODUZIDAS]]*VLOOKUP(Tabela2256789101112131415[[#This Row],[SKU]],Tabela24[#All],14,0)</f>
        <v>12.384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19</v>
      </c>
      <c r="E69" s="2">
        <f>Tabela2256789101112131415[[#This Row],[PRODUZIDAS]]*VLOOKUP(Tabela2256789101112131415[[#This Row],[SKU]],Tabela24[#All],14,0)</f>
        <v>4.9020000000000001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70</v>
      </c>
      <c r="E110" s="2">
        <f>Tabela2256789101112131415[[#This Row],[PRODUZIDAS]]*VLOOKUP(Tabela2256789101112131415[[#This Row],[SKU]],Tabela24[#All],14,0)</f>
        <v>18.032</v>
      </c>
    </row>
    <row r="111" spans="2:5" x14ac:dyDescent="0.25">
      <c r="B111" s="3" t="s">
        <v>212</v>
      </c>
      <c r="C111" s="3" t="s">
        <v>213</v>
      </c>
      <c r="D111" s="1">
        <v>8</v>
      </c>
      <c r="E111" s="2">
        <f>Tabela2256789101112131415[[#This Row],[PRODUZIDAS]]*VLOOKUP(Tabela2256789101112131415[[#This Row],[SKU]],Tabela24[#All],14,0)</f>
        <v>2.0608</v>
      </c>
    </row>
    <row r="112" spans="2:5" x14ac:dyDescent="0.25">
      <c r="B112" s="3" t="s">
        <v>214</v>
      </c>
      <c r="C112" s="3" t="s">
        <v>215</v>
      </c>
      <c r="D112" s="1">
        <v>64</v>
      </c>
      <c r="E112" s="2">
        <f>Tabela2256789101112131415[[#This Row],[PRODUZIDAS]]*VLOOKUP(Tabela2256789101112131415[[#This Row],[SKU]],Tabela24[#All],14,0)</f>
        <v>16.4864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2</v>
      </c>
      <c r="E122" s="2">
        <f>Tabela2256789101112131415[[#This Row],[PRODUZIDAS]]*VLOOKUP(Tabela2256789101112131415[[#This Row],[SKU]],Tabela24[#All],14,0)</f>
        <v>0.51533333333333331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>
        <v>13</v>
      </c>
      <c r="E141" s="2">
        <f>Tabela2256789101112131415[[#This Row],[PRODUZIDAS]]*VLOOKUP(Tabela2256789101112131415[[#This Row],[SKU]],Tabela24[#All],14,0)</f>
        <v>3.3496666666666663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30</v>
      </c>
      <c r="E144" s="2">
        <f>Tabela2256789101112131415[[#This Row],[PRODUZIDAS]]*VLOOKUP(Tabela2256789101112131415[[#This Row],[SKU]],Tabela24[#All],14,0)</f>
        <v>7.7314285714285722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>
        <v>5</v>
      </c>
      <c r="E154" s="2">
        <f>Tabela2256789101112131415[[#This Row],[PRODUZIDAS]]*VLOOKUP(Tabela2256789101112131415[[#This Row],[SKU]],Tabela24[#All],14,0)</f>
        <v>1.2885714285714287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Tabela2256789101112131415[[#This Row],[PRODUZIDAS]]*VLOOKUP(Tabela2256789101112131415[[#This Row],[SKU]],Tabela24[#All],14,0)</f>
        <v>2.5760000000000001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15</v>
      </c>
      <c r="E195" s="2">
        <f>Tabela2256789101112131415[[#This Row],[PRODUZIDAS]]*VLOOKUP(Tabela2256789101112131415[[#This Row],[SKU]],Tabela24[#All],14,0)</f>
        <v>3.8639999999999999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11</v>
      </c>
      <c r="E197" s="2">
        <f>Tabela2256789101112131415[[#This Row],[PRODUZIDAS]]*VLOOKUP(Tabela2256789101112131415[[#This Row],[SKU]],Tabela24[#All],14,0)</f>
        <v>2.8336000000000001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12</v>
      </c>
      <c r="E203" s="2">
        <f>Tabela2256789101112131415[[#This Row],[PRODUZIDAS]]*VLOOKUP(Tabela2256789101112131415[[#This Row],[SKU]],Tabela24[#All],14,0)</f>
        <v>3.0919999999999996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33</v>
      </c>
      <c r="E208" s="2">
        <f>Tabela2256789101112131415[[#This Row],[PRODUZIDAS]]*VLOOKUP(Tabela2256789101112131415[[#This Row],[SKU]],Tabela24[#All],14,0)</f>
        <v>8.5030000000000001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>
        <v>14</v>
      </c>
      <c r="E211" s="2">
        <f>Tabela2256789101112131415[[#This Row],[PRODUZIDAS]]*VLOOKUP(Tabela2256789101112131415[[#This Row],[SKU]],Tabela24[#All],14,0)</f>
        <v>3.6073333333333331</v>
      </c>
    </row>
    <row r="212" spans="2:5" x14ac:dyDescent="0.25">
      <c r="B212" s="3" t="s">
        <v>414</v>
      </c>
      <c r="C212" s="3" t="s">
        <v>415</v>
      </c>
      <c r="D212" s="1">
        <v>14</v>
      </c>
      <c r="E212" s="2">
        <f>Tabela2256789101112131415[[#This Row],[PRODUZIDAS]]*VLOOKUP(Tabela2256789101112131415[[#This Row],[SKU]],Tabela24[#All],14,0)</f>
        <v>3.6073333333333331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>
        <v>61</v>
      </c>
      <c r="E269" s="2">
        <f>Tabela2256789101112131415[[#This Row],[PRODUZIDAS]]*VLOOKUP(Tabela2256789101112131415[[#This Row],[SKU]],Tabela24[#All],14,0)</f>
        <v>15.7136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>
        <v>6</v>
      </c>
      <c r="E405" s="2">
        <f>Tabela2256789101112131415[[#This Row],[PRODUZIDAS]]*VLOOKUP(Tabela2256789101112131415[[#This Row],[SKU]],Tabela24[#All],14,0)</f>
        <v>1.1742857142857142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>
        <v>78</v>
      </c>
      <c r="E634" s="2">
        <f>Tabela2256789101112131415[[#This Row],[PRODUZIDAS]]*VLOOKUP(Tabela2256789101112131415[[#This Row],[SKU]],Tabela24[#All],14,0)</f>
        <v>20.0928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>
        <v>7</v>
      </c>
      <c r="E644" s="2">
        <f>Tabela2256789101112131415[[#This Row],[PRODUZIDAS]]*VLOOKUP(Tabela2256789101112131415[[#This Row],[SKU]],Tabela24[#All],14,0)</f>
        <v>1.8036666666666665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16</v>
      </c>
      <c r="E656" s="2">
        <f>Tabela2256789101112131415[[#This Row],[PRODUZIDAS]]*VLOOKUP(Tabela2256789101112131415[[#This Row],[SKU]],Tabela24[#All],14,0)</f>
        <v>4.1234285714285717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2</v>
      </c>
      <c r="E658" s="2">
        <f>Tabela2256789101112131415[[#This Row],[PRODUZIDAS]]*VLOOKUP(Tabela2256789101112131415[[#This Row],[SKU]],Tabela24[#All],14,0)</f>
        <v>0.51542857142857146</v>
      </c>
    </row>
    <row r="659" spans="2:5" x14ac:dyDescent="0.25">
      <c r="B659" s="3" t="s">
        <v>1308</v>
      </c>
      <c r="C659" s="3" t="s">
        <v>1309</v>
      </c>
      <c r="D659" s="1">
        <v>9</v>
      </c>
      <c r="E659" s="2">
        <f>Tabela2256789101112131415[[#This Row],[PRODUZIDAS]]*VLOOKUP(Tabela2256789101112131415[[#This Row],[SKU]],Tabela24[#All],14,0)</f>
        <v>2.3194285714285714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2025-02-10T16:45:03Z</dcterms:modified>
</cp:coreProperties>
</file>