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A10B5BD1-4DF9-4361-93CD-B716A8D58C0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<sst xmlns="http://schemas.openxmlformats.org/spreadsheetml/2006/main" count="26032" uniqueCount="1899">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</sst>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45692</v>
      </c>
      <c r="C2" s="31"/>
      <c r="D2" s="33">
        <f>SUM(Tabela15[VALOR])</f>
        <v>6295.258098449448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314.69989047619049</v>
      </c>
      <c r="D7" s="26"/>
      <c r="E7" s="26">
        <f>Tabela15[[#This Row],[VALOR]]-Tabela15[[#This Row],[Custo Setor]]</f>
        <v>314.69989047619049</v>
      </c>
    </row>
    <row r="8" spans="2:5" x14ac:dyDescent="0.25">
      <c r="B8" t="s">
        <v>1883</v>
      </c>
      <c r="C8" s="21">
        <f t="array" ref="C8">'2 - CORTE VOIL'!G4</f>
        <v>893.27932285714292</v>
      </c>
      <c r="D8" s="26"/>
      <c r="E8" s="26">
        <f>Tabela15[[#This Row],[VALOR]]-Tabela15[[#This Row],[Custo Setor]]</f>
        <v>893.27932285714292</v>
      </c>
    </row>
    <row r="9" spans="2:5" x14ac:dyDescent="0.25">
      <c r="B9" t="s">
        <v>1885</v>
      </c>
      <c r="C9" s="21">
        <f t="array" ref="C9">'3 - BAINHA CONTINUA'!G4</f>
        <v>327.49778490000006</v>
      </c>
      <c r="D9" s="26"/>
      <c r="E9" s="26">
        <f>Tabela15[[#This Row],[VALOR]]-Tabela15[[#This Row],[Custo Setor]]</f>
        <v>327.49778490000006</v>
      </c>
    </row>
    <row r="10" spans="2:5" x14ac:dyDescent="0.25">
      <c r="B10" t="s">
        <v>1884</v>
      </c>
      <c r="C10" s="21">
        <f t="array" ref="C10">'4 - BARRADO'!G4</f>
        <v>547.73842619047628</v>
      </c>
      <c r="D10" s="26"/>
      <c r="E10" s="26">
        <f>Tabela15[[#This Row],[VALOR]]-Tabela15[[#This Row],[Custo Setor]]</f>
        <v>547.73842619047628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0.47299999999999992</v>
      </c>
      <c r="D12" s="26"/>
      <c r="E12" s="26">
        <f>Tabela15[[#This Row],[VALOR]]-Tabela15[[#This Row],[Custo Setor]]</f>
        <v>0.47299999999999992</v>
      </c>
    </row>
    <row r="13" spans="2:5" x14ac:dyDescent="0.25">
      <c r="B13" t="s">
        <v>1888</v>
      </c>
      <c r="C13" s="21">
        <f t="array" ref="C13">'7 - PALETEIRA'!G4</f>
        <v>531.94044077256865</v>
      </c>
      <c r="D13" s="26"/>
      <c r="E13" s="26">
        <f>Tabela15[[#This Row],[VALOR]]-Tabela15[[#This Row],[Custo Setor]]</f>
        <v>531.94044077256865</v>
      </c>
    </row>
    <row r="14" spans="2:5" x14ac:dyDescent="0.25">
      <c r="B14" t="s">
        <v>1889</v>
      </c>
      <c r="C14" s="21">
        <f>'8 - ACABAMENTO'!G4</f>
        <v>662.93041212172773</v>
      </c>
      <c r="D14" s="26"/>
      <c r="E14" s="26">
        <f>Tabela15[[#This Row],[VALOR]]-Tabela15[[#This Row],[Custo Setor]]</f>
        <v>662.93041212172773</v>
      </c>
    </row>
    <row r="15" spans="2:5" x14ac:dyDescent="0.25">
      <c r="B15" t="s">
        <v>1890</v>
      </c>
      <c r="C15" s="21">
        <f t="array" ref="C15">'9 - FURO'!G4</f>
        <v>747.65475270625927</v>
      </c>
      <c r="D15" s="26"/>
      <c r="E15" s="26">
        <f>Tabela15[[#This Row],[VALOR]]-Tabela15[[#This Row],[Custo Setor]]</f>
        <v>747.65475270625927</v>
      </c>
    </row>
    <row r="16" spans="2:5" x14ac:dyDescent="0.25">
      <c r="B16" t="s">
        <v>1891</v>
      </c>
      <c r="C16" s="21">
        <f t="array" ref="C16">'10 - ILHOS'!G4</f>
        <v>794.37370676139415</v>
      </c>
      <c r="D16" s="26"/>
      <c r="E16" s="26">
        <f>Tabela15[[#This Row],[VALOR]]-Tabela15[[#This Row],[Custo Setor]]</f>
        <v>794.37370676139415</v>
      </c>
    </row>
    <row r="17" spans="2:5" x14ac:dyDescent="0.25">
      <c r="B17" t="s">
        <v>1892</v>
      </c>
      <c r="C17" s="21">
        <f t="array" ref="C17">'11 - DOBRA'!G4</f>
        <v>1206.5484777248359</v>
      </c>
      <c r="D17" s="26"/>
      <c r="E17" s="26">
        <f>Tabela15[[#This Row],[VALOR]]-Tabela15[[#This Row],[Custo Setor]]</f>
        <v>1206.5484777248359</v>
      </c>
    </row>
    <row r="18" spans="2:5" x14ac:dyDescent="0.25">
      <c r="B18" t="s">
        <v>1893</v>
      </c>
      <c r="C18" s="21">
        <f t="array" ref="C18">'12 - EMBALAGEM'!G4</f>
        <v>268.12188393885248</v>
      </c>
      <c r="D18" s="26"/>
      <c r="E18" s="26">
        <f>Tabela15[[#This Row],[VALOR]]-Tabela15[[#This Row],[Custo Setor]]</f>
        <v>268.12188393885248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6295.258098449448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314.69989047619049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>
        <v>100</v>
      </c>
      <c r="E112" s="2">
        <f>Tabela2[[#This Row],[PRODUZIDAS]]*VLOOKUP(Tabela2[[#This Row],[SKU]],Tabela24[#All],3,0)</f>
        <v>15.455999999999998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250</v>
      </c>
      <c r="E144" s="2">
        <f>Tabela2[[#This Row],[PRODUZIDAS]]*VLOOKUP(Tabela2[[#This Row],[SKU]],Tabela24[#All],3,0)</f>
        <v>80.535714285714292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>
        <v>400</v>
      </c>
      <c r="E146" s="2">
        <f>Tabela2[[#This Row],[PRODUZIDAS]]*VLOOKUP(Tabela2[[#This Row],[SKU]],Tabela24[#All],3,0)</f>
        <v>128.85714285714286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200</v>
      </c>
      <c r="E192" s="2">
        <f>Tabela2[[#This Row],[PRODUZIDAS]]*VLOOKUP(Tabela2[[#This Row],[SKU]],Tabela24[#All],3,0)</f>
        <v>30.911999999999995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>
        <v>270</v>
      </c>
      <c r="E195" s="2">
        <f>Tabela2[[#This Row],[PRODUZIDAS]]*VLOOKUP(Tabela2[[#This Row],[SKU]],Tabela24[#All],3,0)</f>
        <v>41.731199999999994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>
        <v>1</v>
      </c>
      <c r="E328" s="2">
        <f>Tabela2[[#This Row],[PRODUZIDAS]]*VLOOKUP(Tabela2[[#This Row],[SKU]],Tabela24[#All],3,0)</f>
        <v>1.1036666666666666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>
        <v>50</v>
      </c>
      <c r="E581" s="2">
        <f>Tabela2[[#This Row],[PRODUZIDAS]]*VLOOKUP(Tabela2[[#This Row],[SKU]],Tabela24[#All],3,0)</f>
        <v>16.104166666666668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893.27932285714292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>
        <v>275.5</v>
      </c>
      <c r="E146" s="2">
        <f>Tabela225[[#This Row],[PRODUZIDAS]]*VLOOKUP(Tabela225[[#This Row],[SKU]],Tabela24[#All],4,0)</f>
        <v>408.25164285714283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210</v>
      </c>
      <c r="E192" s="2">
        <f>Tabela225[[#This Row],[PRODUZIDAS]]*VLOOKUP(Tabela225[[#This Row],[SKU]],Tabela24[#All],4,0)</f>
        <v>113.6016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>
        <v>73</v>
      </c>
      <c r="E195" s="2">
        <f>Tabela225[[#This Row],[PRODUZIDAS]]*VLOOKUP(Tabela225[[#This Row],[SKU]],Tabela24[#All],4,0)</f>
        <v>39.490079999999999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>
        <v>187</v>
      </c>
      <c r="E226" s="2">
        <f>Tabela225[[#This Row],[PRODUZIDAS]]*VLOOKUP(Tabela225[[#This Row],[SKU]],Tabela24[#All],4,0)</f>
        <v>277.10728571428569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>
        <v>37</v>
      </c>
      <c r="E230" s="2">
        <f>Tabela225[[#This Row],[PRODUZIDAS]]*VLOOKUP(Tabela225[[#This Row],[SKU]],Tabela24[#All],4,0)</f>
        <v>54.828714285714284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327.49778490000006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>
        <v>220</v>
      </c>
      <c r="E110" s="2">
        <f>Tabela2256[[#This Row],[PRODUZIDAS]]*VLOOKUP(Tabela2256[[#This Row],[SKU]],Tabela24[#All],5,0)</f>
        <v>28.335999999999999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389.99990000000003</v>
      </c>
      <c r="E146" s="2">
        <f>Tabela2256[[#This Row],[PRODUZIDAS]]*VLOOKUP(Tabela2256[[#This Row],[SKU]],Tabela24[#All],5,0)</f>
        <v>175.88995490000002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>
        <v>139.58000000000001</v>
      </c>
      <c r="E226" s="2">
        <f>Tabela2256[[#This Row],[PRODUZIDAS]]*VLOOKUP(Tabela2256[[#This Row],[SKU]],Tabela24[#All],5,0)</f>
        <v>62.950580000000009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>
        <v>133.75</v>
      </c>
      <c r="E230" s="2">
        <f>Tabela2256[[#This Row],[PRODUZIDAS]]*VLOOKUP(Tabela2256[[#This Row],[SKU]],Tabela24[#All],5,0)</f>
        <v>60.321249999999999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547.73842619047628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10</v>
      </c>
      <c r="E110" s="2">
        <f>Tabela22567[[#This Row],[PRODUZIDAS]]*VLOOKUP(Tabela22567[[#This Row],[SKU]],Tabela24[#All],6,0)</f>
        <v>11.591999999999999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104</v>
      </c>
      <c r="E146" s="2">
        <f>Tabela22567[[#This Row],[PRODUZIDAS]]*VLOOKUP(Tabela22567[[#This Row],[SKU]],Tabela24[#All],6,0)</f>
        <v>134.01142857142858</v>
      </c>
    </row>
    <row r="147" spans="2:5" x14ac:dyDescent="0.25">
      <c r="B147" s="3" t="s">
        <v>284</v>
      </c>
      <c r="C147" s="3" t="s">
        <v>285</v>
      </c>
      <c r="D147" s="1">
        <v>30</v>
      </c>
      <c r="E147" s="2">
        <f>Tabela22567[[#This Row],[PRODUZIDAS]]*VLOOKUP(Tabela22567[[#This Row],[SKU]],Tabela24[#All],6,0)</f>
        <v>38.657142857142858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>
        <v>3.5</v>
      </c>
      <c r="E180" s="2">
        <f>Tabela22567[[#This Row],[PRODUZIDAS]]*VLOOKUP(Tabela22567[[#This Row],[SKU]],Tabela24[#All],6,0)</f>
        <v>4.9626500000000009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31</v>
      </c>
      <c r="E192" s="2">
        <f>Tabela22567[[#This Row],[PRODUZIDAS]]*VLOOKUP(Tabela22567[[#This Row],[SKU]],Tabela24[#All],6,0)</f>
        <v>35.935199999999995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138</v>
      </c>
      <c r="E194" s="2">
        <f>Tabela22567[[#This Row],[PRODUZIDAS]]*VLOOKUP(Tabela22567[[#This Row],[SKU]],Tabela24[#All],6,0)</f>
        <v>159.96959999999996</v>
      </c>
    </row>
    <row r="195" spans="2:5" x14ac:dyDescent="0.25">
      <c r="B195" s="3" t="s">
        <v>380</v>
      </c>
      <c r="C195" s="3" t="s">
        <v>381</v>
      </c>
      <c r="D195" s="1">
        <v>30</v>
      </c>
      <c r="E195" s="2">
        <f>Tabela22567[[#This Row],[PRODUZIDAS]]*VLOOKUP(Tabela22567[[#This Row],[SKU]],Tabela24[#All],6,0)</f>
        <v>34.775999999999996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23.5</v>
      </c>
      <c r="E226" s="2">
        <f>Tabela22567[[#This Row],[PRODUZIDAS]]*VLOOKUP(Tabela22567[[#This Row],[SKU]],Tabela24[#All],6,0)</f>
        <v>30.281428571428574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>
        <v>48.5</v>
      </c>
      <c r="E228" s="2">
        <f>Tabela22567[[#This Row],[PRODUZIDAS]]*VLOOKUP(Tabela22567[[#This Row],[SKU]],Tabela24[#All],6,0)</f>
        <v>62.495714285714293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16.5</v>
      </c>
      <c r="E230" s="2">
        <f>Tabela22567[[#This Row],[PRODUZIDAS]]*VLOOKUP(Tabela22567[[#This Row],[SKU]],Tabela24[#All],6,0)</f>
        <v>21.261428571428574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5</v>
      </c>
      <c r="E320" s="2">
        <f>Tabela22567[[#This Row],[PRODUZIDAS]]*VLOOKUP(Tabela22567[[#This Row],[SKU]],Tabela24[#All],6,0)</f>
        <v>9.8541666666666643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>
        <v>2</v>
      </c>
      <c r="E327" s="2">
        <f>Tabela22567[[#This Row],[PRODUZIDAS]]*VLOOKUP(Tabela22567[[#This Row],[SKU]],Tabela24[#All],6,0)</f>
        <v>3.941666666666666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0.47299999999999992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>
        <v>1</v>
      </c>
      <c r="E327" s="2">
        <f>Tabela2256789[[#This Row],[PRODUZIDAS]]*VLOOKUP(Tabela2256789[[#This Row],[SKU]],Tabela24[#All],8,0)</f>
        <v>0.47299999999999992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531.94044077256865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>
        <v>50</v>
      </c>
      <c r="E14" s="2">
        <f>Tabela225678910[[#This Row],[PRODUZIDAS]]*VLOOKUP(Tabela225678910[[#This Row],[SKU]],Tabela24[#All],9,0)</f>
        <v>20.434782608695649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>
        <v>50</v>
      </c>
      <c r="E16" s="2">
        <f>Tabela225678910[[#This Row],[PRODUZIDAS]]*VLOOKUP(Tabela225678910[[#This Row],[SKU]],Tabela24[#All],9,0)</f>
        <v>20.434782608695649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>
        <v>10</v>
      </c>
      <c r="E22" s="2">
        <f>Tabela225678910[[#This Row],[PRODUZIDAS]]*VLOOKUP(Tabela225678910[[#This Row],[SKU]],Tabela24[#All],9,0)</f>
        <v>4.0869565217391299</v>
      </c>
    </row>
    <row r="23" spans="2:5" x14ac:dyDescent="0.25">
      <c r="B23" s="3" t="s">
        <v>36</v>
      </c>
      <c r="C23" s="3" t="s">
        <v>37</v>
      </c>
      <c r="D23" s="1">
        <v>100</v>
      </c>
      <c r="E23" s="2">
        <f>Tabela225678910[[#This Row],[PRODUZIDAS]]*VLOOKUP(Tabela225678910[[#This Row],[SKU]],Tabela24[#All],9,0)</f>
        <v>40.869565217391298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>
        <v>9</v>
      </c>
      <c r="E32" s="2">
        <f>Tabela225678910[[#This Row],[PRODUZIDAS]]*VLOOKUP(Tabela225678910[[#This Row],[SKU]],Tabela24[#All],9,0)</f>
        <v>4.6356164383561644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110</v>
      </c>
      <c r="E60" s="2">
        <f>Tabela225678910[[#This Row],[PRODUZIDAS]]*VLOOKUP(Tabela225678910[[#This Row],[SKU]],Tabela24[#All],9,0)</f>
        <v>73.654794520547952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7</v>
      </c>
      <c r="E74" s="2">
        <f>Tabela225678910[[#This Row],[PRODUZIDAS]]*VLOOKUP(Tabela225678910[[#This Row],[SKU]],Tabela24[#All],9,0)</f>
        <v>5.1470999999999991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>
        <v>2</v>
      </c>
      <c r="E97" s="2">
        <f>Tabela225678910[[#This Row],[PRODUZIDAS]]*VLOOKUP(Tabela225678910[[#This Row],[SKU]],Tabela24[#All],9,0)</f>
        <v>1.4705999999999997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150</v>
      </c>
      <c r="E110" s="2">
        <f>Tabela225678910[[#This Row],[PRODUZIDAS]]*VLOOKUP(Tabela225678910[[#This Row],[SKU]],Tabela24[#All],9,0)</f>
        <v>96.600000000000009</v>
      </c>
    </row>
    <row r="111" spans="2:5" x14ac:dyDescent="0.25">
      <c r="B111" s="3" t="s">
        <v>212</v>
      </c>
      <c r="C111" s="3" t="s">
        <v>213</v>
      </c>
      <c r="D111" s="1">
        <v>200</v>
      </c>
      <c r="E111" s="2">
        <f>Tabela225678910[[#This Row],[PRODUZIDAS]]*VLOOKUP(Tabela225678910[[#This Row],[SKU]],Tabela24[#All],9,0)</f>
        <v>128.80000000000001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20</v>
      </c>
      <c r="E120" s="2">
        <f>Tabela225678910[[#This Row],[PRODUZIDAS]]*VLOOKUP(Tabela225678910[[#This Row],[SKU]],Tabela24[#All],9,0)</f>
        <v>19.324999999999999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10</v>
      </c>
      <c r="E132" s="2">
        <f>Tabela225678910[[#This Row],[PRODUZIDAS]]*VLOOKUP(Tabela225678910[[#This Row],[SKU]],Tabela24[#All],9,0)</f>
        <v>9.6624999999999996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>
        <v>2</v>
      </c>
      <c r="E183" s="2">
        <f>Tabela225678910[[#This Row],[PRODUZIDAS]]*VLOOKUP(Tabela225678910[[#This Row],[SKU]],Tabela24[#All],9,0)</f>
        <v>3.0935999999999999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>
        <v>17</v>
      </c>
      <c r="E196" s="2">
        <f>Tabela225678910[[#This Row],[PRODUZIDAS]]*VLOOKUP(Tabela225678910[[#This Row],[SKU]],Tabela24[#All],9,0)</f>
        <v>10.948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>
        <v>30</v>
      </c>
      <c r="E228" s="2">
        <f>Tabela225678910[[#This Row],[PRODUZIDAS]]*VLOOKUP(Tabela225678910[[#This Row],[SKU]],Tabela24[#All],9,0)</f>
        <v>30.925714285714289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>
        <v>40</v>
      </c>
      <c r="E656" s="2">
        <f>Tabela225678910[[#This Row],[PRODUZIDAS]]*VLOOKUP(Tabela225678910[[#This Row],[SKU]],Tabela24[#All],9,0)</f>
        <v>41.234285714285718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Tabela225678910[[#This Row],[PRODUZIDAS]]*VLOOKUP(Tabela225678910[[#This Row],[SKU]],Tabela24[#All],9,0)</f>
        <v>20.617142857142859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662.93041212172773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>
        <v>126</v>
      </c>
      <c r="E14" s="2">
        <f>Tabela22567891011[[#This Row],[PRODUZIDAS]]*VLOOKUP(Tabela22567891011[[#This Row],[SKU]],Tabela24[#All],10,0)</f>
        <v>51.49565217391303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48.5</v>
      </c>
      <c r="E16" s="2">
        <f>Tabela22567891011[[#This Row],[PRODUZIDAS]]*VLOOKUP(Tabela22567891011[[#This Row],[SKU]],Tabela24[#All],10,0)</f>
        <v>19.821739130434779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124</v>
      </c>
      <c r="E23" s="2">
        <f>Tabela22567891011[[#This Row],[PRODUZIDAS]]*VLOOKUP(Tabela22567891011[[#This Row],[SKU]],Tabela24[#All],10,0)</f>
        <v>50.678260869565207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120</v>
      </c>
      <c r="E60" s="2">
        <f>Tabela22567891011[[#This Row],[PRODUZIDAS]]*VLOOKUP(Tabela22567891011[[#This Row],[SKU]],Tabela24[#All],10,0)</f>
        <v>88.076712328767101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185.5</v>
      </c>
      <c r="E110" s="2">
        <f>Tabela22567891011[[#This Row],[PRODUZIDAS]]*VLOOKUP(Tabela22567891011[[#This Row],[SKU]],Tabela24[#All],10,0)</f>
        <v>119.462</v>
      </c>
    </row>
    <row r="111" spans="2:5" x14ac:dyDescent="0.25">
      <c r="B111" s="3" t="s">
        <v>212</v>
      </c>
      <c r="C111" s="3" t="s">
        <v>213</v>
      </c>
      <c r="D111" s="1">
        <v>152</v>
      </c>
      <c r="E111" s="2">
        <f>Tabela22567891011[[#This Row],[PRODUZIDAS]]*VLOOKUP(Tabela22567891011[[#This Row],[SKU]],Tabela24[#All],10,0)</f>
        <v>97.888000000000005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>
        <v>50</v>
      </c>
      <c r="E132" s="2">
        <f>Tabela22567891011[[#This Row],[PRODUZIDAS]]*VLOOKUP(Tabela22567891011[[#This Row],[SKU]],Tabela24[#All],10,0)</f>
        <v>45.091666666666654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30</v>
      </c>
      <c r="E146" s="2">
        <f>Tabela22567891011[[#This Row],[PRODUZIDAS]]*VLOOKUP(Tabela22567891011[[#This Row],[SKU]],Tabela24[#All],10,0)</f>
        <v>34.791428571428568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46.5</v>
      </c>
      <c r="E231" s="2">
        <f>Tabela22567891011[[#This Row],[PRODUZIDAS]]*VLOOKUP(Tabela22567891011[[#This Row],[SKU]],Tabela24[#All],10,0)</f>
        <v>53.926714285714283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>
        <v>5</v>
      </c>
      <c r="E320" s="2">
        <f>Tabela22567891011[[#This Row],[PRODUZIDAS]]*VLOOKUP(Tabela22567891011[[#This Row],[SKU]],Tabela24[#All],10,0)</f>
        <v>6.3066666666666666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>
        <v>5.5</v>
      </c>
      <c r="E557" s="2">
        <f>Tabela22567891011[[#This Row],[PRODUZIDAS]]*VLOOKUP(Tabela22567891011[[#This Row],[SKU]],Tabela24[#All],10,0)</f>
        <v>3.5420000000000003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89.5</v>
      </c>
      <c r="E630" s="2">
        <f>Tabela22567891011[[#This Row],[PRODUZIDAS]]*VLOOKUP(Tabela22567891011[[#This Row],[SKU]],Tabela24[#All],10,0)</f>
        <v>57.637999999999998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>
        <v>29.5</v>
      </c>
      <c r="E659" s="2">
        <f>Tabela22567891011[[#This Row],[PRODUZIDAS]]*VLOOKUP(Tabela22567891011[[#This Row],[SKU]],Tabela24[#All],10,0)</f>
        <v>34.211571428571425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747.65475270625927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>
        <v>245.5</v>
      </c>
      <c r="E14" s="2">
        <f>Tabela2256789101112[[#This Row],[PRODUZIDAS]]*VLOOKUP(Tabela2256789101112[[#This Row],[SKU]],Tabela24[#All],11,0)</f>
        <v>183.94710144927535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51.5</v>
      </c>
      <c r="E19" s="2">
        <f>Tabela2256789101112[[#This Row],[PRODUZIDAS]]*VLOOKUP(Tabela2256789101112[[#This Row],[SKU]],Tabela24[#All],11,0)</f>
        <v>38.587681159420285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68</v>
      </c>
      <c r="E23" s="2">
        <f>Tabela2256789101112[[#This Row],[PRODUZIDAS]]*VLOOKUP(Tabela2256789101112[[#This Row],[SKU]],Tabela24[#All],11,0)</f>
        <v>50.950724637681155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47.5</v>
      </c>
      <c r="E60" s="2">
        <f>Tabela2256789101112[[#This Row],[PRODUZIDAS]]*VLOOKUP(Tabela2256789101112[[#This Row],[SKU]],Tabela24[#All],11,0)</f>
        <v>27.523972602739722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99</v>
      </c>
      <c r="E110" s="2">
        <f>Tabela2256789101112[[#This Row],[PRODUZIDAS]]*VLOOKUP(Tabela2256789101112[[#This Row],[SKU]],Tabela24[#All],11,0)</f>
        <v>65.031120000000001</v>
      </c>
    </row>
    <row r="111" spans="2:5" x14ac:dyDescent="0.25">
      <c r="B111" s="3" t="s">
        <v>212</v>
      </c>
      <c r="C111" s="3" t="s">
        <v>213</v>
      </c>
      <c r="D111" s="1">
        <v>147</v>
      </c>
      <c r="E111" s="2">
        <f>Tabela2256789101112[[#This Row],[PRODUZIDAS]]*VLOOKUP(Tabela2256789101112[[#This Row],[SKU]],Tabela24[#All],11,0)</f>
        <v>96.561360000000008</v>
      </c>
    </row>
    <row r="112" spans="2:5" x14ac:dyDescent="0.25">
      <c r="B112" s="3" t="s">
        <v>214</v>
      </c>
      <c r="C112" s="3" t="s">
        <v>215</v>
      </c>
      <c r="D112" s="1">
        <v>66.5</v>
      </c>
      <c r="E112" s="2">
        <f>Tabela2256789101112[[#This Row],[PRODUZIDAS]]*VLOOKUP(Tabela2256789101112[[#This Row],[SKU]],Tabela24[#All],11,0)</f>
        <v>43.682520000000004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46</v>
      </c>
      <c r="E132" s="2">
        <f>Tabela2256789101112[[#This Row],[PRODUZIDAS]]*VLOOKUP(Tabela2256789101112[[#This Row],[SKU]],Tabela24[#All],11,0)</f>
        <v>32.594833333333327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>
        <v>37</v>
      </c>
      <c r="E145" s="2">
        <f>Tabela2256789101112[[#This Row],[PRODUZIDAS]]*VLOOKUP(Tabela2256789101112[[#This Row],[SKU]],Tabela24[#All],11,0)</f>
        <v>28.606285714285715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8</v>
      </c>
      <c r="E208" s="2">
        <f>Tabela2256789101112[[#This Row],[PRODUZIDAS]]*VLOOKUP(Tabela2256789101112[[#This Row],[SKU]],Tabela24[#All],11,0)</f>
        <v>5.6686666666666659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30</v>
      </c>
      <c r="E230" s="2">
        <f>Tabela2256789101112[[#This Row],[PRODUZIDAS]]*VLOOKUP(Tabela2256789101112[[#This Row],[SKU]],Tabela24[#All],11,0)</f>
        <v>23.194285714285712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>
        <v>5</v>
      </c>
      <c r="E320" s="2">
        <f>Tabela2256789101112[[#This Row],[PRODUZIDAS]]*VLOOKUP(Tabela2256789101112[[#This Row],[SKU]],Tabela24[#All],11,0)</f>
        <v>2.7591666666666663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>
        <v>1</v>
      </c>
      <c r="E327" s="2">
        <f>Tabela2256789101112[[#This Row],[PRODUZIDAS]]*VLOOKUP(Tabela2256789101112[[#This Row],[SKU]],Tabela24[#All],11,0)</f>
        <v>0.55183333333333329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15</v>
      </c>
      <c r="E581" s="2">
        <f>Tabela2256789101112[[#This Row],[PRODUZIDAS]]*VLOOKUP(Tabela2256789101112[[#This Row],[SKU]],Tabela24[#All],11,0)</f>
        <v>10.628749999999998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>
        <v>138.5</v>
      </c>
      <c r="E630" s="2">
        <f>Tabela2256789101112[[#This Row],[PRODUZIDAS]]*VLOOKUP(Tabela2256789101112[[#This Row],[SKU]],Tabela24[#All],11,0)</f>
        <v>90.977879999999999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50</v>
      </c>
      <c r="E656" s="2">
        <f>Tabela2256789101112[[#This Row],[PRODUZIDAS]]*VLOOKUP(Tabela2256789101112[[#This Row],[SKU]],Tabela24[#All],11,0)</f>
        <v>38.657142857142858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>
        <v>10</v>
      </c>
      <c r="E659" s="2">
        <f>Tabela2256789101112[[#This Row],[PRODUZIDAS]]*VLOOKUP(Tabela2256789101112[[#This Row],[SKU]],Tabela24[#All],11,0)</f>
        <v>7.7314285714285713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794.37370676139415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4.5</v>
      </c>
      <c r="E10" s="2">
        <f>Tabela225678910111213[[#This Row],[PRODUZIDAS]]*VLOOKUP(Tabela225678910111213[[#This Row],[SKU]],Tabela24[#All],12,0)</f>
        <v>5.2108695652173909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>
        <v>100</v>
      </c>
      <c r="E14" s="2">
        <f>Tabela225678910111213[[#This Row],[PRODUZIDAS]]*VLOOKUP(Tabela225678910111213[[#This Row],[SKU]],Tabela24[#All],12,0)</f>
        <v>115.79710144927535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>
        <v>12</v>
      </c>
      <c r="E51" s="2">
        <f>Tabela225678910111213[[#This Row],[PRODUZIDAS]]*VLOOKUP(Tabela225678910111213[[#This Row],[SKU]],Tabela24[#All],12,0)</f>
        <v>12.361643835616437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>
        <v>76</v>
      </c>
      <c r="E60" s="2">
        <f>Tabela225678910111213[[#This Row],[PRODUZIDAS]]*VLOOKUP(Tabela225678910111213[[#This Row],[SKU]],Tabela24[#All],12,0)</f>
        <v>78.290410958904104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80.5</v>
      </c>
      <c r="E108" s="2">
        <f>Tabela225678910111213[[#This Row],[PRODUZIDAS]]*VLOOKUP(Tabela225678910111213[[#This Row],[SKU]],Tabela24[#All],12,0)</f>
        <v>88.131399999999985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50.5</v>
      </c>
      <c r="E110" s="2">
        <f>Tabela225678910111213[[#This Row],[PRODUZIDAS]]*VLOOKUP(Tabela225678910111213[[#This Row],[SKU]],Tabela24[#All],12,0)</f>
        <v>55.287399999999991</v>
      </c>
    </row>
    <row r="111" spans="2:5" x14ac:dyDescent="0.25">
      <c r="B111" s="3" t="s">
        <v>212</v>
      </c>
      <c r="C111" s="3" t="s">
        <v>213</v>
      </c>
      <c r="D111" s="1">
        <v>78</v>
      </c>
      <c r="E111" s="2">
        <f>Tabela225678910111213[[#This Row],[PRODUZIDAS]]*VLOOKUP(Tabela225678910111213[[#This Row],[SKU]],Tabela24[#All],12,0)</f>
        <v>85.394399999999976</v>
      </c>
    </row>
    <row r="112" spans="2:5" x14ac:dyDescent="0.25">
      <c r="B112" s="3" t="s">
        <v>214</v>
      </c>
      <c r="C112" s="3" t="s">
        <v>215</v>
      </c>
      <c r="D112" s="1">
        <v>112</v>
      </c>
      <c r="E112" s="2">
        <f>Tabela225678910111213[[#This Row],[PRODUZIDAS]]*VLOOKUP(Tabela225678910111213[[#This Row],[SKU]],Tabela24[#All],12,0)</f>
        <v>122.61759999999998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29.5</v>
      </c>
      <c r="E132" s="2">
        <f>Tabela225678910111213[[#This Row],[PRODUZIDAS]]*VLOOKUP(Tabela225678910111213[[#This Row],[SKU]],Tabela24[#All],12,0)</f>
        <v>26.604083333333328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8</v>
      </c>
      <c r="E208" s="2">
        <f>Tabela225678910111213[[#This Row],[PRODUZIDAS]]*VLOOKUP(Tabela225678910111213[[#This Row],[SKU]],Tabela24[#All],12,0)</f>
        <v>7.2146666666666652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30</v>
      </c>
      <c r="E230" s="2">
        <f>Tabela225678910111213[[#This Row],[PRODUZIDAS]]*VLOOKUP(Tabela225678910111213[[#This Row],[SKU]],Tabela24[#All],12,0)</f>
        <v>32.858571428571423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>
        <v>3.5</v>
      </c>
      <c r="E584" s="2">
        <f>Tabela225678910111213[[#This Row],[PRODUZIDAS]]*VLOOKUP(Tabela225678910111213[[#This Row],[SKU]],Tabela24[#All],12,0)</f>
        <v>3.156416666666666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>
        <v>82.5</v>
      </c>
      <c r="E634" s="2">
        <f>Tabela225678910111213[[#This Row],[PRODUZIDAS]]*VLOOKUP(Tabela225678910111213[[#This Row],[SKU]],Tabela24[#All],12,0)</f>
        <v>90.320999999999984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6</v>
      </c>
      <c r="E638" s="2">
        <f>Tabela225678910111213[[#This Row],[PRODUZIDAS]]*VLOOKUP(Tabela225678910111213[[#This Row],[SKU]],Tabela24[#All],12,0)</f>
        <v>5.4109999999999987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>
        <v>50</v>
      </c>
      <c r="E658" s="2">
        <f>Tabela225678910111213[[#This Row],[PRODUZIDAS]]*VLOOKUP(Tabela225678910111213[[#This Row],[SKU]],Tabela24[#All],12,0)</f>
        <v>54.764285714285712</v>
      </c>
    </row>
    <row r="659" spans="2:5" x14ac:dyDescent="0.25">
      <c r="B659" s="3" t="s">
        <v>1308</v>
      </c>
      <c r="C659" s="3" t="s">
        <v>1309</v>
      </c>
      <c r="D659" s="1">
        <v>10</v>
      </c>
      <c r="E659" s="2">
        <f>Tabela225678910111213[[#This Row],[PRODUZIDAS]]*VLOOKUP(Tabela225678910111213[[#This Row],[SKU]],Tabela24[#All],12,0)</f>
        <v>10.952857142857141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1206.5484777248359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3</v>
      </c>
      <c r="E10" s="2">
        <f>Tabela22567891011121314[[#This Row],[PRODUZIDAS]]*VLOOKUP(Tabela22567891011121314[[#This Row],[SKU]],Tabela24[#All],13,0)</f>
        <v>3.6782608695652175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>
        <v>97</v>
      </c>
      <c r="E14" s="2">
        <f>Tabela22567891011121314[[#This Row],[PRODUZIDAS]]*VLOOKUP(Tabela22567891011121314[[#This Row],[SKU]],Tabela24[#All],13,0)</f>
        <v>118.9304347826087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>
        <v>2</v>
      </c>
      <c r="E22" s="2">
        <f>Tabela22567891011121314[[#This Row],[PRODUZIDAS]]*VLOOKUP(Tabela22567891011121314[[#This Row],[SKU]],Tabela24[#All],13,0)</f>
        <v>2.4521739130434783</v>
      </c>
    </row>
    <row r="23" spans="2:5" x14ac:dyDescent="0.25">
      <c r="B23" s="3" t="s">
        <v>36</v>
      </c>
      <c r="C23" s="3" t="s">
        <v>37</v>
      </c>
      <c r="D23" s="1">
        <v>71</v>
      </c>
      <c r="E23" s="2">
        <f>Tabela22567891011121314[[#This Row],[PRODUZIDAS]]*VLOOKUP(Tabela22567891011121314[[#This Row],[SKU]],Tabela24[#All],13,0)</f>
        <v>87.052173913043475</v>
      </c>
    </row>
    <row r="24" spans="2:5" x14ac:dyDescent="0.25">
      <c r="B24" s="3" t="s">
        <v>38</v>
      </c>
      <c r="C24" s="3" t="s">
        <v>39</v>
      </c>
      <c r="D24" s="1">
        <v>64</v>
      </c>
      <c r="E24" s="2">
        <f>Tabela22567891011121314[[#This Row],[PRODUZIDAS]]*VLOOKUP(Tabela22567891011121314[[#This Row],[SKU]],Tabela24[#All],13,0)</f>
        <v>74.169863013698617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186</v>
      </c>
      <c r="E27" s="2">
        <f>Tabela22567891011121314[[#This Row],[PRODUZIDAS]]*VLOOKUP(Tabela22567891011121314[[#This Row],[SKU]],Tabela24[#All],13,0)</f>
        <v>215.55616438356159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87</v>
      </c>
      <c r="E60" s="2">
        <f>Tabela22567891011121314[[#This Row],[PRODUZIDAS]]*VLOOKUP(Tabela22567891011121314[[#This Row],[SKU]],Tabela24[#All],13,0)</f>
        <v>100.82465753424655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>
        <v>12</v>
      </c>
      <c r="E65" s="2">
        <f>Tabela22567891011121314[[#This Row],[PRODUZIDAS]]*VLOOKUP(Tabela22567891011121314[[#This Row],[SKU]],Tabela24[#All],13,0)</f>
        <v>13.906849315068492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69</v>
      </c>
      <c r="E108" s="2">
        <f>Tabela22567891011121314[[#This Row],[PRODUZIDAS]]*VLOOKUP(Tabela22567891011121314[[#This Row],[SKU]],Tabela24[#All],13,0)</f>
        <v>79.984799999999979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49</v>
      </c>
      <c r="E110" s="2">
        <f>Tabela22567891011121314[[#This Row],[PRODUZIDAS]]*VLOOKUP(Tabela22567891011121314[[#This Row],[SKU]],Tabela24[#All],13,0)</f>
        <v>56.800799999999988</v>
      </c>
    </row>
    <row r="111" spans="2:5" x14ac:dyDescent="0.25">
      <c r="B111" s="3" t="s">
        <v>212</v>
      </c>
      <c r="C111" s="3" t="s">
        <v>213</v>
      </c>
      <c r="D111" s="1">
        <v>73</v>
      </c>
      <c r="E111" s="2">
        <f>Tabela22567891011121314[[#This Row],[PRODUZIDAS]]*VLOOKUP(Tabela22567891011121314[[#This Row],[SKU]],Tabela24[#All],13,0)</f>
        <v>84.621599999999987</v>
      </c>
    </row>
    <row r="112" spans="2:5" x14ac:dyDescent="0.25">
      <c r="B112" s="3" t="s">
        <v>214</v>
      </c>
      <c r="C112" s="3" t="s">
        <v>215</v>
      </c>
      <c r="D112" s="1">
        <v>161</v>
      </c>
      <c r="E112" s="2">
        <f>Tabela22567891011121314[[#This Row],[PRODUZIDAS]]*VLOOKUP(Tabela22567891011121314[[#This Row],[SKU]],Tabela24[#All],13,0)</f>
        <v>186.63119999999998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29</v>
      </c>
      <c r="E132" s="2">
        <f>Tabela22567891011121314[[#This Row],[PRODUZIDAS]]*VLOOKUP(Tabela22567891011121314[[#This Row],[SKU]],Tabela24[#All],13,0)</f>
        <v>33.625499999999995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>
        <v>10</v>
      </c>
      <c r="E172" s="2">
        <f>Tabela22567891011121314[[#This Row],[PRODUZIDAS]]*VLOOKUP(Tabela22567891011121314[[#This Row],[SKU]],Tabela24[#All],13,0)</f>
        <v>11.597142857142856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4</v>
      </c>
      <c r="E195" s="2">
        <f>Tabela22567891011121314[[#This Row],[PRODUZIDAS]]*VLOOKUP(Tabela22567891011121314[[#This Row],[SKU]],Tabela24[#All],13,0)</f>
        <v>4.6367999999999991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7</v>
      </c>
      <c r="E208" s="2">
        <f>Tabela22567891011121314[[#This Row],[PRODUZIDAS]]*VLOOKUP(Tabela22567891011121314[[#This Row],[SKU]],Tabela24[#All],13,0)</f>
        <v>8.1164999999999985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>
        <v>4</v>
      </c>
      <c r="E212" s="2">
        <f>Tabela22567891011121314[[#This Row],[PRODUZIDAS]]*VLOOKUP(Tabela22567891011121314[[#This Row],[SKU]],Tabela24[#All],13,0)</f>
        <v>4.637999999999999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24</v>
      </c>
      <c r="E230" s="2">
        <f>Tabela22567891011121314[[#This Row],[PRODUZIDAS]]*VLOOKUP(Tabela22567891011121314[[#This Row],[SKU]],Tabela24[#All],13,0)</f>
        <v>27.833142857142857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>
        <v>4</v>
      </c>
      <c r="E324" s="2">
        <f>Tabela22567891011121314[[#This Row],[PRODUZIDAS]]*VLOOKUP(Tabela22567891011121314[[#This Row],[SKU]],Tabela24[#All],13,0)</f>
        <v>5.6759999999999993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>
        <v>3</v>
      </c>
      <c r="E584" s="2">
        <f>Tabela22567891011121314[[#This Row],[PRODUZIDAS]]*VLOOKUP(Tabela22567891011121314[[#This Row],[SKU]],Tabela24[#All],13,0)</f>
        <v>3.4784999999999995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1</v>
      </c>
      <c r="E634" s="2">
        <f>Tabela22567891011121314[[#This Row],[PRODUZIDAS]]*VLOOKUP(Tabela22567891011121314[[#This Row],[SKU]],Tabela24[#All],13,0)</f>
        <v>1.1591999999999998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6</v>
      </c>
      <c r="E638" s="2">
        <f>Tabela22567891011121314[[#This Row],[PRODUZIDAS]]*VLOOKUP(Tabela22567891011121314[[#This Row],[SKU]],Tabela24[#All],13,0)</f>
        <v>6.956999999999999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46</v>
      </c>
      <c r="E658" s="2">
        <f>Tabela22567891011121314[[#This Row],[PRODUZIDAS]]*VLOOKUP(Tabela22567891011121314[[#This Row],[SKU]],Tabela24[#All],13,0)</f>
        <v>53.346857142857139</v>
      </c>
    </row>
    <row r="659" spans="2:5" x14ac:dyDescent="0.25">
      <c r="B659" s="3" t="s">
        <v>1308</v>
      </c>
      <c r="C659" s="3" t="s">
        <v>1309</v>
      </c>
      <c r="D659" s="1">
        <v>18</v>
      </c>
      <c r="E659" s="2">
        <f>Tabela22567891011121314[[#This Row],[PRODUZIDAS]]*VLOOKUP(Tabela22567891011121314[[#This Row],[SKU]],Tabela24[#All],13,0)</f>
        <v>20.874857142857142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268.12188393885248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3</v>
      </c>
      <c r="E10" s="2">
        <f>Tabela2256789101112131415[[#This Row],[PRODUZIDAS]]*VLOOKUP(Tabela2256789101112131415[[#This Row],[SKU]],Tabela24[#All],14,0)</f>
        <v>0.81739130434782603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>
        <v>97</v>
      </c>
      <c r="E14" s="2">
        <f>Tabela2256789101112131415[[#This Row],[PRODUZIDAS]]*VLOOKUP(Tabela2256789101112131415[[#This Row],[SKU]],Tabela24[#All],14,0)</f>
        <v>26.428985507246377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>
        <v>2</v>
      </c>
      <c r="E22" s="2">
        <f>Tabela2256789101112131415[[#This Row],[PRODUZIDAS]]*VLOOKUP(Tabela2256789101112131415[[#This Row],[SKU]],Tabela24[#All],14,0)</f>
        <v>0.54492753623188406</v>
      </c>
    </row>
    <row r="23" spans="2:5" x14ac:dyDescent="0.25">
      <c r="B23" s="3" t="s">
        <v>36</v>
      </c>
      <c r="C23" s="3" t="s">
        <v>37</v>
      </c>
      <c r="D23" s="1">
        <v>71</v>
      </c>
      <c r="E23" s="2">
        <f>Tabela2256789101112131415[[#This Row],[PRODUZIDAS]]*VLOOKUP(Tabela2256789101112131415[[#This Row],[SKU]],Tabela24[#All],14,0)</f>
        <v>19.344927536231886</v>
      </c>
    </row>
    <row r="24" spans="2:5" x14ac:dyDescent="0.25">
      <c r="B24" s="3" t="s">
        <v>38</v>
      </c>
      <c r="C24" s="3" t="s">
        <v>39</v>
      </c>
      <c r="D24" s="1">
        <v>64</v>
      </c>
      <c r="E24" s="2">
        <f>Tabela2256789101112131415[[#This Row],[PRODUZIDAS]]*VLOOKUP(Tabela2256789101112131415[[#This Row],[SKU]],Tabela24[#All],14,0)</f>
        <v>16.482191780821918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186</v>
      </c>
      <c r="E27" s="2">
        <f>Tabela2256789101112131415[[#This Row],[PRODUZIDAS]]*VLOOKUP(Tabela2256789101112131415[[#This Row],[SKU]],Tabela24[#All],14,0)</f>
        <v>47.901369863013699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87</v>
      </c>
      <c r="E60" s="2">
        <f>Tabela2256789101112131415[[#This Row],[PRODUZIDAS]]*VLOOKUP(Tabela2256789101112131415[[#This Row],[SKU]],Tabela24[#All],14,0)</f>
        <v>22.405479452054795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>
        <v>12</v>
      </c>
      <c r="E65" s="2">
        <f>Tabela2256789101112131415[[#This Row],[PRODUZIDAS]]*VLOOKUP(Tabela2256789101112131415[[#This Row],[SKU]],Tabela24[#All],14,0)</f>
        <v>3.0904109589041093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69</v>
      </c>
      <c r="E108" s="2">
        <f>Tabela2256789101112131415[[#This Row],[PRODUZIDAS]]*VLOOKUP(Tabela2256789101112131415[[#This Row],[SKU]],Tabela24[#All],14,0)</f>
        <v>17.7744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49</v>
      </c>
      <c r="E110" s="2">
        <f>Tabela2256789101112131415[[#This Row],[PRODUZIDAS]]*VLOOKUP(Tabela2256789101112131415[[#This Row],[SKU]],Tabela24[#All],14,0)</f>
        <v>12.622399999999999</v>
      </c>
    </row>
    <row r="111" spans="2:5" x14ac:dyDescent="0.25">
      <c r="B111" s="3" t="s">
        <v>212</v>
      </c>
      <c r="C111" s="3" t="s">
        <v>213</v>
      </c>
      <c r="D111" s="1">
        <v>73</v>
      </c>
      <c r="E111" s="2">
        <f>Tabela2256789101112131415[[#This Row],[PRODUZIDAS]]*VLOOKUP(Tabela2256789101112131415[[#This Row],[SKU]],Tabela24[#All],14,0)</f>
        <v>18.8048</v>
      </c>
    </row>
    <row r="112" spans="2:5" x14ac:dyDescent="0.25">
      <c r="B112" s="3" t="s">
        <v>214</v>
      </c>
      <c r="C112" s="3" t="s">
        <v>215</v>
      </c>
      <c r="D112" s="1">
        <v>161</v>
      </c>
      <c r="E112" s="2">
        <f>Tabela2256789101112131415[[#This Row],[PRODUZIDAS]]*VLOOKUP(Tabela2256789101112131415[[#This Row],[SKU]],Tabela24[#All],14,0)</f>
        <v>41.473599999999998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29</v>
      </c>
      <c r="E132" s="2">
        <f>Tabela2256789101112131415[[#This Row],[PRODUZIDAS]]*VLOOKUP(Tabela2256789101112131415[[#This Row],[SKU]],Tabela24[#All],14,0)</f>
        <v>7.4723333333333333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>
        <v>10</v>
      </c>
      <c r="E172" s="2">
        <f>Tabela2256789101112131415[[#This Row],[PRODUZIDAS]]*VLOOKUP(Tabela2256789101112131415[[#This Row],[SKU]],Tabela24[#All],14,0)</f>
        <v>2.5771428571428574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4</v>
      </c>
      <c r="E195" s="2">
        <f>Tabela2256789101112131415[[#This Row],[PRODUZIDAS]]*VLOOKUP(Tabela2256789101112131415[[#This Row],[SKU]],Tabela24[#All],14,0)</f>
        <v>1.0304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7</v>
      </c>
      <c r="E208" s="2">
        <f>Tabela2256789101112131415[[#This Row],[PRODUZIDAS]]*VLOOKUP(Tabela2256789101112131415[[#This Row],[SKU]],Tabela24[#All],14,0)</f>
        <v>1.8036666666666665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>
        <v>4</v>
      </c>
      <c r="E212" s="2">
        <f>Tabela2256789101112131415[[#This Row],[PRODUZIDAS]]*VLOOKUP(Tabela2256789101112131415[[#This Row],[SKU]],Tabela24[#All],14,0)</f>
        <v>1.0306666666666666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24</v>
      </c>
      <c r="E230" s="2">
        <f>Tabela2256789101112131415[[#This Row],[PRODUZIDAS]]*VLOOKUP(Tabela2256789101112131415[[#This Row],[SKU]],Tabela24[#All],14,0)</f>
        <v>6.1851428571428571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>
        <v>4</v>
      </c>
      <c r="E324" s="2">
        <f>Tabela2256789101112131415[[#This Row],[PRODUZIDAS]]*VLOOKUP(Tabela2256789101112131415[[#This Row],[SKU]],Tabela24[#All],14,0)</f>
        <v>1.2613333333333334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>
        <v>3</v>
      </c>
      <c r="E584" s="2">
        <f>Tabela2256789101112131415[[#This Row],[PRODUZIDAS]]*VLOOKUP(Tabela2256789101112131415[[#This Row],[SKU]],Tabela24[#All],14,0)</f>
        <v>0.77299999999999991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1</v>
      </c>
      <c r="E634" s="2">
        <f>Tabela2256789101112131415[[#This Row],[PRODUZIDAS]]*VLOOKUP(Tabela2256789101112131415[[#This Row],[SKU]],Tabela24[#All],14,0)</f>
        <v>0.2576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6</v>
      </c>
      <c r="E638" s="2">
        <f>Tabela2256789101112131415[[#This Row],[PRODUZIDAS]]*VLOOKUP(Tabela2256789101112131415[[#This Row],[SKU]],Tabela24[#All],14,0)</f>
        <v>1.5459999999999998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46</v>
      </c>
      <c r="E658" s="2">
        <f>Tabela2256789101112131415[[#This Row],[PRODUZIDAS]]*VLOOKUP(Tabela2256789101112131415[[#This Row],[SKU]],Tabela24[#All],14,0)</f>
        <v>11.854857142857144</v>
      </c>
    </row>
    <row r="659" spans="2:5" x14ac:dyDescent="0.25">
      <c r="B659" s="3" t="s">
        <v>1308</v>
      </c>
      <c r="C659" s="3" t="s">
        <v>1309</v>
      </c>
      <c r="D659" s="1">
        <v>18</v>
      </c>
      <c r="E659" s="2">
        <f>Tabela2256789101112131415[[#This Row],[PRODUZIDAS]]*VLOOKUP(Tabela2256789101112131415[[#This Row],[SKU]],Tabela24[#All],14,0)</f>
        <v>4.6388571428571428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2025-02-10T16:56:05Z</dcterms:modified>
</cp:coreProperties>
</file>