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80FFEDA3-2C55-42EE-8F06-3EC77DFC169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<sst xmlns="http://schemas.openxmlformats.org/spreadsheetml/2006/main" count="26032" uniqueCount="1899">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</sst>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45693</v>
      </c>
      <c r="C2" s="31"/>
      <c r="D2" s="33">
        <f>SUM(Tabela15[VALOR])</f>
        <v>6982.8628759743597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710.01809420289851</v>
      </c>
      <c r="D7" s="26"/>
      <c r="E7" s="26">
        <f>Tabela15[[#This Row],[VALOR]]-Tabela15[[#This Row],[Custo Setor]]</f>
        <v>710.01809420289851</v>
      </c>
    </row>
    <row r="8" spans="2:5" x14ac:dyDescent="0.25">
      <c r="B8" t="s">
        <v>1883</v>
      </c>
      <c r="C8" s="21">
        <f t="array" ref="C8">'2 - CORTE VOIL'!G4</f>
        <v>936.30207142857137</v>
      </c>
      <c r="D8" s="26"/>
      <c r="E8" s="26">
        <f>Tabela15[[#This Row],[VALOR]]-Tabela15[[#This Row],[Custo Setor]]</f>
        <v>936.30207142857137</v>
      </c>
    </row>
    <row r="9" spans="2:5" x14ac:dyDescent="0.25">
      <c r="B9" t="s">
        <v>1885</v>
      </c>
      <c r="C9" s="21">
        <f t="array" ref="C9">'3 - BAINHA CONTINUA'!G4</f>
        <v>278.43592000000001</v>
      </c>
      <c r="D9" s="26"/>
      <c r="E9" s="26">
        <f>Tabela15[[#This Row],[VALOR]]-Tabela15[[#This Row],[Custo Setor]]</f>
        <v>278.43592000000001</v>
      </c>
    </row>
    <row r="10" spans="2:5" x14ac:dyDescent="0.25">
      <c r="B10" t="s">
        <v>1884</v>
      </c>
      <c r="C10" s="21">
        <f t="array" ref="C10">'4 - BARRADO'!G4</f>
        <v>702.15651428571414</v>
      </c>
      <c r="D10" s="26"/>
      <c r="E10" s="26">
        <f>Tabela15[[#This Row],[VALOR]]-Tabela15[[#This Row],[Custo Setor]]</f>
        <v>702.15651428571414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756.9034778694803</v>
      </c>
      <c r="D13" s="26"/>
      <c r="E13" s="26">
        <f>Tabela15[[#This Row],[VALOR]]-Tabela15[[#This Row],[Custo Setor]]</f>
        <v>756.9034778694803</v>
      </c>
    </row>
    <row r="14" spans="2:5" x14ac:dyDescent="0.25">
      <c r="B14" t="s">
        <v>1889</v>
      </c>
      <c r="C14" s="21">
        <f>'8 - ACABAMENTO'!G4</f>
        <v>814.12589899600084</v>
      </c>
      <c r="D14" s="26"/>
      <c r="E14" s="26">
        <f>Tabela15[[#This Row],[VALOR]]-Tabela15[[#This Row],[Custo Setor]]</f>
        <v>814.12589899600084</v>
      </c>
    </row>
    <row r="15" spans="2:5" x14ac:dyDescent="0.25">
      <c r="B15" t="s">
        <v>1890</v>
      </c>
      <c r="C15" s="21">
        <f t="array" ref="C15">'9 - FURO'!G4</f>
        <v>553.05220820925138</v>
      </c>
      <c r="D15" s="26"/>
      <c r="E15" s="26">
        <f>Tabela15[[#This Row],[VALOR]]-Tabela15[[#This Row],[Custo Setor]]</f>
        <v>553.05220820925138</v>
      </c>
    </row>
    <row r="16" spans="2:5" x14ac:dyDescent="0.25">
      <c r="B16" t="s">
        <v>1891</v>
      </c>
      <c r="C16" s="21">
        <f t="array" ref="C16">'10 - ILHOS'!G4</f>
        <v>823.36383306815276</v>
      </c>
      <c r="D16" s="26"/>
      <c r="E16" s="26">
        <f>Tabela15[[#This Row],[VALOR]]-Tabela15[[#This Row],[Custo Setor]]</f>
        <v>823.36383306815276</v>
      </c>
    </row>
    <row r="17" spans="2:5" x14ac:dyDescent="0.25">
      <c r="B17" t="s">
        <v>1892</v>
      </c>
      <c r="C17" s="21">
        <f t="array" ref="C17">'11 - DOBRA'!G4</f>
        <v>1152.4130655662384</v>
      </c>
      <c r="D17" s="26"/>
      <c r="E17" s="26">
        <f>Tabela15[[#This Row],[VALOR]]-Tabela15[[#This Row],[Custo Setor]]</f>
        <v>1152.4130655662384</v>
      </c>
    </row>
    <row r="18" spans="2:5" x14ac:dyDescent="0.25">
      <c r="B18" t="s">
        <v>1893</v>
      </c>
      <c r="C18" s="21">
        <f t="array" ref="C18">'12 - EMBALAGEM'!G4</f>
        <v>256.09179234805293</v>
      </c>
      <c r="D18" s="26"/>
      <c r="E18" s="26">
        <f>Tabela15[[#This Row],[VALOR]]-Tabela15[[#This Row],[Custo Setor]]</f>
        <v>256.09179234805293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6982.8628759743597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43" workbookViewId="0">
      <selection activeCell="B70" sqref="B7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710.01809420289851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>
        <v>1000</v>
      </c>
      <c r="E15" s="2">
        <f>Tabela2[[#This Row],[PRODUZIDAS]]*VLOOKUP(Tabela2[[#This Row],[SKU]],Tabela24[#All],3,0)</f>
        <v>476.81159420289856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25</v>
      </c>
      <c r="E68" s="2">
        <f>Tabela2[[#This Row],[PRODUZIDAS]]*VLOOKUP(Tabela2[[#This Row],[SKU]],Tabela24[#All],3,0)</f>
        <v>6.7724999999999991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>
        <v>19</v>
      </c>
      <c r="E281" s="2">
        <f>Tabela2[[#This Row],[PRODUZIDAS]]*VLOOKUP(Tabela2[[#This Row],[SKU]],Tabela24[#All],3,0)</f>
        <v>15.617999999999997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>
        <v>200</v>
      </c>
      <c r="E921" s="2">
        <f>Tabela2[[#This Row],[PRODUZIDAS]]*VLOOKUP(Tabela2[[#This Row],[SKU]],Tabela24[#All],3,0)</f>
        <v>210.81599999999997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37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936.30207142857137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207.5</v>
      </c>
      <c r="E110" s="2">
        <f>Tabela225[[#This Row],[PRODUZIDAS]]*VLOOKUP(Tabela225[[#This Row],[SKU]],Tabela24[#All],4,0)</f>
        <v>112.2492</v>
      </c>
    </row>
    <row r="111" spans="2:5" x14ac:dyDescent="0.25">
      <c r="B111" s="3" t="s">
        <v>212</v>
      </c>
      <c r="C111" s="3" t="s">
        <v>213</v>
      </c>
      <c r="D111" s="1">
        <v>194</v>
      </c>
      <c r="E111" s="2">
        <f>Tabela225[[#This Row],[PRODUZIDAS]]*VLOOKUP(Tabela225[[#This Row],[SKU]],Tabela24[#All],4,0)</f>
        <v>104.94624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>
        <v>137.5</v>
      </c>
      <c r="E144" s="2">
        <f>Tabela225[[#This Row],[PRODUZIDAS]]*VLOOKUP(Tabela225[[#This Row],[SKU]],Tabela24[#All],4,0)</f>
        <v>203.75535714285712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>
        <v>102</v>
      </c>
      <c r="E146" s="2">
        <f>Tabela225[[#This Row],[PRODUZIDAS]]*VLOOKUP(Tabela225[[#This Row],[SKU]],Tabela24[#All],4,0)</f>
        <v>151.14942857142856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56</v>
      </c>
      <c r="E197" s="2">
        <f>Tabela225[[#This Row],[PRODUZIDAS]]*VLOOKUP(Tabela225[[#This Row],[SKU]],Tabela24[#All],4,0)</f>
        <v>30.293759999999999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>
        <v>105</v>
      </c>
      <c r="E200" s="2">
        <f>Tabela225[[#This Row],[PRODUZIDAS]]*VLOOKUP(Tabela225[[#This Row],[SKU]],Tabela24[#All],4,0)</f>
        <v>56.800800000000002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>
        <v>187</v>
      </c>
      <c r="E230" s="2">
        <f>Tabela225[[#This Row],[PRODUZIDAS]]*VLOOKUP(Tabela225[[#This Row],[SKU]],Tabela24[#All],4,0)</f>
        <v>277.10728571428569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29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278.43592000000001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>
        <v>200.9</v>
      </c>
      <c r="E111" s="2">
        <f>Tabela2256[[#This Row],[PRODUZIDAS]]*VLOOKUP(Tabela2256[[#This Row],[SKU]],Tabela24[#All],5,0)</f>
        <v>25.875920000000001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510.83330000000001</v>
      </c>
      <c r="E144" s="2">
        <f>Tabela2256[[#This Row],[PRODUZIDAS]]*VLOOKUP(Tabela2256[[#This Row],[SKU]],Tabela24[#All],5,0)</f>
        <v>230.38581830000001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>
        <v>49.166699999999999</v>
      </c>
      <c r="E230" s="2">
        <f>Tabela2256[[#This Row],[PRODUZIDAS]]*VLOOKUP(Tabela2256[[#This Row],[SKU]],Tabela24[#All],5,0)</f>
        <v>22.174181699999998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82" workbookViewId="0">
      <selection activeCell="B209" sqref="B209:E20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702.15651428571414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207.5</v>
      </c>
      <c r="E110" s="2">
        <f>Tabela22567[[#This Row],[PRODUZIDAS]]*VLOOKUP(Tabela22567[[#This Row],[SKU]],Tabela24[#All],6,0)</f>
        <v>240.53399999999996</v>
      </c>
    </row>
    <row r="111" spans="2:5" x14ac:dyDescent="0.25">
      <c r="B111" s="3" t="s">
        <v>212</v>
      </c>
      <c r="C111" s="3" t="s">
        <v>213</v>
      </c>
      <c r="D111" s="1">
        <v>121</v>
      </c>
      <c r="E111" s="2">
        <f>Tabela22567[[#This Row],[PRODUZIDAS]]*VLOOKUP(Tabela22567[[#This Row],[SKU]],Tabela24[#All],6,0)</f>
        <v>140.26319999999998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>
        <v>36</v>
      </c>
      <c r="E154" s="2">
        <f>Tabela22567[[#This Row],[PRODUZIDAS]]*VLOOKUP(Tabela22567[[#This Row],[SKU]],Tabela24[#All],6,0)</f>
        <v>46.388571428571431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Tabela22567[[#This Row],[PRODUZIDAS]]*VLOOKUP(Tabela22567[[#This Row],[SKU]],Tabela24[#All],6,0)</f>
        <v>11.591999999999999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76</v>
      </c>
      <c r="E194" s="2">
        <f>Tabela22567[[#This Row],[PRODUZIDAS]]*VLOOKUP(Tabela22567[[#This Row],[SKU]],Tabela24[#All],6,0)</f>
        <v>88.099199999999982</v>
      </c>
    </row>
    <row r="195" spans="2:5" x14ac:dyDescent="0.25">
      <c r="B195" s="3" t="s">
        <v>380</v>
      </c>
      <c r="C195" s="3" t="s">
        <v>381</v>
      </c>
      <c r="D195" s="1">
        <v>58</v>
      </c>
      <c r="E195" s="2">
        <f>Tabela22567[[#This Row],[PRODUZIDAS]]*VLOOKUP(Tabela22567[[#This Row],[SKU]],Tabela24[#All],6,0)</f>
        <v>67.233599999999981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1.5</v>
      </c>
      <c r="E197" s="2">
        <f>Tabela22567[[#This Row],[PRODUZIDAS]]*VLOOKUP(Tabela22567[[#This Row],[SKU]],Tabela24[#All],6,0)</f>
        <v>1.7387999999999997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42</v>
      </c>
      <c r="E226" s="2">
        <f>Tabela22567[[#This Row],[PRODUZIDAS]]*VLOOKUP(Tabela22567[[#This Row],[SKU]],Tabela24[#All],6,0)</f>
        <v>54.120000000000005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27</v>
      </c>
      <c r="E230" s="2">
        <f>Tabela22567[[#This Row],[PRODUZIDAS]]*VLOOKUP(Tabela22567[[#This Row],[SKU]],Tabela24[#All],6,0)</f>
        <v>34.791428571428575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>
        <v>13.5</v>
      </c>
      <c r="E234" s="2">
        <f>Tabela22567[[#This Row],[PRODUZIDAS]]*VLOOKUP(Tabela22567[[#This Row],[SKU]],Tabela24[#All],6,0)</f>
        <v>17.395714285714288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756.9034778694803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>
        <v>50</v>
      </c>
      <c r="E11" s="2">
        <f>Tabela225678910[[#This Row],[PRODUZIDAS]]*VLOOKUP(Tabela225678910[[#This Row],[SKU]],Tabela24[#All],9,0)</f>
        <v>20.434782608695649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>
        <v>100</v>
      </c>
      <c r="E14" s="2">
        <f>Tabela225678910[[#This Row],[PRODUZIDAS]]*VLOOKUP(Tabela225678910[[#This Row],[SKU]],Tabela24[#All],9,0)</f>
        <v>40.869565217391298</v>
      </c>
    </row>
    <row r="15" spans="2:9" x14ac:dyDescent="0.25">
      <c r="B15" s="3" t="s">
        <v>20</v>
      </c>
      <c r="C15" s="3" t="s">
        <v>21</v>
      </c>
      <c r="D15" s="1">
        <v>150</v>
      </c>
      <c r="E15" s="2">
        <f>Tabela225678910[[#This Row],[PRODUZIDAS]]*VLOOKUP(Tabela225678910[[#This Row],[SKU]],Tabela24[#All],9,0)</f>
        <v>61.304347826086946</v>
      </c>
    </row>
    <row r="16" spans="2:9" x14ac:dyDescent="0.25">
      <c r="B16" s="3" t="s">
        <v>22</v>
      </c>
      <c r="C16" s="3" t="s">
        <v>23</v>
      </c>
      <c r="D16" s="1">
        <v>50</v>
      </c>
      <c r="E16" s="2">
        <f>Tabela225678910[[#This Row],[PRODUZIDAS]]*VLOOKUP(Tabela225678910[[#This Row],[SKU]],Tabela24[#All],9,0)</f>
        <v>20.434782608695649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60</v>
      </c>
      <c r="E60" s="2">
        <f>Tabela225678910[[#This Row],[PRODUZIDAS]]*VLOOKUP(Tabela225678910[[#This Row],[SKU]],Tabela24[#All],9,0)</f>
        <v>40.175342465753431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26</v>
      </c>
      <c r="E68" s="2">
        <f>Tabela225678910[[#This Row],[PRODUZIDAS]]*VLOOKUP(Tabela225678910[[#This Row],[SKU]],Tabela24[#All],9,0)</f>
        <v>19.117799999999995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50</v>
      </c>
      <c r="E110" s="2">
        <f>Tabela225678910[[#This Row],[PRODUZIDAS]]*VLOOKUP(Tabela225678910[[#This Row],[SKU]],Tabela24[#All],9,0)</f>
        <v>32.200000000000003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50</v>
      </c>
      <c r="E144" s="2">
        <f>Tabela225678910[[#This Row],[PRODUZIDAS]]*VLOOKUP(Tabela225678910[[#This Row],[SKU]],Tabela24[#All],9,0)</f>
        <v>51.542857142857144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70</v>
      </c>
      <c r="E146" s="2">
        <f>Tabela225678910[[#This Row],[PRODUZIDAS]]*VLOOKUP(Tabela225678910[[#This Row],[SKU]],Tabela24[#All],9,0)</f>
        <v>72.160000000000011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>
        <v>10</v>
      </c>
      <c r="E174" s="2">
        <f>Tabela225678910[[#This Row],[PRODUZIDAS]]*VLOOKUP(Tabela225678910[[#This Row],[SKU]],Tabela24[#All],9,0)</f>
        <v>10.30857142857143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Tabela225678910[[#This Row],[PRODUZIDAS]]*VLOOKUP(Tabela225678910[[#This Row],[SKU]],Tabela24[#All],9,0)</f>
        <v>6.44</v>
      </c>
    </row>
    <row r="193" spans="2:5" x14ac:dyDescent="0.25">
      <c r="B193" s="3" t="s">
        <v>376</v>
      </c>
      <c r="C193" s="3" t="s">
        <v>377</v>
      </c>
      <c r="D193" s="1">
        <v>50</v>
      </c>
      <c r="E193" s="2">
        <f>Tabela225678910[[#This Row],[PRODUZIDAS]]*VLOOKUP(Tabela225678910[[#This Row],[SKU]],Tabela24[#All],9,0)</f>
        <v>32.200000000000003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Tabela225678910[[#This Row],[PRODUZIDAS]]*VLOOKUP(Tabela225678910[[#This Row],[SKU]],Tabela24[#All],9,0)</f>
        <v>6.44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33</v>
      </c>
      <c r="E226" s="2">
        <f>Tabela225678910[[#This Row],[PRODUZIDAS]]*VLOOKUP(Tabela225678910[[#This Row],[SKU]],Tabela24[#All],9,0)</f>
        <v>34.018285714285717</v>
      </c>
    </row>
    <row r="227" spans="2:5" x14ac:dyDescent="0.25">
      <c r="B227" s="3" t="s">
        <v>444</v>
      </c>
      <c r="C227" s="3" t="s">
        <v>445</v>
      </c>
      <c r="D227" s="1">
        <v>50</v>
      </c>
      <c r="E227" s="2">
        <f>Tabela225678910[[#This Row],[PRODUZIDAS]]*VLOOKUP(Tabela225678910[[#This Row],[SKU]],Tabela24[#All],9,0)</f>
        <v>51.542857142857144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>
        <v>50</v>
      </c>
      <c r="E235" s="2">
        <f>Tabela225678910[[#This Row],[PRODUZIDAS]]*VLOOKUP(Tabela225678910[[#This Row],[SKU]],Tabela24[#All],9,0)</f>
        <v>51.542857142857144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>
        <v>50</v>
      </c>
      <c r="E656" s="2">
        <f>Tabela225678910[[#This Row],[PRODUZIDAS]]*VLOOKUP(Tabela225678910[[#This Row],[SKU]],Tabela24[#All],9,0)</f>
        <v>51.542857142857144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>
        <v>50</v>
      </c>
      <c r="E658" s="2">
        <f>Tabela225678910[[#This Row],[PRODUZIDAS]]*VLOOKUP(Tabela225678910[[#This Row],[SKU]],Tabela24[#All],9,0)</f>
        <v>51.542857142857144</v>
      </c>
    </row>
    <row r="659" spans="2:5" x14ac:dyDescent="0.25">
      <c r="B659" s="3" t="s">
        <v>1308</v>
      </c>
      <c r="C659" s="3" t="s">
        <v>1309</v>
      </c>
      <c r="D659" s="1">
        <v>30</v>
      </c>
      <c r="E659" s="2">
        <f>Tabela225678910[[#This Row],[PRODUZIDAS]]*VLOOKUP(Tabela225678910[[#This Row],[SKU]],Tabela24[#All],9,0)</f>
        <v>30.925714285714289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>
        <v>70</v>
      </c>
      <c r="E665" s="2">
        <f>Tabela225678910[[#This Row],[PRODUZIDAS]]*VLOOKUP(Tabela225678910[[#This Row],[SKU]],Tabela24[#All],9,0)</f>
        <v>72.160000000000011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814.12589899600084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>
        <v>83.5</v>
      </c>
      <c r="E14" s="2">
        <f>Tabela22567891011[[#This Row],[PRODUZIDAS]]*VLOOKUP(Tabela22567891011[[#This Row],[SKU]],Tabela24[#All],10,0)</f>
        <v>34.126086956521732</v>
      </c>
    </row>
    <row r="15" spans="2:9" x14ac:dyDescent="0.25">
      <c r="B15" s="3" t="s">
        <v>20</v>
      </c>
      <c r="C15" s="3" t="s">
        <v>21</v>
      </c>
      <c r="D15" s="1">
        <v>196.5</v>
      </c>
      <c r="E15" s="2">
        <f>Tabela22567891011[[#This Row],[PRODUZIDAS]]*VLOOKUP(Tabela22567891011[[#This Row],[SKU]],Tabela24[#All],10,0)</f>
        <v>80.308695652173895</v>
      </c>
    </row>
    <row r="16" spans="2:9" x14ac:dyDescent="0.25">
      <c r="B16" s="3" t="s">
        <v>22</v>
      </c>
      <c r="C16" s="3" t="s">
        <v>23</v>
      </c>
      <c r="D16" s="1">
        <v>49</v>
      </c>
      <c r="E16" s="2">
        <f>Tabela22567891011[[#This Row],[PRODUZIDAS]]*VLOOKUP(Tabela22567891011[[#This Row],[SKU]],Tabela24[#All],10,0)</f>
        <v>20.026086956521734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35</v>
      </c>
      <c r="E23" s="2">
        <f>Tabela22567891011[[#This Row],[PRODUZIDAS]]*VLOOKUP(Tabela22567891011[[#This Row],[SKU]],Tabela24[#All],10,0)</f>
        <v>14.304347826086953</v>
      </c>
    </row>
    <row r="24" spans="2:5" x14ac:dyDescent="0.25">
      <c r="B24" s="3" t="s">
        <v>38</v>
      </c>
      <c r="C24" s="3" t="s">
        <v>39</v>
      </c>
      <c r="D24" s="1">
        <v>1</v>
      </c>
      <c r="E24" s="2">
        <f>Tabela22567891011[[#This Row],[PRODUZIDAS]]*VLOOKUP(Tabela22567891011[[#This Row],[SKU]],Tabela24[#All],10,0)</f>
        <v>0.64383561643835618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173</v>
      </c>
      <c r="E60" s="2">
        <f>Tabela22567891011[[#This Row],[PRODUZIDAS]]*VLOOKUP(Tabela22567891011[[#This Row],[SKU]],Tabela24[#All],10,0)</f>
        <v>126.97726027397258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25</v>
      </c>
      <c r="E68" s="2">
        <f>Tabela22567891011[[#This Row],[PRODUZIDAS]]*VLOOKUP(Tabela22567891011[[#This Row],[SKU]],Tabela24[#All],10,0)</f>
        <v>19.994999999999997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>
        <v>48.5</v>
      </c>
      <c r="E70" s="2">
        <f>Tabela22567891011[[#This Row],[PRODUZIDAS]]*VLOOKUP(Tabela22567891011[[#This Row],[SKU]],Tabela24[#All],10,0)</f>
        <v>38.790299999999995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45.5</v>
      </c>
      <c r="E146" s="2">
        <f>Tabela22567891011[[#This Row],[PRODUZIDAS]]*VLOOKUP(Tabela22567891011[[#This Row],[SKU]],Tabela24[#All],10,0)</f>
        <v>52.766999999999996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>
        <v>10</v>
      </c>
      <c r="E174" s="2">
        <f>Tabela22567891011[[#This Row],[PRODUZIDAS]]*VLOOKUP(Tabela22567891011[[#This Row],[SKU]],Tabela24[#All],10,0)</f>
        <v>11.597142857142856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Tabela22567891011[[#This Row],[PRODUZIDAS]]*VLOOKUP(Tabela22567891011[[#This Row],[SKU]],Tabela24[#All],10,0)</f>
        <v>6.44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>
        <v>17</v>
      </c>
      <c r="E196" s="2">
        <f>Tabela22567891011[[#This Row],[PRODUZIDAS]]*VLOOKUP(Tabela22567891011[[#This Row],[SKU]],Tabela24[#All],10,0)</f>
        <v>10.948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3</v>
      </c>
      <c r="E226" s="2">
        <f>Tabela22567891011[[#This Row],[PRODUZIDAS]]*VLOOKUP(Tabela22567891011[[#This Row],[SKU]],Tabela24[#All],10,0)</f>
        <v>3.4791428571428571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148</v>
      </c>
      <c r="E231" s="2">
        <f>Tabela22567891011[[#This Row],[PRODUZIDAS]]*VLOOKUP(Tabela22567891011[[#This Row],[SKU]],Tabela24[#All],10,0)</f>
        <v>171.63771428571428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40</v>
      </c>
      <c r="E656" s="2">
        <f>Tabela22567891011[[#This Row],[PRODUZIDAS]]*VLOOKUP(Tabela22567891011[[#This Row],[SKU]],Tabela24[#All],10,0)</f>
        <v>46.388571428571424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27.5</v>
      </c>
      <c r="E658" s="2">
        <f>Tabela22567891011[[#This Row],[PRODUZIDAS]]*VLOOKUP(Tabela22567891011[[#This Row],[SKU]],Tabela24[#All],10,0)</f>
        <v>31.892142857142858</v>
      </c>
    </row>
    <row r="659" spans="2:5" x14ac:dyDescent="0.25">
      <c r="B659" s="3" t="s">
        <v>1308</v>
      </c>
      <c r="C659" s="3" t="s">
        <v>1309</v>
      </c>
      <c r="D659" s="1">
        <v>51.5</v>
      </c>
      <c r="E659" s="2">
        <f>Tabela22567891011[[#This Row],[PRODUZIDAS]]*VLOOKUP(Tabela22567891011[[#This Row],[SKU]],Tabela24[#All],10,0)</f>
        <v>59.725285714285711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>
        <v>72.5</v>
      </c>
      <c r="E665" s="2">
        <f>Tabela22567891011[[#This Row],[PRODUZIDAS]]*VLOOKUP(Tabela22567891011[[#This Row],[SKU]],Tabela24[#All],10,0)</f>
        <v>84.079285714285717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553.05220820925138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48.5</v>
      </c>
      <c r="E10" s="2">
        <f>Tabela2256789101112[[#This Row],[PRODUZIDAS]]*VLOOKUP(Tabela2256789101112[[#This Row],[SKU]],Tabela24[#All],11,0)</f>
        <v>36.339855072463763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>
        <v>96</v>
      </c>
      <c r="E14" s="2">
        <f>Tabela2256789101112[[#This Row],[PRODUZIDAS]]*VLOOKUP(Tabela2256789101112[[#This Row],[SKU]],Tabela24[#All],11,0)</f>
        <v>71.930434782608685</v>
      </c>
    </row>
    <row r="15" spans="2:9" x14ac:dyDescent="0.25">
      <c r="B15" s="3" t="s">
        <v>20</v>
      </c>
      <c r="C15" s="3" t="s">
        <v>21</v>
      </c>
      <c r="D15" s="1">
        <v>148.5</v>
      </c>
      <c r="E15" s="2">
        <f>Tabela2256789101112[[#This Row],[PRODUZIDAS]]*VLOOKUP(Tabela2256789101112[[#This Row],[SKU]],Tabela24[#All],11,0)</f>
        <v>111.26739130434781</v>
      </c>
    </row>
    <row r="16" spans="2:9" x14ac:dyDescent="0.25">
      <c r="B16" s="3" t="s">
        <v>22</v>
      </c>
      <c r="C16" s="3" t="s">
        <v>23</v>
      </c>
      <c r="D16" s="1">
        <v>98</v>
      </c>
      <c r="E16" s="2">
        <f>Tabela2256789101112[[#This Row],[PRODUZIDAS]]*VLOOKUP(Tabela2256789101112[[#This Row],[SKU]],Tabela24[#All],11,0)</f>
        <v>73.428985507246367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57</v>
      </c>
      <c r="E23" s="2">
        <f>Tabela2256789101112[[#This Row],[PRODUZIDAS]]*VLOOKUP(Tabela2256789101112[[#This Row],[SKU]],Tabela24[#All],11,0)</f>
        <v>42.708695652173908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217</v>
      </c>
      <c r="E60" s="2">
        <f>Tabela2256789101112[[#This Row],[PRODUZIDAS]]*VLOOKUP(Tabela2256789101112[[#This Row],[SKU]],Tabela24[#All],11,0)</f>
        <v>125.74109589041093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25</v>
      </c>
      <c r="E68" s="2">
        <f>Tabela2256789101112[[#This Row],[PRODUZIDAS]]*VLOOKUP(Tabela2256789101112[[#This Row],[SKU]],Tabela24[#All],11,0)</f>
        <v>20.962499999999999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6.5</v>
      </c>
      <c r="E74" s="2">
        <f>Tabela2256789101112[[#This Row],[PRODUZIDAS]]*VLOOKUP(Tabela2256789101112[[#This Row],[SKU]],Tabela24[#All],11,0)</f>
        <v>5.4502499999999996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23</v>
      </c>
      <c r="E146" s="2">
        <f>Tabela2256789101112[[#This Row],[PRODUZIDAS]]*VLOOKUP(Tabela2256789101112[[#This Row],[SKU]],Tabela24[#All],11,0)</f>
        <v>17.782285714285713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Tabela2256789101112[[#This Row],[PRODUZIDAS]]*VLOOKUP(Tabela2256789101112[[#This Row],[SKU]],Tabela24[#All],11,0)</f>
        <v>6.5688000000000004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>
        <v>17.5</v>
      </c>
      <c r="E196" s="2">
        <f>Tabela2256789101112[[#This Row],[PRODUZIDAS]]*VLOOKUP(Tabela2256789101112[[#This Row],[SKU]],Tabela24[#All],11,0)</f>
        <v>11.4954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Tabela2256789101112[[#This Row],[PRODUZIDAS]]*VLOOKUP(Tabela2256789101112[[#This Row],[SKU]],Tabela24[#All],11,0)</f>
        <v>6.5688000000000004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3</v>
      </c>
      <c r="E226" s="2">
        <f>Tabela2256789101112[[#This Row],[PRODUZIDAS]]*VLOOKUP(Tabela2256789101112[[#This Row],[SKU]],Tabela24[#All],11,0)</f>
        <v>2.3194285714285714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5.5</v>
      </c>
      <c r="E593" s="2">
        <f>Tabela2256789101112[[#This Row],[PRODUZIDAS]]*VLOOKUP(Tabela2256789101112[[#This Row],[SKU]],Tabela24[#All],11,0)</f>
        <v>4.2522857142857138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>
        <v>21</v>
      </c>
      <c r="E659" s="2">
        <f>Tabela2256789101112[[#This Row],[PRODUZIDAS]]*VLOOKUP(Tabela2256789101112[[#This Row],[SKU]],Tabela24[#All],11,0)</f>
        <v>16.236000000000001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823.36383306815276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162</v>
      </c>
      <c r="E15" s="2">
        <f>Tabela225678910111213[[#This Row],[PRODUZIDAS]]*VLOOKUP(Tabela225678910111213[[#This Row],[SKU]],Tabela24[#All],12,0)</f>
        <v>187.59130434782608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>
        <v>49.5</v>
      </c>
      <c r="E21" s="2">
        <f>Tabela225678910111213[[#This Row],[PRODUZIDAS]]*VLOOKUP(Tabela225678910111213[[#This Row],[SKU]],Tabela24[#All],12,0)</f>
        <v>57.3195652173913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>
        <v>165</v>
      </c>
      <c r="E27" s="2">
        <f>Tabela225678910111213[[#This Row],[PRODUZIDAS]]*VLOOKUP(Tabela225678910111213[[#This Row],[SKU]],Tabela24[#All],12,0)</f>
        <v>180.59589041095887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>
        <v>217.5</v>
      </c>
      <c r="E60" s="2">
        <f>Tabela225678910111213[[#This Row],[PRODUZIDAS]]*VLOOKUP(Tabela225678910111213[[#This Row],[SKU]],Tabela24[#All],12,0)</f>
        <v>224.05479452054794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53</v>
      </c>
      <c r="E111" s="2">
        <f>Tabela225678910111213[[#This Row],[PRODUZIDAS]]*VLOOKUP(Tabela225678910111213[[#This Row],[SKU]],Tabela24[#All],12,0)</f>
        <v>58.024399999999986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25</v>
      </c>
      <c r="E146" s="2">
        <f>Tabela225678910111213[[#This Row],[PRODUZIDAS]]*VLOOKUP(Tabela225678910111213[[#This Row],[SKU]],Tabela24[#All],12,0)</f>
        <v>27.382142857142856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Tabela225678910111213[[#This Row],[PRODUZIDAS]]*VLOOKUP(Tabela225678910111213[[#This Row],[SKU]],Tabela24[#All],12,0)</f>
        <v>10.947999999999997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Tabela225678910111213[[#This Row],[PRODUZIDAS]]*VLOOKUP(Tabela225678910111213[[#This Row],[SKU]],Tabela24[#All],12,0)</f>
        <v>10.947999999999997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3</v>
      </c>
      <c r="E226" s="2">
        <f>Tabela225678910111213[[#This Row],[PRODUZIDAS]]*VLOOKUP(Tabela225678910111213[[#This Row],[SKU]],Tabela24[#All],12,0)</f>
        <v>3.2858571428571426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>
        <v>5</v>
      </c>
      <c r="E320" s="2">
        <f>Tabela225678910111213[[#This Row],[PRODUZIDAS]]*VLOOKUP(Tabela225678910111213[[#This Row],[SKU]],Tabela24[#All],12,0)</f>
        <v>5.1241666666666665</v>
      </c>
    </row>
    <row r="321" spans="2:5" x14ac:dyDescent="0.25">
      <c r="B321" s="3" t="s">
        <v>632</v>
      </c>
      <c r="C321" s="3" t="s">
        <v>633</v>
      </c>
      <c r="D321" s="1">
        <v>8.5</v>
      </c>
      <c r="E321" s="2">
        <f>Tabela225678910111213[[#This Row],[PRODUZIDAS]]*VLOOKUP(Tabela225678910111213[[#This Row],[SKU]],Tabela24[#All],12,0)</f>
        <v>8.7110833333333328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>
        <v>32</v>
      </c>
      <c r="E404" s="2">
        <f>Tabela225678910111213[[#This Row],[PRODUZIDAS]]*VLOOKUP(Tabela225678910111213[[#This Row],[SKU]],Tabela24[#All],12,0)</f>
        <v>20.354285714285712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1.5</v>
      </c>
      <c r="E630" s="2">
        <f>Tabela225678910111213[[#This Row],[PRODUZIDAS]]*VLOOKUP(Tabela225678910111213[[#This Row],[SKU]],Tabela24[#All],12,0)</f>
        <v>1.6421999999999997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25</v>
      </c>
      <c r="E656" s="2">
        <f>Tabela225678910111213[[#This Row],[PRODUZIDAS]]*VLOOKUP(Tabela225678910111213[[#This Row],[SKU]],Tabela24[#All],12,0)</f>
        <v>27.382142857142856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1152.4130655662384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60</v>
      </c>
      <c r="E6" s="2">
        <f>Tabela22567891011121314[[#This Row],[PRODUZIDAS]]*VLOOKUP(Tabela22567891011121314[[#This Row],[SKU]],Tabela24[#All],13,0)</f>
        <v>73.565217391304344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104</v>
      </c>
      <c r="E15" s="2">
        <f>Tabela22567891011121314[[#This Row],[PRODUZIDAS]]*VLOOKUP(Tabela22567891011121314[[#This Row],[SKU]],Tabela24[#All],13,0)</f>
        <v>127.51304347826087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124</v>
      </c>
      <c r="E24" s="2">
        <f>Tabela22567891011121314[[#This Row],[PRODUZIDAS]]*VLOOKUP(Tabela22567891011121314[[#This Row],[SKU]],Tabela24[#All],13,0)</f>
        <v>143.70410958904108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8</v>
      </c>
      <c r="E27" s="2">
        <f>Tabela22567891011121314[[#This Row],[PRODUZIDAS]]*VLOOKUP(Tabela22567891011121314[[#This Row],[SKU]],Tabela24[#All],13,0)</f>
        <v>9.2712328767123271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70</v>
      </c>
      <c r="E30" s="2">
        <f>Tabela22567891011121314[[#This Row],[PRODUZIDAS]]*VLOOKUP(Tabela22567891011121314[[#This Row],[SKU]],Tabela24[#All],13,0)</f>
        <v>81.123287671232859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185</v>
      </c>
      <c r="E60" s="2">
        <f>Tabela22567891011121314[[#This Row],[PRODUZIDAS]]*VLOOKUP(Tabela22567891011121314[[#This Row],[SKU]],Tabela24[#All],13,0)</f>
        <v>214.39726027397256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10</v>
      </c>
      <c r="E108" s="2">
        <f>Tabela22567891011121314[[#This Row],[PRODUZIDAS]]*VLOOKUP(Tabela22567891011121314[[#This Row],[SKU]],Tabela24[#All],13,0)</f>
        <v>11.591999999999999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58</v>
      </c>
      <c r="E111" s="2">
        <f>Tabela22567891011121314[[#This Row],[PRODUZIDAS]]*VLOOKUP(Tabela22567891011121314[[#This Row],[SKU]],Tabela24[#All],13,0)</f>
        <v>67.233599999999981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25</v>
      </c>
      <c r="E126" s="2">
        <f>Tabela22567891011121314[[#This Row],[PRODUZIDAS]]*VLOOKUP(Tabela22567891011121314[[#This Row],[SKU]],Tabela24[#All],13,0)</f>
        <v>28.987499999999994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7</v>
      </c>
      <c r="E132" s="2">
        <f>Tabela22567891011121314[[#This Row],[PRODUZIDAS]]*VLOOKUP(Tabela22567891011121314[[#This Row],[SKU]],Tabela24[#All],13,0)</f>
        <v>8.1164999999999985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>
        <v>10</v>
      </c>
      <c r="E135" s="2">
        <f>Tabela22567891011121314[[#This Row],[PRODUZIDAS]]*VLOOKUP(Tabela22567891011121314[[#This Row],[SKU]],Tabela24[#All],13,0)</f>
        <v>11.594999999999997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36</v>
      </c>
      <c r="E144" s="2">
        <f>Tabela22567891011121314[[#This Row],[PRODUZIDAS]]*VLOOKUP(Tabela22567891011121314[[#This Row],[SKU]],Tabela24[#All],13,0)</f>
        <v>41.749714285714283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25</v>
      </c>
      <c r="E146" s="2">
        <f>Tabela22567891011121314[[#This Row],[PRODUZIDAS]]*VLOOKUP(Tabela22567891011121314[[#This Row],[SKU]],Tabela24[#All],13,0)</f>
        <v>28.992857142857144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>
        <v>4</v>
      </c>
      <c r="E148" s="2">
        <f>Tabela22567891011121314[[#This Row],[PRODUZIDAS]]*VLOOKUP(Tabela22567891011121314[[#This Row],[SKU]],Tabela24[#All],13,0)</f>
        <v>4.6388571428571428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>
        <v>10</v>
      </c>
      <c r="E154" s="2">
        <f>Tabela22567891011121314[[#This Row],[PRODUZIDAS]]*VLOOKUP(Tabela22567891011121314[[#This Row],[SKU]],Tabela24[#All],13,0)</f>
        <v>11.597142857142856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11</v>
      </c>
      <c r="E192" s="2">
        <f>Tabela22567891011121314[[#This Row],[PRODUZIDAS]]*VLOOKUP(Tabela22567891011121314[[#This Row],[SKU]],Tabela24[#All],13,0)</f>
        <v>12.751199999999997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Tabela22567891011121314[[#This Row],[PRODUZIDAS]]*VLOOKUP(Tabela22567891011121314[[#This Row],[SKU]],Tabela24[#All],13,0)</f>
        <v>11.591999999999999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13</v>
      </c>
      <c r="E203" s="2">
        <f>Tabela22567891011121314[[#This Row],[PRODUZIDAS]]*VLOOKUP(Tabela22567891011121314[[#This Row],[SKU]],Tabela24[#All],13,0)</f>
        <v>15.073499999999997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1</v>
      </c>
      <c r="E208" s="2">
        <f>Tabela22567891011121314[[#This Row],[PRODUZIDAS]]*VLOOKUP(Tabela22567891011121314[[#This Row],[SKU]],Tabela24[#All],13,0)</f>
        <v>1.1594999999999998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8</v>
      </c>
      <c r="E225" s="2">
        <f>Tabela22567891011121314[[#This Row],[PRODUZIDAS]]*VLOOKUP(Tabela22567891011121314[[#This Row],[SKU]],Tabela24[#All],13,0)</f>
        <v>9.2777142857142856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5</v>
      </c>
      <c r="E230" s="2">
        <f>Tabela22567891011121314[[#This Row],[PRODUZIDAS]]*VLOOKUP(Tabela22567891011121314[[#This Row],[SKU]],Tabela24[#All],13,0)</f>
        <v>5.798571428571428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>
        <v>9</v>
      </c>
      <c r="E321" s="2">
        <f>Tabela22567891011121314[[#This Row],[PRODUZIDAS]]*VLOOKUP(Tabela22567891011121314[[#This Row],[SKU]],Tabela24[#All],13,0)</f>
        <v>12.770999999999999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>
        <v>5</v>
      </c>
      <c r="E443" s="2">
        <f>Tabela22567891011121314[[#This Row],[PRODUZIDAS]]*VLOOKUP(Tabela22567891011121314[[#This Row],[SKU]],Tabela24[#All],13,0)</f>
        <v>4.2570000000000006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11</v>
      </c>
      <c r="E628" s="2">
        <f>Tabela22567891011121314[[#This Row],[PRODUZIDAS]]*VLOOKUP(Tabela22567891011121314[[#This Row],[SKU]],Tabela24[#All],13,0)</f>
        <v>12.751199999999997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81</v>
      </c>
      <c r="E634" s="2">
        <f>Tabela22567891011121314[[#This Row],[PRODUZIDAS]]*VLOOKUP(Tabela22567891011121314[[#This Row],[SKU]],Tabela24[#All],13,0)</f>
        <v>93.895199999999988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>
        <v>20</v>
      </c>
      <c r="E639" s="2">
        <f>Tabela22567891011121314[[#This Row],[PRODUZIDAS]]*VLOOKUP(Tabela22567891011121314[[#This Row],[SKU]],Tabela24[#All],13,0)</f>
        <v>23.189999999999994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36</v>
      </c>
      <c r="E656" s="2">
        <f>Tabela22567891011121314[[#This Row],[PRODUZIDAS]]*VLOOKUP(Tabela22567891011121314[[#This Row],[SKU]],Tabela24[#All],13,0)</f>
        <v>41.749714285714283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23</v>
      </c>
      <c r="E658" s="2">
        <f>Tabela22567891011121314[[#This Row],[PRODUZIDAS]]*VLOOKUP(Tabela22567891011121314[[#This Row],[SKU]],Tabela24[#All],13,0)</f>
        <v>26.67342857142857</v>
      </c>
    </row>
    <row r="659" spans="2:5" x14ac:dyDescent="0.25">
      <c r="B659" s="3" t="s">
        <v>1308</v>
      </c>
      <c r="C659" s="3" t="s">
        <v>1309</v>
      </c>
      <c r="D659" s="1">
        <v>1</v>
      </c>
      <c r="E659" s="2">
        <f>Tabela22567891011121314[[#This Row],[PRODUZIDAS]]*VLOOKUP(Tabela22567891011121314[[#This Row],[SKU]],Tabela24[#All],13,0)</f>
        <v>1.1597142857142857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14</v>
      </c>
      <c r="E664" s="2">
        <f>Tabela22567891011121314[[#This Row],[PRODUZIDAS]]*VLOOKUP(Tabela22567891011121314[[#This Row],[SKU]],Tabela24[#All],13,0)</f>
        <v>16.236000000000001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256.09179234805293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60</v>
      </c>
      <c r="E6" s="2">
        <f>Tabela2256789101112131415[[#This Row],[PRODUZIDAS]]*VLOOKUP(Tabela2256789101112131415[[#This Row],[SKU]],Tabela24[#All],14,0)</f>
        <v>16.347826086956523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104</v>
      </c>
      <c r="E15" s="2">
        <f>Tabela2256789101112131415[[#This Row],[PRODUZIDAS]]*VLOOKUP(Tabela2256789101112131415[[#This Row],[SKU]],Tabela24[#All],14,0)</f>
        <v>28.33623188405797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124</v>
      </c>
      <c r="E24" s="2">
        <f>Tabela2256789101112131415[[#This Row],[PRODUZIDAS]]*VLOOKUP(Tabela2256789101112131415[[#This Row],[SKU]],Tabela24[#All],14,0)</f>
        <v>31.934246575342467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8</v>
      </c>
      <c r="E27" s="2">
        <f>Tabela2256789101112131415[[#This Row],[PRODUZIDAS]]*VLOOKUP(Tabela2256789101112131415[[#This Row],[SKU]],Tabela24[#All],14,0)</f>
        <v>2.0602739726027397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70</v>
      </c>
      <c r="E30" s="2">
        <f>Tabela2256789101112131415[[#This Row],[PRODUZIDAS]]*VLOOKUP(Tabela2256789101112131415[[#This Row],[SKU]],Tabela24[#All],14,0)</f>
        <v>18.027397260273972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185</v>
      </c>
      <c r="E60" s="2">
        <f>Tabela2256789101112131415[[#This Row],[PRODUZIDAS]]*VLOOKUP(Tabela2256789101112131415[[#This Row],[SKU]],Tabela24[#All],14,0)</f>
        <v>47.643835616438352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10</v>
      </c>
      <c r="E108" s="2">
        <f>Tabela2256789101112131415[[#This Row],[PRODUZIDAS]]*VLOOKUP(Tabela2256789101112131415[[#This Row],[SKU]],Tabela24[#All],14,0)</f>
        <v>2.5760000000000001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58</v>
      </c>
      <c r="E111" s="2">
        <f>Tabela2256789101112131415[[#This Row],[PRODUZIDAS]]*VLOOKUP(Tabela2256789101112131415[[#This Row],[SKU]],Tabela24[#All],14,0)</f>
        <v>14.940799999999999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25</v>
      </c>
      <c r="E126" s="2">
        <f>Tabela2256789101112131415[[#This Row],[PRODUZIDAS]]*VLOOKUP(Tabela2256789101112131415[[#This Row],[SKU]],Tabela24[#All],14,0)</f>
        <v>6.4416666666666664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7</v>
      </c>
      <c r="E132" s="2">
        <f>Tabela2256789101112131415[[#This Row],[PRODUZIDAS]]*VLOOKUP(Tabela2256789101112131415[[#This Row],[SKU]],Tabela24[#All],14,0)</f>
        <v>1.8036666666666665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>
        <v>10</v>
      </c>
      <c r="E135" s="2">
        <f>Tabela2256789101112131415[[#This Row],[PRODUZIDAS]]*VLOOKUP(Tabela2256789101112131415[[#This Row],[SKU]],Tabela24[#All],14,0)</f>
        <v>2.5766666666666667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36</v>
      </c>
      <c r="E144" s="2">
        <f>Tabela2256789101112131415[[#This Row],[PRODUZIDAS]]*VLOOKUP(Tabela2256789101112131415[[#This Row],[SKU]],Tabela24[#All],14,0)</f>
        <v>9.2777142857142856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25</v>
      </c>
      <c r="E146" s="2">
        <f>Tabela2256789101112131415[[#This Row],[PRODUZIDAS]]*VLOOKUP(Tabela2256789101112131415[[#This Row],[SKU]],Tabela24[#All],14,0)</f>
        <v>6.4428571428571431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>
        <v>4</v>
      </c>
      <c r="E148" s="2">
        <f>Tabela2256789101112131415[[#This Row],[PRODUZIDAS]]*VLOOKUP(Tabela2256789101112131415[[#This Row],[SKU]],Tabela24[#All],14,0)</f>
        <v>1.0308571428571429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>
        <v>10</v>
      </c>
      <c r="E154" s="2">
        <f>Tabela2256789101112131415[[#This Row],[PRODUZIDAS]]*VLOOKUP(Tabela2256789101112131415[[#This Row],[SKU]],Tabela24[#All],14,0)</f>
        <v>2.5771428571428574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11</v>
      </c>
      <c r="E192" s="2">
        <f>Tabela2256789101112131415[[#This Row],[PRODUZIDAS]]*VLOOKUP(Tabela2256789101112131415[[#This Row],[SKU]],Tabela24[#All],14,0)</f>
        <v>2.8336000000000001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Tabela2256789101112131415[[#This Row],[PRODUZIDAS]]*VLOOKUP(Tabela2256789101112131415[[#This Row],[SKU]],Tabela24[#All],14,0)</f>
        <v>2.5760000000000001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13</v>
      </c>
      <c r="E203" s="2">
        <f>Tabela2256789101112131415[[#This Row],[PRODUZIDAS]]*VLOOKUP(Tabela2256789101112131415[[#This Row],[SKU]],Tabela24[#All],14,0)</f>
        <v>3.3496666666666663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1</v>
      </c>
      <c r="E208" s="2">
        <f>Tabela2256789101112131415[[#This Row],[PRODUZIDAS]]*VLOOKUP(Tabela2256789101112131415[[#This Row],[SKU]],Tabela24[#All],14,0)</f>
        <v>0.25766666666666665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8</v>
      </c>
      <c r="E225" s="2">
        <f>Tabela2256789101112131415[[#This Row],[PRODUZIDAS]]*VLOOKUP(Tabela2256789101112131415[[#This Row],[SKU]],Tabela24[#All],14,0)</f>
        <v>2.0617142857142858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5</v>
      </c>
      <c r="E230" s="2">
        <f>Tabela2256789101112131415[[#This Row],[PRODUZIDAS]]*VLOOKUP(Tabela2256789101112131415[[#This Row],[SKU]],Tabela24[#All],14,0)</f>
        <v>1.2885714285714287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>
        <v>9</v>
      </c>
      <c r="E321" s="2">
        <f>Tabela2256789101112131415[[#This Row],[PRODUZIDAS]]*VLOOKUP(Tabela2256789101112131415[[#This Row],[SKU]],Tabela24[#All],14,0)</f>
        <v>2.8380000000000001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>
        <v>5</v>
      </c>
      <c r="E443" s="2">
        <f>Tabela2256789101112131415[[#This Row],[PRODUZIDAS]]*VLOOKUP(Tabela2256789101112131415[[#This Row],[SKU]],Tabela24[#All],14,0)</f>
        <v>0.94600000000000029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11</v>
      </c>
      <c r="E628" s="2">
        <f>Tabela2256789101112131415[[#This Row],[PRODUZIDAS]]*VLOOKUP(Tabela2256789101112131415[[#This Row],[SKU]],Tabela24[#All],14,0)</f>
        <v>2.8336000000000001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81</v>
      </c>
      <c r="E634" s="2">
        <f>Tabela2256789101112131415[[#This Row],[PRODUZIDAS]]*VLOOKUP(Tabela2256789101112131415[[#This Row],[SKU]],Tabela24[#All],14,0)</f>
        <v>20.865600000000001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>
        <v>20</v>
      </c>
      <c r="E639" s="2">
        <f>Tabela2256789101112131415[[#This Row],[PRODUZIDAS]]*VLOOKUP(Tabela2256789101112131415[[#This Row],[SKU]],Tabela24[#All],14,0)</f>
        <v>5.1533333333333333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36</v>
      </c>
      <c r="E656" s="2">
        <f>Tabela2256789101112131415[[#This Row],[PRODUZIDAS]]*VLOOKUP(Tabela2256789101112131415[[#This Row],[SKU]],Tabela24[#All],14,0)</f>
        <v>9.2777142857142856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23</v>
      </c>
      <c r="E658" s="2">
        <f>Tabela2256789101112131415[[#This Row],[PRODUZIDAS]]*VLOOKUP(Tabela2256789101112131415[[#This Row],[SKU]],Tabela24[#All],14,0)</f>
        <v>5.9274285714285719</v>
      </c>
    </row>
    <row r="659" spans="2:5" x14ac:dyDescent="0.25">
      <c r="B659" s="3" t="s">
        <v>1308</v>
      </c>
      <c r="C659" s="3" t="s">
        <v>1309</v>
      </c>
      <c r="D659" s="1">
        <v>1</v>
      </c>
      <c r="E659" s="2">
        <f>Tabela2256789101112131415[[#This Row],[PRODUZIDAS]]*VLOOKUP(Tabela2256789101112131415[[#This Row],[SKU]],Tabela24[#All],14,0)</f>
        <v>0.25771428571428573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14</v>
      </c>
      <c r="E664" s="2">
        <f>Tabela2256789101112131415[[#This Row],[PRODUZIDAS]]*VLOOKUP(Tabela2256789101112131415[[#This Row],[SKU]],Tabela24[#All],14,0)</f>
        <v>3.6080000000000001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2025-02-11T10:41:31Z</dcterms:modified>
</cp:coreProperties>
</file>