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21351469-5ED2-4063-8212-BF1196B272D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<sst xmlns="http://schemas.openxmlformats.org/spreadsheetml/2006/main" count="26032" uniqueCount="1899">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</sst>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45694</v>
      </c>
      <c r="C2" s="31"/>
      <c r="D2" s="33">
        <f>SUM(Tabela15[VALOR])</f>
        <v>6368.3954362504146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235.38254556721819</v>
      </c>
      <c r="D7" s="26"/>
      <c r="E7" s="26">
        <f>Tabela15[[#This Row],[VALOR]]-Tabela15[[#This Row],[Custo Setor]]</f>
        <v>235.38254556721819</v>
      </c>
    </row>
    <row r="8" spans="2:5" x14ac:dyDescent="0.25">
      <c r="B8" t="s">
        <v>1883</v>
      </c>
      <c r="C8" s="21">
        <f t="array" ref="C8">'2 - CORTE VOIL'!G4</f>
        <v>1410.1407399999998</v>
      </c>
      <c r="D8" s="26"/>
      <c r="E8" s="26">
        <f>Tabela15[[#This Row],[VALOR]]-Tabela15[[#This Row],[Custo Setor]]</f>
        <v>1410.1407399999998</v>
      </c>
    </row>
    <row r="9" spans="2:5" x14ac:dyDescent="0.25">
      <c r="B9" t="s">
        <v>1885</v>
      </c>
      <c r="C9" s="21">
        <f t="array" ref="C9">'3 - BAINHA CONTINUA'!G4</f>
        <v>182.84126300000003</v>
      </c>
      <c r="D9" s="26"/>
      <c r="E9" s="26">
        <f>Tabela15[[#This Row],[VALOR]]-Tabela15[[#This Row],[Custo Setor]]</f>
        <v>182.84126300000003</v>
      </c>
    </row>
    <row r="10" spans="2:5" x14ac:dyDescent="0.25">
      <c r="B10" t="s">
        <v>1884</v>
      </c>
      <c r="C10" s="21">
        <f t="array" ref="C10">'4 - BARRADO'!G4</f>
        <v>661.59483333333333</v>
      </c>
      <c r="D10" s="26"/>
      <c r="E10" s="26">
        <f>Tabela15[[#This Row],[VALOR]]-Tabela15[[#This Row],[Custo Setor]]</f>
        <v>661.59483333333333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51.283854545454538</v>
      </c>
      <c r="D12" s="26"/>
      <c r="E12" s="26">
        <f>Tabela15[[#This Row],[VALOR]]-Tabela15[[#This Row],[Custo Setor]]</f>
        <v>51.283854545454538</v>
      </c>
    </row>
    <row r="13" spans="2:5" x14ac:dyDescent="0.25">
      <c r="B13" t="s">
        <v>1888</v>
      </c>
      <c r="C13" s="21">
        <f t="array" ref="C13">'7 - PALETEIRA'!G4</f>
        <v>548.03979991530207</v>
      </c>
      <c r="D13" s="26"/>
      <c r="E13" s="26">
        <f>Tabela15[[#This Row],[VALOR]]-Tabela15[[#This Row],[Custo Setor]]</f>
        <v>548.03979991530207</v>
      </c>
    </row>
    <row r="14" spans="2:5" x14ac:dyDescent="0.25">
      <c r="B14" t="s">
        <v>1889</v>
      </c>
      <c r="C14" s="21">
        <f>'8 - ACABAMENTO'!G4</f>
        <v>583.96306349017266</v>
      </c>
      <c r="D14" s="26"/>
      <c r="E14" s="26">
        <f>Tabela15[[#This Row],[VALOR]]-Tabela15[[#This Row],[Custo Setor]]</f>
        <v>583.96306349017266</v>
      </c>
    </row>
    <row r="15" spans="2:5" x14ac:dyDescent="0.25">
      <c r="B15" t="s">
        <v>1890</v>
      </c>
      <c r="C15" s="21">
        <f t="array" ref="C15">'9 - FURO'!G4</f>
        <v>689.75639923962672</v>
      </c>
      <c r="D15" s="26"/>
      <c r="E15" s="26">
        <f>Tabela15[[#This Row],[VALOR]]-Tabela15[[#This Row],[Custo Setor]]</f>
        <v>689.75639923962672</v>
      </c>
    </row>
    <row r="16" spans="2:5" x14ac:dyDescent="0.25">
      <c r="B16" t="s">
        <v>1891</v>
      </c>
      <c r="C16" s="21">
        <f t="array" ref="C16">'10 - ILHOS'!G4</f>
        <v>691.43319032871034</v>
      </c>
      <c r="D16" s="26"/>
      <c r="E16" s="26">
        <f>Tabela15[[#This Row],[VALOR]]-Tabela15[[#This Row],[Custo Setor]]</f>
        <v>691.43319032871034</v>
      </c>
    </row>
    <row r="17" spans="2:5" x14ac:dyDescent="0.25">
      <c r="B17" t="s">
        <v>1892</v>
      </c>
      <c r="C17" s="21">
        <f t="array" ref="C17">'11 - DOBRA'!G4</f>
        <v>1074.5597928613972</v>
      </c>
      <c r="D17" s="26"/>
      <c r="E17" s="26">
        <f>Tabela15[[#This Row],[VALOR]]-Tabela15[[#This Row],[Custo Setor]]</f>
        <v>1074.5597928613972</v>
      </c>
    </row>
    <row r="18" spans="2:5" x14ac:dyDescent="0.25">
      <c r="B18" t="s">
        <v>1893</v>
      </c>
      <c r="C18" s="21">
        <f t="array" ref="C18">'12 - EMBALAGEM'!G4</f>
        <v>239.39995396919937</v>
      </c>
      <c r="D18" s="26"/>
      <c r="E18" s="26">
        <f>Tabela15[[#This Row],[VALOR]]-Tabela15[[#This Row],[Custo Setor]]</f>
        <v>239.39995396919937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6368.3954362504146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1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235.38254556721819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>
        <v>24</v>
      </c>
      <c r="E27" s="2">
        <f>Tabela2[[#This Row],[PRODUZIDAS]]*VLOOKUP(Tabela2[[#This Row],[SKU]],Tabela24[#All],3,0)</f>
        <v>6.1808219178082187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Tabela2[[#This Row],[PRODUZIDAS]]*VLOOKUP(Tabela2[[#This Row],[SKU]],Tabela24[#All],3,0)</f>
        <v>0.54082191780821909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>
        <v>7</v>
      </c>
      <c r="E68" s="2">
        <f>Tabela2[[#This Row],[PRODUZIDAS]]*VLOOKUP(Tabela2[[#This Row],[SKU]],Tabela24[#All],3,0)</f>
        <v>1.8962999999999999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>
        <v>8</v>
      </c>
      <c r="E96" s="2">
        <f>Tabela2[[#This Row],[PRODUZIDAS]]*VLOOKUP(Tabela2[[#This Row],[SKU]],Tabela24[#All],3,0)</f>
        <v>2.1671999999999998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>
        <v>50</v>
      </c>
      <c r="E145" s="2">
        <f>Tabela2[[#This Row],[PRODUZIDAS]]*VLOOKUP(Tabela2[[#This Row],[SKU]],Tabela24[#All],3,0)</f>
        <v>16.107142857142858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>
        <v>1</v>
      </c>
      <c r="E147" s="2">
        <f>Tabela2[[#This Row],[PRODUZIDAS]]*VLOOKUP(Tabela2[[#This Row],[SKU]],Tabela24[#All],3,0)</f>
        <v>0.32214285714285718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>
        <v>50</v>
      </c>
      <c r="E149" s="2">
        <f>Tabela2[[#This Row],[PRODUZIDAS]]*VLOOKUP(Tabela2[[#This Row],[SKU]],Tabela24[#All],3,0)</f>
        <v>16.107142857142858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>
        <v>50</v>
      </c>
      <c r="E152" s="2">
        <f>Tabela2[[#This Row],[PRODUZIDAS]]*VLOOKUP(Tabela2[[#This Row],[SKU]],Tabela24[#All],3,0)</f>
        <v>16.107142857142858</v>
      </c>
    </row>
    <row r="153" spans="2:5" x14ac:dyDescent="0.25">
      <c r="B153" s="3" t="s">
        <v>296</v>
      </c>
      <c r="C153" s="3" t="s">
        <v>297</v>
      </c>
      <c r="D153" s="1">
        <v>50</v>
      </c>
      <c r="E153" s="2">
        <f>Tabela2[[#This Row],[PRODUZIDAS]]*VLOOKUP(Tabela2[[#This Row],[SKU]],Tabela24[#All],3,0)</f>
        <v>16.107142857142858</v>
      </c>
    </row>
    <row r="154" spans="2:5" x14ac:dyDescent="0.25">
      <c r="B154" s="3" t="s">
        <v>298</v>
      </c>
      <c r="C154" s="3" t="s">
        <v>299</v>
      </c>
      <c r="D154" s="1">
        <v>50</v>
      </c>
      <c r="E154" s="2">
        <f>Tabela2[[#This Row],[PRODUZIDAS]]*VLOOKUP(Tabela2[[#This Row],[SKU]],Tabela24[#All],3,0)</f>
        <v>16.107142857142858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>
        <v>200</v>
      </c>
      <c r="E226" s="2">
        <f>Tabela2[[#This Row],[PRODUZIDAS]]*VLOOKUP(Tabela2[[#This Row],[SKU]],Tabela24[#All],3,0)</f>
        <v>64.428571428571431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>
        <v>1</v>
      </c>
      <c r="E230" s="2">
        <f>Tabela2[[#This Row],[PRODUZIDAS]]*VLOOKUP(Tabela2[[#This Row],[SKU]],Tabela24[#All],3,0)</f>
        <v>0.32214285714285718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>
        <v>20</v>
      </c>
      <c r="E271" s="2">
        <f>Tabela2[[#This Row],[PRODUZIDAS]]*VLOOKUP(Tabela2[[#This Row],[SKU]],Tabela24[#All],3,0)</f>
        <v>15.456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>
        <v>20</v>
      </c>
      <c r="E273" s="2">
        <f>Tabela2[[#This Row],[PRODUZIDAS]]*VLOOKUP(Tabela2[[#This Row],[SKU]],Tabela24[#All],3,0)</f>
        <v>15.456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>
        <v>16</v>
      </c>
      <c r="E276" s="2">
        <f>Tabela2[[#This Row],[PRODUZIDAS]]*VLOOKUP(Tabela2[[#This Row],[SKU]],Tabela24[#All],3,0)</f>
        <v>12.364799999999999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>
        <v>1</v>
      </c>
      <c r="E295" s="2">
        <f>Tabela2[[#This Row],[PRODUZIDAS]]*VLOOKUP(Tabela2[[#This Row],[SKU]],Tabela24[#All],3,0)</f>
        <v>0.81818181818181801</v>
      </c>
    </row>
    <row r="296" spans="2:5" x14ac:dyDescent="0.25">
      <c r="B296" s="3" t="s">
        <v>582</v>
      </c>
      <c r="C296" s="3" t="s">
        <v>583</v>
      </c>
      <c r="D296" s="1">
        <v>1</v>
      </c>
      <c r="E296" s="2">
        <f>Tabela2[[#This Row],[PRODUZIDAS]]*VLOOKUP(Tabela2[[#This Row],[SKU]],Tabela24[#All],3,0)</f>
        <v>0.81818181818181801</v>
      </c>
    </row>
    <row r="297" spans="2:5" x14ac:dyDescent="0.25">
      <c r="B297" s="3" t="s">
        <v>584</v>
      </c>
      <c r="C297" s="3" t="s">
        <v>585</v>
      </c>
      <c r="D297" s="1">
        <v>1</v>
      </c>
      <c r="E297" s="2">
        <f>Tabela2[[#This Row],[PRODUZIDAS]]*VLOOKUP(Tabela2[[#This Row],[SKU]],Tabela24[#All],3,0)</f>
        <v>0.81818181818181801</v>
      </c>
    </row>
    <row r="298" spans="2:5" x14ac:dyDescent="0.25">
      <c r="B298" s="3" t="s">
        <v>586</v>
      </c>
      <c r="C298" s="3" t="s">
        <v>587</v>
      </c>
      <c r="D298" s="1">
        <v>4</v>
      </c>
      <c r="E298" s="2">
        <f>Tabela2[[#This Row],[PRODUZIDAS]]*VLOOKUP(Tabela2[[#This Row],[SKU]],Tabela24[#All],3,0)</f>
        <v>3.272727272727272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>
        <v>3</v>
      </c>
      <c r="E319" s="2">
        <f>Tabela2[[#This Row],[PRODUZIDAS]]*VLOOKUP(Tabela2[[#This Row],[SKU]],Tabela24[#All],3,0)</f>
        <v>3.7840000000000003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Tabela2[[#This Row],[PRODUZIDAS]]*VLOOKUP(Tabela2[[#This Row],[SKU]],Tabela24[#All],3,0)</f>
        <v>2.5226666666666668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>
        <v>11</v>
      </c>
      <c r="E341" s="2">
        <f>Tabela2[[#This Row],[PRODUZIDAS]]*VLOOKUP(Tabela2[[#This Row],[SKU]],Tabela24[#All],3,0)</f>
        <v>9.041999999999998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>
        <v>6</v>
      </c>
      <c r="E347" s="2">
        <f>Tabela2[[#This Row],[PRODUZIDAS]]*VLOOKUP(Tabela2[[#This Row],[SKU]],Tabela24[#All],3,0)</f>
        <v>4.9319999999999986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>
        <v>2</v>
      </c>
      <c r="E359" s="2">
        <f>Tabela2[[#This Row],[PRODUZIDAS]]*VLOOKUP(Tabela2[[#This Row],[SKU]],Tabela24[#All],3,0)</f>
        <v>1.636363636363636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>
        <v>4</v>
      </c>
      <c r="E363" s="2">
        <f>Tabela2[[#This Row],[PRODUZIDAS]]*VLOOKUP(Tabela2[[#This Row],[SKU]],Tabela24[#All],3,0)</f>
        <v>3.272727272727272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>
        <v>3</v>
      </c>
      <c r="E455" s="2">
        <f>Tabela2[[#This Row],[PRODUZIDAS]]*VLOOKUP(Tabela2[[#This Row],[SKU]],Tabela24[#All],3,0)</f>
        <v>2.8769999999999998</v>
      </c>
    </row>
    <row r="456" spans="2:5" x14ac:dyDescent="0.25">
      <c r="B456" s="3" t="s">
        <v>902</v>
      </c>
      <c r="C456" s="3" t="s">
        <v>903</v>
      </c>
      <c r="D456" s="1">
        <v>2</v>
      </c>
      <c r="E456" s="2">
        <f>Tabela2[[#This Row],[PRODUZIDAS]]*VLOOKUP(Tabela2[[#This Row],[SKU]],Tabela24[#All],3,0)</f>
        <v>1.9179999999999997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2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1410.1407399999998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>
        <v>10.5</v>
      </c>
      <c r="E108" s="2">
        <f>Tabela225[[#This Row],[PRODUZIDAS]]*VLOOKUP(Tabela225[[#This Row],[SKU]],Tabela24[#All],4,0)</f>
        <v>5.6800800000000002</v>
      </c>
    </row>
    <row r="109" spans="2:5" x14ac:dyDescent="0.25">
      <c r="B109" s="3" t="s">
        <v>208</v>
      </c>
      <c r="C109" s="3" t="s">
        <v>209</v>
      </c>
      <c r="D109" s="1">
        <v>1</v>
      </c>
      <c r="E109" s="2">
        <f>Tabela225[[#This Row],[PRODUZIDAS]]*VLOOKUP(Tabela225[[#This Row],[SKU]],Tabela24[#All],4,0)</f>
        <v>0.54096</v>
      </c>
    </row>
    <row r="110" spans="2:5" x14ac:dyDescent="0.25">
      <c r="B110" s="3" t="s">
        <v>210</v>
      </c>
      <c r="C110" s="3" t="s">
        <v>211</v>
      </c>
      <c r="D110" s="1">
        <v>17.5</v>
      </c>
      <c r="E110" s="2">
        <f>Tabela225[[#This Row],[PRODUZIDAS]]*VLOOKUP(Tabela225[[#This Row],[SKU]],Tabela24[#All],4,0)</f>
        <v>9.4667999999999992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>
        <v>1.5</v>
      </c>
      <c r="E112" s="2">
        <f>Tabela225[[#This Row],[PRODUZIDAS]]*VLOOKUP(Tabela225[[#This Row],[SKU]],Tabela24[#All],4,0)</f>
        <v>0.81143999999999994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>
        <v>6</v>
      </c>
      <c r="E114" s="2">
        <f>Tabela225[[#This Row],[PRODUZIDAS]]*VLOOKUP(Tabela225[[#This Row],[SKU]],Tabela24[#All],4,0)</f>
        <v>3.2457599999999998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>
        <v>1.5</v>
      </c>
      <c r="E116" s="2">
        <f>Tabela225[[#This Row],[PRODUZIDAS]]*VLOOKUP(Tabela225[[#This Row],[SKU]],Tabela24[#All],4,0)</f>
        <v>0.81143999999999994</v>
      </c>
    </row>
    <row r="117" spans="2:5" x14ac:dyDescent="0.25">
      <c r="B117" s="3" t="s">
        <v>224</v>
      </c>
      <c r="C117" s="3" t="s">
        <v>225</v>
      </c>
      <c r="D117" s="1">
        <v>1</v>
      </c>
      <c r="E117" s="2">
        <f>Tabela225[[#This Row],[PRODUZIDAS]]*VLOOKUP(Tabela225[[#This Row],[SKU]],Tabela24[#All],4,0)</f>
        <v>0.54096</v>
      </c>
    </row>
    <row r="118" spans="2:5" x14ac:dyDescent="0.25">
      <c r="B118" s="3" t="s">
        <v>226</v>
      </c>
      <c r="C118" s="3" t="s">
        <v>227</v>
      </c>
      <c r="D118" s="1">
        <v>1</v>
      </c>
      <c r="E118" s="2">
        <f>Tabela225[[#This Row],[PRODUZIDAS]]*VLOOKUP(Tabela225[[#This Row],[SKU]],Tabela24[#All],4,0)</f>
        <v>0.54096</v>
      </c>
    </row>
    <row r="119" spans="2:5" x14ac:dyDescent="0.25">
      <c r="B119" s="3" t="s">
        <v>228</v>
      </c>
      <c r="C119" s="3" t="s">
        <v>229</v>
      </c>
      <c r="D119" s="1">
        <v>1</v>
      </c>
      <c r="E119" s="2">
        <f>Tabela225[[#This Row],[PRODUZIDAS]]*VLOOKUP(Tabela225[[#This Row],[SKU]],Tabela24[#All],4,0)</f>
        <v>0.54096</v>
      </c>
    </row>
    <row r="120" spans="2:5" x14ac:dyDescent="0.25">
      <c r="B120" s="3" t="s">
        <v>230</v>
      </c>
      <c r="C120" s="3" t="s">
        <v>231</v>
      </c>
      <c r="D120" s="1">
        <v>2.5</v>
      </c>
      <c r="E120" s="2">
        <f>Tabela225[[#This Row],[PRODUZIDAS]]*VLOOKUP(Tabela225[[#This Row],[SKU]],Tabela24[#All],4,0)</f>
        <v>2.3189999999999995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>
        <v>3</v>
      </c>
      <c r="E122" s="2">
        <f>Tabela225[[#This Row],[PRODUZIDAS]]*VLOOKUP(Tabela225[[#This Row],[SKU]],Tabela24[#All],4,0)</f>
        <v>2.7827999999999995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>
        <v>1</v>
      </c>
      <c r="E129" s="2">
        <f>Tabela225[[#This Row],[PRODUZIDAS]]*VLOOKUP(Tabela225[[#This Row],[SKU]],Tabela24[#All],4,0)</f>
        <v>0.92759999999999987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>
        <v>3</v>
      </c>
      <c r="E132" s="2">
        <f>Tabela225[[#This Row],[PRODUZIDAS]]*VLOOKUP(Tabela225[[#This Row],[SKU]],Tabela24[#All],4,0)</f>
        <v>2.7827999999999995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>
        <v>7</v>
      </c>
      <c r="E134" s="2">
        <f>Tabela225[[#This Row],[PRODUZIDAS]]*VLOOKUP(Tabela225[[#This Row],[SKU]],Tabela24[#All],4,0)</f>
        <v>6.493199999999999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>
        <v>1</v>
      </c>
      <c r="E138" s="2">
        <f>Tabela225[[#This Row],[PRODUZIDAS]]*VLOOKUP(Tabela225[[#This Row],[SKU]],Tabela24[#All],4,0)</f>
        <v>0.92759999999999987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360.5</v>
      </c>
      <c r="E144" s="2">
        <f>Tabela225[[#This Row],[PRODUZIDAS]]*VLOOKUP(Tabela225[[#This Row],[SKU]],Tabela24[#All],4,0)</f>
        <v>534.20949999999993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>
        <v>342</v>
      </c>
      <c r="E146" s="2">
        <f>Tabela225[[#This Row],[PRODUZIDAS]]*VLOOKUP(Tabela225[[#This Row],[SKU]],Tabela24[#All],4,0)</f>
        <v>506.79514285714282</v>
      </c>
    </row>
    <row r="147" spans="2:5" x14ac:dyDescent="0.25">
      <c r="B147" s="3" t="s">
        <v>284</v>
      </c>
      <c r="C147" s="3" t="s">
        <v>285</v>
      </c>
      <c r="D147" s="1">
        <v>1</v>
      </c>
      <c r="E147" s="2">
        <f>Tabela225[[#This Row],[PRODUZIDAS]]*VLOOKUP(Tabela225[[#This Row],[SKU]],Tabela24[#All],4,0)</f>
        <v>1.4818571428571428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2</v>
      </c>
      <c r="E192" s="2">
        <f>Tabela225[[#This Row],[PRODUZIDAS]]*VLOOKUP(Tabela225[[#This Row],[SKU]],Tabela24[#All],4,0)</f>
        <v>1.08192</v>
      </c>
    </row>
    <row r="193" spans="2:5" x14ac:dyDescent="0.25">
      <c r="B193" s="3" t="s">
        <v>376</v>
      </c>
      <c r="C193" s="3" t="s">
        <v>377</v>
      </c>
      <c r="D193" s="1">
        <v>9</v>
      </c>
      <c r="E193" s="2">
        <f>Tabela225[[#This Row],[PRODUZIDAS]]*VLOOKUP(Tabela225[[#This Row],[SKU]],Tabela24[#All],4,0)</f>
        <v>4.8686400000000001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>
        <v>1</v>
      </c>
      <c r="E196" s="2">
        <f>Tabela225[[#This Row],[PRODUZIDAS]]*VLOOKUP(Tabela225[[#This Row],[SKU]],Tabela24[#All],4,0)</f>
        <v>0.54096</v>
      </c>
    </row>
    <row r="197" spans="2:5" x14ac:dyDescent="0.25">
      <c r="B197" s="3" t="s">
        <v>384</v>
      </c>
      <c r="C197" s="3" t="s">
        <v>385</v>
      </c>
      <c r="D197" s="1">
        <v>6</v>
      </c>
      <c r="E197" s="2">
        <f>Tabela225[[#This Row],[PRODUZIDAS]]*VLOOKUP(Tabela225[[#This Row],[SKU]],Tabela24[#All],4,0)</f>
        <v>3.2457599999999998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>
        <v>12.5</v>
      </c>
      <c r="E201" s="2">
        <f>Tabela225[[#This Row],[PRODUZIDAS]]*VLOOKUP(Tabela225[[#This Row],[SKU]],Tabela24[#All],4,0)</f>
        <v>6.7619999999999996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>
        <v>101.5</v>
      </c>
      <c r="E204" s="2">
        <f>Tabela225[[#This Row],[PRODUZIDAS]]*VLOOKUP(Tabela225[[#This Row],[SKU]],Tabela24[#All],4,0)</f>
        <v>94.151399999999981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>
        <v>8</v>
      </c>
      <c r="E215" s="2">
        <f>Tabela225[[#This Row],[PRODUZIDAS]]*VLOOKUP(Tabela225[[#This Row],[SKU]],Tabela24[#All],4,0)</f>
        <v>7.420799999999999</v>
      </c>
    </row>
    <row r="216" spans="2:5" x14ac:dyDescent="0.25">
      <c r="B216" s="3" t="s">
        <v>422</v>
      </c>
      <c r="C216" s="3" t="s">
        <v>423</v>
      </c>
      <c r="D216" s="1">
        <v>1.5</v>
      </c>
      <c r="E216" s="2">
        <f>Tabela225[[#This Row],[PRODUZIDAS]]*VLOOKUP(Tabela225[[#This Row],[SKU]],Tabela24[#All],4,0)</f>
        <v>1.3913999999999997</v>
      </c>
    </row>
    <row r="217" spans="2:5" x14ac:dyDescent="0.25">
      <c r="B217" s="3" t="s">
        <v>424</v>
      </c>
      <c r="C217" s="3" t="s">
        <v>425</v>
      </c>
      <c r="D217" s="1">
        <v>1.5</v>
      </c>
      <c r="E217" s="2">
        <f>Tabela225[[#This Row],[PRODUZIDAS]]*VLOOKUP(Tabela225[[#This Row],[SKU]],Tabela24[#All],4,0)</f>
        <v>1.3913999999999997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>
        <v>1</v>
      </c>
      <c r="E219" s="2">
        <f>Tabela225[[#This Row],[PRODUZIDAS]]*VLOOKUP(Tabela225[[#This Row],[SKU]],Tabela24[#All],4,0)</f>
        <v>0.92759999999999987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>
        <v>2</v>
      </c>
      <c r="E227" s="2">
        <f>Tabela225[[#This Row],[PRODUZIDAS]]*VLOOKUP(Tabela225[[#This Row],[SKU]],Tabela24[#All],4,0)</f>
        <v>2.9637142857142855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>
        <v>138</v>
      </c>
      <c r="E230" s="2">
        <f>Tabela225[[#This Row],[PRODUZIDAS]]*VLOOKUP(Tabela225[[#This Row],[SKU]],Tabela24[#All],4,0)</f>
        <v>204.4962857142857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187" workbookViewId="0">
      <selection activeCell="D200" sqref="D20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182.84126300000003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23.75</v>
      </c>
      <c r="E144" s="2">
        <f>Tabela2256[[#This Row],[PRODUZIDAS]]*VLOOKUP(Tabela2256[[#This Row],[SKU]],Tabela24[#All],5,0)</f>
        <v>10.71125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>
        <v>309.16629999999998</v>
      </c>
      <c r="E146" s="2">
        <f>Tabela2256[[#This Row],[PRODUZIDAS]]*VLOOKUP(Tabela2256[[#This Row],[SKU]],Tabela24[#All],5,0)</f>
        <v>139.43400130000001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>
        <v>72.496700000000004</v>
      </c>
      <c r="E226" s="2">
        <f>Tabela2256[[#This Row],[PRODUZIDAS]]*VLOOKUP(Tabela2256[[#This Row],[SKU]],Tabela24[#All],5,0)</f>
        <v>32.6960117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69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661.59483333333333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>
        <v>30</v>
      </c>
      <c r="E110" s="2">
        <f>Tabela22567[[#This Row],[PRODUZIDAS]]*VLOOKUP(Tabela22567[[#This Row],[SKU]],Tabela24[#All],6,0)</f>
        <v>34.775999999999996</v>
      </c>
    </row>
    <row r="111" spans="2:5" x14ac:dyDescent="0.25">
      <c r="B111" s="3" t="s">
        <v>212</v>
      </c>
      <c r="C111" s="3" t="s">
        <v>213</v>
      </c>
      <c r="D111" s="1">
        <v>42</v>
      </c>
      <c r="E111" s="2">
        <f>Tabela22567[[#This Row],[PRODUZIDAS]]*VLOOKUP(Tabela22567[[#This Row],[SKU]],Tabela24[#All],6,0)</f>
        <v>48.686399999999992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128</v>
      </c>
      <c r="E192" s="2">
        <f>Tabela22567[[#This Row],[PRODUZIDAS]]*VLOOKUP(Tabela22567[[#This Row],[SKU]],Tabela24[#All],6,0)</f>
        <v>148.37759999999997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>
        <v>100</v>
      </c>
      <c r="E195" s="2">
        <f>Tabela22567[[#This Row],[PRODUZIDAS]]*VLOOKUP(Tabela22567[[#This Row],[SKU]],Tabela24[#All],6,0)</f>
        <v>115.91999999999997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>
        <v>80</v>
      </c>
      <c r="E200" s="2">
        <f>Tabela22567[[#This Row],[PRODUZIDAS]]*VLOOKUP(Tabela22567[[#This Row],[SKU]],Tabela24[#All],6,0)</f>
        <v>92.73599999999999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>
        <v>80</v>
      </c>
      <c r="E204" s="2">
        <f>Tabela22567[[#This Row],[PRODUZIDAS]]*VLOOKUP(Tabela22567[[#This Row],[SKU]],Tabela24[#All],6,0)</f>
        <v>103.06666666666666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>
        <v>7.5</v>
      </c>
      <c r="E269" s="2">
        <f>Tabela22567[[#This Row],[PRODUZIDAS]]*VLOOKUP(Tabela22567[[#This Row],[SKU]],Tabela24[#All],6,0)</f>
        <v>9.66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20</v>
      </c>
      <c r="E273" s="2">
        <f>Tabela22567[[#This Row],[PRODUZIDAS]]*VLOOKUP(Tabela22567[[#This Row],[SKU]],Tabela24[#All],6,0)</f>
        <v>25.76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>
        <v>16</v>
      </c>
      <c r="E276" s="2">
        <f>Tabela22567[[#This Row],[PRODUZIDAS]]*VLOOKUP(Tabela22567[[#This Row],[SKU]],Tabela24[#All],6,0)</f>
        <v>20.608000000000001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>
        <v>8</v>
      </c>
      <c r="E279" s="2">
        <f>Tabela22567[[#This Row],[PRODUZIDAS]]*VLOOKUP(Tabela22567[[#This Row],[SKU]],Tabela24[#All],6,0)</f>
        <v>13.699999999999998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>
        <v>19</v>
      </c>
      <c r="E281" s="2">
        <f>Tabela22567[[#This Row],[PRODUZIDAS]]*VLOOKUP(Tabela22567[[#This Row],[SKU]],Tabela24[#All],6,0)</f>
        <v>32.537499999999994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>
        <v>6</v>
      </c>
      <c r="E320" s="2">
        <f>Tabela22567[[#This Row],[PRODUZIDAS]]*VLOOKUP(Tabela22567[[#This Row],[SKU]],Tabela24[#All],6,0)</f>
        <v>11.824999999999998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Tabela22567[[#This Row],[PRODUZIDAS]]*VLOOKUP(Tabela22567[[#This Row],[SKU]],Tabela24[#All],6,0)</f>
        <v>3.941666666666666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37" workbookViewId="0">
      <selection activeCell="D358" sqref="D35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51.283854545454538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>
        <v>20</v>
      </c>
      <c r="E272" s="2">
        <f>Tabela2256789[[#This Row],[PRODUZIDAS]]*VLOOKUP(Tabela2256789[[#This Row],[SKU]],Tabela24[#All],8,0)</f>
        <v>7.7279999999999998</v>
      </c>
    </row>
    <row r="273" spans="2:5" x14ac:dyDescent="0.25">
      <c r="B273" s="3" t="s">
        <v>536</v>
      </c>
      <c r="C273" s="3" t="s">
        <v>537</v>
      </c>
      <c r="D273" s="1">
        <v>20</v>
      </c>
      <c r="E273" s="2">
        <f>Tabela2256789[[#This Row],[PRODUZIDAS]]*VLOOKUP(Tabela2256789[[#This Row],[SKU]],Tabela24[#All],8,0)</f>
        <v>7.7279999999999998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>
        <v>16</v>
      </c>
      <c r="E276" s="2">
        <f>Tabela2256789[[#This Row],[PRODUZIDAS]]*VLOOKUP(Tabela2256789[[#This Row],[SKU]],Tabela24[#All],8,0)</f>
        <v>6.1823999999999995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>
        <v>39.5</v>
      </c>
      <c r="E281" s="2">
        <f>Tabela2256789[[#This Row],[PRODUZIDAS]]*VLOOKUP(Tabela2256789[[#This Row],[SKU]],Tabela24[#All],8,0)</f>
        <v>16.234499999999997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>
        <v>4</v>
      </c>
      <c r="E298" s="2">
        <f>Tabela2256789[[#This Row],[PRODUZIDAS]]*VLOOKUP(Tabela2256789[[#This Row],[SKU]],Tabela24[#All],8,0)</f>
        <v>1.9090909090909089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>
        <v>4.5</v>
      </c>
      <c r="E320" s="2">
        <f>Tabela2256789[[#This Row],[PRODUZIDAS]]*VLOOKUP(Tabela2256789[[#This Row],[SKU]],Tabela24[#All],8,0)</f>
        <v>2.1284999999999998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>
        <v>11</v>
      </c>
      <c r="E341" s="2">
        <f>Tabela2256789[[#This Row],[PRODUZIDAS]]*VLOOKUP(Tabela2256789[[#This Row],[SKU]],Tabela24[#All],8,0)</f>
        <v>4.520999999999999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>
        <v>6</v>
      </c>
      <c r="E347" s="2">
        <f>Tabela2256789[[#This Row],[PRODUZIDAS]]*VLOOKUP(Tabela2256789[[#This Row],[SKU]],Tabela24[#All],8,0)</f>
        <v>2.4659999999999993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>
        <v>2</v>
      </c>
      <c r="E357" s="2">
        <f>Tabela2256789[[#This Row],[PRODUZIDAS]]*VLOOKUP(Tabela2256789[[#This Row],[SKU]],Tabela24[#All],8,0)</f>
        <v>0.95454545454545447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>
        <v>3</v>
      </c>
      <c r="E363" s="2">
        <f>Tabela2256789[[#This Row],[PRODUZIDAS]]*VLOOKUP(Tabela2256789[[#This Row],[SKU]],Tabela24[#All],8,0)</f>
        <v>1.4318181818181817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548.03979991530207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>
        <v>50</v>
      </c>
      <c r="E11" s="2">
        <f>Tabela225678910[[#This Row],[PRODUZIDAS]]*VLOOKUP(Tabela225678910[[#This Row],[SKU]],Tabela24[#All],9,0)</f>
        <v>20.434782608695649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>
        <v>150</v>
      </c>
      <c r="E15" s="2">
        <f>Tabela225678910[[#This Row],[PRODUZIDAS]]*VLOOKUP(Tabela225678910[[#This Row],[SKU]],Tabela24[#All],9,0)</f>
        <v>61.304347826086946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>
        <v>12</v>
      </c>
      <c r="E27" s="2">
        <f>Tabela225678910[[#This Row],[PRODUZIDAS]]*VLOOKUP(Tabela225678910[[#This Row],[SKU]],Tabela24[#All],9,0)</f>
        <v>6.1808219178082187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Tabela225678910[[#This Row],[PRODUZIDAS]]*VLOOKUP(Tabela225678910[[#This Row],[SKU]],Tabela24[#All],9,0)</f>
        <v>1.3391780821917809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5</v>
      </c>
      <c r="E68" s="2">
        <f>Tabela225678910[[#This Row],[PRODUZIDAS]]*VLOOKUP(Tabela225678910[[#This Row],[SKU]],Tabela24[#All],9,0)</f>
        <v>3.676499999999999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>
        <v>8</v>
      </c>
      <c r="E96" s="2">
        <f>Tabela225678910[[#This Row],[PRODUZIDAS]]*VLOOKUP(Tabela225678910[[#This Row],[SKU]],Tabela24[#All],9,0)</f>
        <v>5.8823999999999987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>
        <v>120</v>
      </c>
      <c r="E110" s="2">
        <f>Tabela225678910[[#This Row],[PRODUZIDAS]]*VLOOKUP(Tabela225678910[[#This Row],[SKU]],Tabela24[#All],9,0)</f>
        <v>77.28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100</v>
      </c>
      <c r="E144" s="2">
        <f>Tabela225678910[[#This Row],[PRODUZIDAS]]*VLOOKUP(Tabela225678910[[#This Row],[SKU]],Tabela24[#All],9,0)</f>
        <v>103.08571428571429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>
        <v>20</v>
      </c>
      <c r="E146" s="2">
        <f>Tabela225678910[[#This Row],[PRODUZIDAS]]*VLOOKUP(Tabela225678910[[#This Row],[SKU]],Tabela24[#All],9,0)</f>
        <v>20.617142857142859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Tabela225678910[[#This Row],[PRODUZIDAS]]*VLOOKUP(Tabela225678910[[#This Row],[SKU]],Tabela24[#All],9,0)</f>
        <v>51.542857142857144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>
        <v>30</v>
      </c>
      <c r="E230" s="2">
        <f>Tabela225678910[[#This Row],[PRODUZIDAS]]*VLOOKUP(Tabela225678910[[#This Row],[SKU]],Tabela24[#All],9,0)</f>
        <v>30.925714285714289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>
        <v>17</v>
      </c>
      <c r="E271" s="2">
        <f>Tabela225678910[[#This Row],[PRODUZIDAS]]*VLOOKUP(Tabela225678910[[#This Row],[SKU]],Tabela24[#All],9,0)</f>
        <v>10.948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>
        <v>20</v>
      </c>
      <c r="E273" s="2">
        <f>Tabela225678910[[#This Row],[PRODUZIDAS]]*VLOOKUP(Tabela225678910[[#This Row],[SKU]],Tabela24[#All],9,0)</f>
        <v>12.88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>
        <v>16</v>
      </c>
      <c r="E276" s="2">
        <f>Tabela225678910[[#This Row],[PRODUZIDAS]]*VLOOKUP(Tabela225678910[[#This Row],[SKU]],Tabela24[#All],9,0)</f>
        <v>10.304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>
        <v>19</v>
      </c>
      <c r="E281" s="2">
        <f>Tabela225678910[[#This Row],[PRODUZIDAS]]*VLOOKUP(Tabela225678910[[#This Row],[SKU]],Tabela24[#All],9,0)</f>
        <v>11.713499999999996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>
        <v>5.5</v>
      </c>
      <c r="E284" s="2">
        <f>Tabela225678910[[#This Row],[PRODUZIDAS]]*VLOOKUP(Tabela225678910[[#This Row],[SKU]],Tabela24[#All],9,0)</f>
        <v>3.3907499999999988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>
        <v>4</v>
      </c>
      <c r="E292" s="2">
        <f>Tabela225678910[[#This Row],[PRODUZIDAS]]*VLOOKUP(Tabela225678910[[#This Row],[SKU]],Tabela24[#All],9,0)</f>
        <v>2.4659999999999993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>
        <v>4</v>
      </c>
      <c r="E298" s="2">
        <f>Tabela225678910[[#This Row],[PRODUZIDAS]]*VLOOKUP(Tabela225678910[[#This Row],[SKU]],Tabela24[#All],9,0)</f>
        <v>3.272727272727272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>
        <v>3</v>
      </c>
      <c r="E319" s="2">
        <f>Tabela225678910[[#This Row],[PRODUZIDAS]]*VLOOKUP(Tabela225678910[[#This Row],[SKU]],Tabela24[#All],9,0)</f>
        <v>3.5474999999999994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>
        <v>2</v>
      </c>
      <c r="E321" s="2">
        <f>Tabela225678910[[#This Row],[PRODUZIDAS]]*VLOOKUP(Tabela225678910[[#This Row],[SKU]],Tabela24[#All],9,0)</f>
        <v>2.3649999999999998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>
        <v>11</v>
      </c>
      <c r="E341" s="2">
        <f>Tabela225678910[[#This Row],[PRODUZIDAS]]*VLOOKUP(Tabela225678910[[#This Row],[SKU]],Tabela24[#All],9,0)</f>
        <v>6.7814999999999976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>
        <v>2</v>
      </c>
      <c r="E359" s="2">
        <f>Tabela225678910[[#This Row],[PRODUZIDAS]]*VLOOKUP(Tabela225678910[[#This Row],[SKU]],Tabela24[#All],9,0)</f>
        <v>1.636363636363636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>
        <v>3</v>
      </c>
      <c r="E454" s="2">
        <f>Tabela225678910[[#This Row],[PRODUZIDAS]]*VLOOKUP(Tabela225678910[[#This Row],[SKU]],Tabela24[#All],9,0)</f>
        <v>1.8494999999999995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>
        <v>2</v>
      </c>
      <c r="E456" s="2">
        <f>Tabela225678910[[#This Row],[PRODUZIDAS]]*VLOOKUP(Tabela225678910[[#This Row],[SKU]],Tabela24[#All],9,0)</f>
        <v>1.2329999999999997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>
        <v>130</v>
      </c>
      <c r="E629" s="2">
        <f>Tabela225678910[[#This Row],[PRODUZIDAS]]*VLOOKUP(Tabela225678910[[#This Row],[SKU]],Tabela24[#All],9,0)</f>
        <v>83.72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>
        <v>10</v>
      </c>
      <c r="E639" s="2">
        <f>Tabela225678910[[#This Row],[PRODUZIDAS]]*VLOOKUP(Tabela225678910[[#This Row],[SKU]],Tabela24[#All],9,0)</f>
        <v>9.6624999999999996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583.96306349017266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>
        <v>193.5</v>
      </c>
      <c r="E15" s="2">
        <f>Tabela22567891011[[#This Row],[PRODUZIDAS]]*VLOOKUP(Tabela22567891011[[#This Row],[SKU]],Tabela24[#All],10,0)</f>
        <v>79.082608695652155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>
        <v>11.5</v>
      </c>
      <c r="E27" s="2">
        <f>Tabela22567891011[[#This Row],[PRODUZIDAS]]*VLOOKUP(Tabela22567891011[[#This Row],[SKU]],Tabela24[#All],10,0)</f>
        <v>7.404109589041096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Tabela22567891011[[#This Row],[PRODUZIDAS]]*VLOOKUP(Tabela22567891011[[#This Row],[SKU]],Tabela24[#All],10,0)</f>
        <v>1.4679452054794517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>
        <v>5</v>
      </c>
      <c r="E68" s="2">
        <f>Tabela22567891011[[#This Row],[PRODUZIDAS]]*VLOOKUP(Tabela22567891011[[#This Row],[SKU]],Tabela24[#All],10,0)</f>
        <v>3.9989999999999992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>
        <v>8</v>
      </c>
      <c r="E96" s="2">
        <f>Tabela22567891011[[#This Row],[PRODUZIDAS]]*VLOOKUP(Tabela22567891011[[#This Row],[SKU]],Tabela24[#All],10,0)</f>
        <v>6.3983999999999988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149.5</v>
      </c>
      <c r="E110" s="2">
        <f>Tabela22567891011[[#This Row],[PRODUZIDAS]]*VLOOKUP(Tabela22567891011[[#This Row],[SKU]],Tabela24[#All],10,0)</f>
        <v>96.278000000000006</v>
      </c>
    </row>
    <row r="111" spans="2:5" x14ac:dyDescent="0.25">
      <c r="B111" s="3" t="s">
        <v>212</v>
      </c>
      <c r="C111" s="3" t="s">
        <v>213</v>
      </c>
      <c r="D111" s="1">
        <v>31</v>
      </c>
      <c r="E111" s="2">
        <f>Tabela22567891011[[#This Row],[PRODUZIDAS]]*VLOOKUP(Tabela22567891011[[#This Row],[SKU]],Tabela24[#All],10,0)</f>
        <v>19.964000000000002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21</v>
      </c>
      <c r="E144" s="2">
        <f>Tabela22567891011[[#This Row],[PRODUZIDAS]]*VLOOKUP(Tabela22567891011[[#This Row],[SKU]],Tabela24[#All],10,0)</f>
        <v>24.353999999999999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51.5</v>
      </c>
      <c r="E146" s="2">
        <f>Tabela22567891011[[#This Row],[PRODUZIDAS]]*VLOOKUP(Tabela22567891011[[#This Row],[SKU]],Tabela24[#All],10,0)</f>
        <v>59.725285714285711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49.5</v>
      </c>
      <c r="E226" s="2">
        <f>Tabela22567891011[[#This Row],[PRODUZIDAS]]*VLOOKUP(Tabela22567891011[[#This Row],[SKU]],Tabela24[#All],10,0)</f>
        <v>57.405857142857144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66</v>
      </c>
      <c r="E231" s="2">
        <f>Tabela22567891011[[#This Row],[PRODUZIDAS]]*VLOOKUP(Tabela22567891011[[#This Row],[SKU]],Tabela24[#All],10,0)</f>
        <v>76.541142857142859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30.5</v>
      </c>
      <c r="E656" s="2">
        <f>Tabela22567891011[[#This Row],[PRODUZIDAS]]*VLOOKUP(Tabela22567891011[[#This Row],[SKU]],Tabela24[#All],10,0)</f>
        <v>35.371285714285712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>
        <v>50</v>
      </c>
      <c r="E658" s="2">
        <f>Tabela22567891011[[#This Row],[PRODUZIDAS]]*VLOOKUP(Tabela22567891011[[#This Row],[SKU]],Tabela24[#All],10,0)</f>
        <v>57.985714285714288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>
        <v>50</v>
      </c>
      <c r="E665" s="2">
        <f>Tabela22567891011[[#This Row],[PRODUZIDAS]]*VLOOKUP(Tabela22567891011[[#This Row],[SKU]],Tabela24[#All],10,0)</f>
        <v>57.985714285714288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9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689.75639923962672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>
        <v>48.5</v>
      </c>
      <c r="E14" s="2">
        <f>Tabela2256789101112[[#This Row],[PRODUZIDAS]]*VLOOKUP(Tabela2256789101112[[#This Row],[SKU]],Tabela24[#All],11,0)</f>
        <v>36.339855072463763</v>
      </c>
    </row>
    <row r="15" spans="2:9" x14ac:dyDescent="0.25">
      <c r="B15" s="3" t="s">
        <v>20</v>
      </c>
      <c r="C15" s="3" t="s">
        <v>21</v>
      </c>
      <c r="D15" s="1">
        <v>156.5</v>
      </c>
      <c r="E15" s="2">
        <f>Tabela2256789101112[[#This Row],[PRODUZIDAS]]*VLOOKUP(Tabela2256789101112[[#This Row],[SKU]],Tabela24[#All],11,0)</f>
        <v>117.26159420289854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>
        <v>12</v>
      </c>
      <c r="E23" s="2">
        <f>Tabela2256789101112[[#This Row],[PRODUZIDAS]]*VLOOKUP(Tabela2256789101112[[#This Row],[SKU]],Tabela24[#All],11,0)</f>
        <v>8.9913043478260857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11.5</v>
      </c>
      <c r="E27" s="2">
        <f>Tabela2256789101112[[#This Row],[PRODUZIDAS]]*VLOOKUP(Tabela2256789101112[[#This Row],[SKU]],Tabela24[#All],11,0)</f>
        <v>8.8849315068493127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Tabela2256789101112[[#This Row],[PRODUZIDAS]]*VLOOKUP(Tabela2256789101112[[#This Row],[SKU]],Tabela24[#All],11,0)</f>
        <v>1.1589041095890409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>
        <v>5</v>
      </c>
      <c r="E68" s="2">
        <f>Tabela2256789101112[[#This Row],[PRODUZIDAS]]*VLOOKUP(Tabela2256789101112[[#This Row],[SKU]],Tabela24[#All],11,0)</f>
        <v>4.1924999999999999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>
        <v>8</v>
      </c>
      <c r="E96" s="2">
        <f>Tabela2256789101112[[#This Row],[PRODUZIDAS]]*VLOOKUP(Tabela2256789101112[[#This Row],[SKU]],Tabela24[#All],11,0)</f>
        <v>6.7079999999999993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180.5</v>
      </c>
      <c r="E110" s="2">
        <f>Tabela2256789101112[[#This Row],[PRODUZIDAS]]*VLOOKUP(Tabela2256789101112[[#This Row],[SKU]],Tabela24[#All],11,0)</f>
        <v>118.56684</v>
      </c>
    </row>
    <row r="111" spans="2:5" x14ac:dyDescent="0.25">
      <c r="B111" s="3" t="s">
        <v>212</v>
      </c>
      <c r="C111" s="3" t="s">
        <v>213</v>
      </c>
      <c r="D111" s="1">
        <v>31.5</v>
      </c>
      <c r="E111" s="2">
        <f>Tabela2256789101112[[#This Row],[PRODUZIDAS]]*VLOOKUP(Tabela2256789101112[[#This Row],[SKU]],Tabela24[#All],11,0)</f>
        <v>20.69172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66</v>
      </c>
      <c r="E146" s="2">
        <f>Tabela2256789101112[[#This Row],[PRODUZIDAS]]*VLOOKUP(Tabela2256789101112[[#This Row],[SKU]],Tabela24[#All],11,0)</f>
        <v>51.027428571428572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>
        <v>10</v>
      </c>
      <c r="E174" s="2">
        <f>Tabela2256789101112[[#This Row],[PRODUZIDAS]]*VLOOKUP(Tabela2256789101112[[#This Row],[SKU]],Tabela24[#All],11,0)</f>
        <v>7.7314285714285713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>
        <v>49.5</v>
      </c>
      <c r="E226" s="2">
        <f>Tabela2256789101112[[#This Row],[PRODUZIDAS]]*VLOOKUP(Tabela2256789101112[[#This Row],[SKU]],Tabela24[#All],11,0)</f>
        <v>38.270571428571429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>
        <v>20</v>
      </c>
      <c r="E273" s="2">
        <f>Tabela2256789101112[[#This Row],[PRODUZIDAS]]*VLOOKUP(Tabela2256789101112[[#This Row],[SKU]],Tabela24[#All],11,0)</f>
        <v>9.016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>
        <v>18.5</v>
      </c>
      <c r="E281" s="2">
        <f>Tabela2256789101112[[#This Row],[PRODUZIDAS]]*VLOOKUP(Tabela2256789101112[[#This Row],[SKU]],Tabela24[#All],11,0)</f>
        <v>8.8707499999999992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70.5</v>
      </c>
      <c r="E656" s="2">
        <f>Tabela2256789101112[[#This Row],[PRODUZIDAS]]*VLOOKUP(Tabela2256789101112[[#This Row],[SKU]],Tabela24[#All],11,0)</f>
        <v>54.506571428571426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>
        <v>87</v>
      </c>
      <c r="E658" s="2">
        <f>Tabela2256789101112[[#This Row],[PRODUZIDAS]]*VLOOKUP(Tabela2256789101112[[#This Row],[SKU]],Tabela24[#All],11,0)</f>
        <v>67.263428571428577</v>
      </c>
    </row>
    <row r="659" spans="2:5" x14ac:dyDescent="0.25">
      <c r="B659" s="3" t="s">
        <v>1308</v>
      </c>
      <c r="C659" s="3" t="s">
        <v>1309</v>
      </c>
      <c r="D659" s="1">
        <v>49</v>
      </c>
      <c r="E659" s="2">
        <f>Tabela2256789101112[[#This Row],[PRODUZIDAS]]*VLOOKUP(Tabela2256789101112[[#This Row],[SKU]],Tabela24[#All],11,0)</f>
        <v>37.884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>
        <v>119.5</v>
      </c>
      <c r="E665" s="2">
        <f>Tabela2256789101112[[#This Row],[PRODUZIDAS]]*VLOOKUP(Tabela2256789101112[[#This Row],[SKU]],Tabela24[#All],11,0)</f>
        <v>92.390571428571434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691.43319032871034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11.5</v>
      </c>
      <c r="E13" s="2">
        <f>Tabela225678910111213[[#This Row],[PRODUZIDAS]]*VLOOKUP(Tabela225678910111213[[#This Row],[SKU]],Tabela24[#All],12,0)</f>
        <v>13.316666666666666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33.5</v>
      </c>
      <c r="E15" s="2">
        <f>Tabela225678910111213[[#This Row],[PRODUZIDAS]]*VLOOKUP(Tabela225678910111213[[#This Row],[SKU]],Tabela24[#All],12,0)</f>
        <v>38.792028985507244</v>
      </c>
    </row>
    <row r="16" spans="2:9" x14ac:dyDescent="0.25">
      <c r="B16" s="3" t="s">
        <v>22</v>
      </c>
      <c r="C16" s="3" t="s">
        <v>23</v>
      </c>
      <c r="D16" s="1">
        <v>125</v>
      </c>
      <c r="E16" s="2">
        <f>Tabela225678910111213[[#This Row],[PRODUZIDAS]]*VLOOKUP(Tabela225678910111213[[#This Row],[SKU]],Tabela24[#All],12,0)</f>
        <v>144.74637681159419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>
        <v>135.5</v>
      </c>
      <c r="E23" s="2">
        <f>Tabela225678910111213[[#This Row],[PRODUZIDAS]]*VLOOKUP(Tabela225678910111213[[#This Row],[SKU]],Tabela24[#All],12,0)</f>
        <v>156.90507246376811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Tabela225678910111213[[#This Row],[PRODUZIDAS]]*VLOOKUP(Tabela225678910111213[[#This Row],[SKU]],Tabela24[#All],12,0)</f>
        <v>2.0602739726027397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19</v>
      </c>
      <c r="E68" s="2">
        <f>Tabela225678910111213[[#This Row],[PRODUZIDAS]]*VLOOKUP(Tabela225678910111213[[#This Row],[SKU]],Tabela24[#All],12,0)</f>
        <v>20.833499999999997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>
        <v>31</v>
      </c>
      <c r="E144" s="2">
        <f>Tabela225678910111213[[#This Row],[PRODUZIDAS]]*VLOOKUP(Tabela225678910111213[[#This Row],[SKU]],Tabela24[#All],12,0)</f>
        <v>33.953857142857139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31</v>
      </c>
      <c r="E226" s="2">
        <f>Tabela225678910111213[[#This Row],[PRODUZIDAS]]*VLOOKUP(Tabela225678910111213[[#This Row],[SKU]],Tabela24[#All],12,0)</f>
        <v>33.953857142857139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1</v>
      </c>
      <c r="E273" s="2">
        <f>Tabela225678910111213[[#This Row],[PRODUZIDAS]]*VLOOKUP(Tabela225678910111213[[#This Row],[SKU]],Tabela24[#All],12,0)</f>
        <v>0.83719999999999994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>
        <v>10</v>
      </c>
      <c r="E281" s="2">
        <f>Tabela225678910111213[[#This Row],[PRODUZIDAS]]*VLOOKUP(Tabela225678910111213[[#This Row],[SKU]],Tabela24[#All],12,0)</f>
        <v>8.9049999999999976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>
        <v>39.5</v>
      </c>
      <c r="E656" s="2">
        <f>Tabela225678910111213[[#This Row],[PRODUZIDAS]]*VLOOKUP(Tabela225678910111213[[#This Row],[SKU]],Tabela24[#All],12,0)</f>
        <v>43.26378571428571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>
        <v>86.5</v>
      </c>
      <c r="E658" s="2">
        <f>Tabela225678910111213[[#This Row],[PRODUZIDAS]]*VLOOKUP(Tabela225678910111213[[#This Row],[SKU]],Tabela24[#All],12,0)</f>
        <v>94.742214285714283</v>
      </c>
    </row>
    <row r="659" spans="2:5" x14ac:dyDescent="0.25">
      <c r="B659" s="3" t="s">
        <v>1308</v>
      </c>
      <c r="C659" s="3" t="s">
        <v>1309</v>
      </c>
      <c r="D659" s="1">
        <v>21</v>
      </c>
      <c r="E659" s="2">
        <f>Tabela225678910111213[[#This Row],[PRODUZIDAS]]*VLOOKUP(Tabela225678910111213[[#This Row],[SKU]],Tabela24[#All],12,0)</f>
        <v>23.000999999999998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>
        <v>69.5</v>
      </c>
      <c r="E665" s="2">
        <f>Tabela225678910111213[[#This Row],[PRODUZIDAS]]*VLOOKUP(Tabela225678910111213[[#This Row],[SKU]],Tabela24[#All],12,0)</f>
        <v>76.12235714285714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1074.5597928613972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87</v>
      </c>
      <c r="E15" s="2">
        <f>Tabela22567891011121314[[#This Row],[PRODUZIDAS]]*VLOOKUP(Tabela22567891011121314[[#This Row],[SKU]],Tabela24[#All],13,0)</f>
        <v>106.66956521739131</v>
      </c>
    </row>
    <row r="16" spans="2:9" x14ac:dyDescent="0.25">
      <c r="B16" s="3" t="s">
        <v>22</v>
      </c>
      <c r="C16" s="3" t="s">
        <v>23</v>
      </c>
      <c r="D16" s="1">
        <v>65</v>
      </c>
      <c r="E16" s="2">
        <f>Tabela22567891011121314[[#This Row],[PRODUZIDAS]]*VLOOKUP(Tabela22567891011121314[[#This Row],[SKU]],Tabela24[#All],13,0)</f>
        <v>79.695652173913047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>
        <v>47</v>
      </c>
      <c r="E21" s="2">
        <f>Tabela22567891011121314[[#This Row],[PRODUZIDAS]]*VLOOKUP(Tabela22567891011121314[[#This Row],[SKU]],Tabela24[#All],13,0)</f>
        <v>57.626086956521739</v>
      </c>
    </row>
    <row r="22" spans="2:5" x14ac:dyDescent="0.25">
      <c r="B22" s="3" t="s">
        <v>34</v>
      </c>
      <c r="C22" s="3" t="s">
        <v>35</v>
      </c>
      <c r="D22" s="1">
        <v>136</v>
      </c>
      <c r="E22" s="2">
        <f>Tabela22567891011121314[[#This Row],[PRODUZIDAS]]*VLOOKUP(Tabela22567891011121314[[#This Row],[SKU]],Tabela24[#All],13,0)</f>
        <v>166.74782608695654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>
        <v>28</v>
      </c>
      <c r="E55" s="2">
        <f>Tabela22567891011121314[[#This Row],[PRODUZIDAS]]*VLOOKUP(Tabela22567891011121314[[#This Row],[SKU]],Tabela24[#All],13,0)</f>
        <v>32.449315068493142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>
        <v>15</v>
      </c>
      <c r="E58" s="2">
        <f>Tabela22567891011121314[[#This Row],[PRODUZIDAS]]*VLOOKUP(Tabela22567891011121314[[#This Row],[SKU]],Tabela24[#All],13,0)</f>
        <v>17.383561643835613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71</v>
      </c>
      <c r="E60" s="2">
        <f>Tabela22567891011121314[[#This Row],[PRODUZIDAS]]*VLOOKUP(Tabela22567891011121314[[#This Row],[SKU]],Tabela24[#All],13,0)</f>
        <v>82.282191780821904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Tabela22567891011121314[[#This Row],[PRODUZIDAS]]*VLOOKUP(Tabela22567891011121314[[#This Row],[SKU]],Tabela24[#All],13,0)</f>
        <v>2.3178082191780818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12</v>
      </c>
      <c r="E68" s="2">
        <f>Tabela22567891011121314[[#This Row],[PRODUZIDAS]]*VLOOKUP(Tabela22567891011121314[[#This Row],[SKU]],Tabela24[#All],13,0)</f>
        <v>13.931999999999999</v>
      </c>
    </row>
    <row r="69" spans="2:5" x14ac:dyDescent="0.25">
      <c r="B69" s="3" t="s">
        <v>128</v>
      </c>
      <c r="C69" s="3" t="s">
        <v>129</v>
      </c>
      <c r="D69" s="1">
        <v>10</v>
      </c>
      <c r="E69" s="2">
        <f>Tabela22567891011121314[[#This Row],[PRODUZIDAS]]*VLOOKUP(Tabela22567891011121314[[#This Row],[SKU]],Tabela24[#All],13,0)</f>
        <v>11.609999999999998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</v>
      </c>
      <c r="E72" s="2">
        <f>Tabela22567891011121314[[#This Row],[PRODUZIDAS]]*VLOOKUP(Tabela22567891011121314[[#This Row],[SKU]],Tabela24[#All],13,0)</f>
        <v>1.1609999999999998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>
        <v>7</v>
      </c>
      <c r="E96" s="2">
        <f>Tabela22567891011121314[[#This Row],[PRODUZIDAS]]*VLOOKUP(Tabela22567891011121314[[#This Row],[SKU]],Tabela24[#All],13,0)</f>
        <v>8.1269999999999989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41</v>
      </c>
      <c r="E144" s="2">
        <f>Tabela22567891011121314[[#This Row],[PRODUZIDAS]]*VLOOKUP(Tabela22567891011121314[[#This Row],[SKU]],Tabela24[#All],13,0)</f>
        <v>47.548285714285711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>
        <v>17</v>
      </c>
      <c r="E232" s="2">
        <f>Tabela22567891011121314[[#This Row],[PRODUZIDAS]]*VLOOKUP(Tabela22567891011121314[[#This Row],[SKU]],Tabela24[#All],13,0)</f>
        <v>19.715142857142858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Tabela22567891011121314[[#This Row],[PRODUZIDAS]]*VLOOKUP(Tabela22567891011121314[[#This Row],[SKU]],Tabela24[#All],13,0)</f>
        <v>11.597142857142856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1</v>
      </c>
      <c r="E273" s="2">
        <f>Tabela22567891011121314[[#This Row],[PRODUZIDAS]]*VLOOKUP(Tabela22567891011121314[[#This Row],[SKU]],Tabela24[#All],13,0)</f>
        <v>1.1591999999999998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>
        <v>10</v>
      </c>
      <c r="E281" s="2">
        <f>Tabela22567891011121314[[#This Row],[PRODUZIDAS]]*VLOOKUP(Tabela22567891011121314[[#This Row],[SKU]],Tabela24[#All],13,0)</f>
        <v>9.5899999999999981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>
        <v>24</v>
      </c>
      <c r="E405" s="2">
        <f>Tabela22567891011121314[[#This Row],[PRODUZIDAS]]*VLOOKUP(Tabela22567891011121314[[#This Row],[SKU]],Tabela24[#All],13,0)</f>
        <v>21.137142857142855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104</v>
      </c>
      <c r="E630" s="2">
        <f>Tabela22567891011121314[[#This Row],[PRODUZIDAS]]*VLOOKUP(Tabela22567891011121314[[#This Row],[SKU]],Tabela24[#All],13,0)</f>
        <v>120.55679999999998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>
        <v>5</v>
      </c>
      <c r="E642" s="2">
        <f>Tabela22567891011121314[[#This Row],[PRODUZIDAS]]*VLOOKUP(Tabela22567891011121314[[#This Row],[SKU]],Tabela24[#All],13,0)</f>
        <v>5.7974999999999985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>
        <v>63</v>
      </c>
      <c r="E656" s="2">
        <f>Tabela22567891011121314[[#This Row],[PRODUZIDAS]]*VLOOKUP(Tabela22567891011121314[[#This Row],[SKU]],Tabela24[#All],13,0)</f>
        <v>73.061999999999998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74</v>
      </c>
      <c r="E658" s="2">
        <f>Tabela22567891011121314[[#This Row],[PRODUZIDAS]]*VLOOKUP(Tabela22567891011121314[[#This Row],[SKU]],Tabela24[#All],13,0)</f>
        <v>85.818857142857141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Tabela22567891011121314[[#This Row],[PRODUZIDAS]]*VLOOKUP(Tabela22567891011121314[[#This Row],[SKU]],Tabela24[#All],13,0)</f>
        <v>23.194285714285712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>
        <v>65</v>
      </c>
      <c r="E665" s="2">
        <f>Tabela22567891011121314[[#This Row],[PRODUZIDAS]]*VLOOKUP(Tabela22567891011121314[[#This Row],[SKU]],Tabela24[#All],13,0)</f>
        <v>75.381428571428572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239.39995396919937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87</v>
      </c>
      <c r="E15" s="2">
        <f>Tabela2256789101112131415[[#This Row],[PRODUZIDAS]]*VLOOKUP(Tabela2256789101112131415[[#This Row],[SKU]],Tabela24[#All],14,0)</f>
        <v>23.704347826086956</v>
      </c>
    </row>
    <row r="16" spans="2:9" x14ac:dyDescent="0.25">
      <c r="B16" s="3" t="s">
        <v>22</v>
      </c>
      <c r="C16" s="3" t="s">
        <v>23</v>
      </c>
      <c r="D16" s="1">
        <v>65</v>
      </c>
      <c r="E16" s="2">
        <f>Tabela2256789101112131415[[#This Row],[PRODUZIDAS]]*VLOOKUP(Tabela2256789101112131415[[#This Row],[SKU]],Tabela24[#All],14,0)</f>
        <v>17.710144927536231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>
        <v>47</v>
      </c>
      <c r="E21" s="2">
        <f>Tabela2256789101112131415[[#This Row],[PRODUZIDAS]]*VLOOKUP(Tabela2256789101112131415[[#This Row],[SKU]],Tabela24[#All],14,0)</f>
        <v>12.805797101449276</v>
      </c>
    </row>
    <row r="22" spans="2:5" x14ac:dyDescent="0.25">
      <c r="B22" s="3" t="s">
        <v>34</v>
      </c>
      <c r="C22" s="3" t="s">
        <v>35</v>
      </c>
      <c r="D22" s="1">
        <v>136</v>
      </c>
      <c r="E22" s="2">
        <f>Tabela2256789101112131415[[#This Row],[PRODUZIDAS]]*VLOOKUP(Tabela2256789101112131415[[#This Row],[SKU]],Tabela24[#All],14,0)</f>
        <v>37.055072463768113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>
        <v>28</v>
      </c>
      <c r="E55" s="2">
        <f>Tabela2256789101112131415[[#This Row],[PRODUZIDAS]]*VLOOKUP(Tabela2256789101112131415[[#This Row],[SKU]],Tabela24[#All],14,0)</f>
        <v>7.2109589041095887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>
        <v>15</v>
      </c>
      <c r="E58" s="2">
        <f>Tabela2256789101112131415[[#This Row],[PRODUZIDAS]]*VLOOKUP(Tabela2256789101112131415[[#This Row],[SKU]],Tabela24[#All],14,0)</f>
        <v>3.8630136986301369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71</v>
      </c>
      <c r="E60" s="2">
        <f>Tabela2256789101112131415[[#This Row],[PRODUZIDAS]]*VLOOKUP(Tabela2256789101112131415[[#This Row],[SKU]],Tabela24[#All],14,0)</f>
        <v>18.284931506849315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>
        <v>2</v>
      </c>
      <c r="E64" s="2">
        <f>Tabela2256789101112131415[[#This Row],[PRODUZIDAS]]*VLOOKUP(Tabela2256789101112131415[[#This Row],[SKU]],Tabela24[#All],14,0)</f>
        <v>0.51506849315068493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12</v>
      </c>
      <c r="E68" s="2">
        <f>Tabela2256789101112131415[[#This Row],[PRODUZIDAS]]*VLOOKUP(Tabela2256789101112131415[[#This Row],[SKU]],Tabela24[#All],14,0)</f>
        <v>3.0960000000000001</v>
      </c>
    </row>
    <row r="69" spans="2:5" x14ac:dyDescent="0.25">
      <c r="B69" s="3" t="s">
        <v>128</v>
      </c>
      <c r="C69" s="3" t="s">
        <v>129</v>
      </c>
      <c r="D69" s="1">
        <v>10</v>
      </c>
      <c r="E69" s="2">
        <f>Tabela2256789101112131415[[#This Row],[PRODUZIDAS]]*VLOOKUP(Tabela2256789101112131415[[#This Row],[SKU]],Tabela24[#All],14,0)</f>
        <v>2.58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</v>
      </c>
      <c r="E72" s="2">
        <f>Tabela2256789101112131415[[#This Row],[PRODUZIDAS]]*VLOOKUP(Tabela2256789101112131415[[#This Row],[SKU]],Tabela24[#All],14,0)</f>
        <v>0.25800000000000001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>
        <v>7</v>
      </c>
      <c r="E96" s="2">
        <f>Tabela2256789101112131415[[#This Row],[PRODUZIDAS]]*VLOOKUP(Tabela2256789101112131415[[#This Row],[SKU]],Tabela24[#All],14,0)</f>
        <v>1.806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41</v>
      </c>
      <c r="E144" s="2">
        <f>Tabela2256789101112131415[[#This Row],[PRODUZIDAS]]*VLOOKUP(Tabela2256789101112131415[[#This Row],[SKU]],Tabela24[#All],14,0)</f>
        <v>10.566285714285716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>
        <v>17</v>
      </c>
      <c r="E232" s="2">
        <f>Tabela2256789101112131415[[#This Row],[PRODUZIDAS]]*VLOOKUP(Tabela2256789101112131415[[#This Row],[SKU]],Tabela24[#All],14,0)</f>
        <v>4.3811428571428577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>
        <v>10</v>
      </c>
      <c r="E234" s="2">
        <f>Tabela2256789101112131415[[#This Row],[PRODUZIDAS]]*VLOOKUP(Tabela2256789101112131415[[#This Row],[SKU]],Tabela24[#All],14,0)</f>
        <v>2.5771428571428574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1</v>
      </c>
      <c r="E273" s="2">
        <f>Tabela2256789101112131415[[#This Row],[PRODUZIDAS]]*VLOOKUP(Tabela2256789101112131415[[#This Row],[SKU]],Tabela24[#All],14,0)</f>
        <v>0.2576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>
        <v>10</v>
      </c>
      <c r="E281" s="2">
        <f>Tabela2256789101112131415[[#This Row],[PRODUZIDAS]]*VLOOKUP(Tabela2256789101112131415[[#This Row],[SKU]],Tabela24[#All],14,0)</f>
        <v>2.7399999999999998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>
        <v>24</v>
      </c>
      <c r="E405" s="2">
        <f>Tabela2256789101112131415[[#This Row],[PRODUZIDAS]]*VLOOKUP(Tabela2256789101112131415[[#This Row],[SKU]],Tabela24[#All],14,0)</f>
        <v>4.6971428571428566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104</v>
      </c>
      <c r="E630" s="2">
        <f>Tabela2256789101112131415[[#This Row],[PRODUZIDAS]]*VLOOKUP(Tabela2256789101112131415[[#This Row],[SKU]],Tabela24[#All],14,0)</f>
        <v>26.790399999999998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>
        <v>5</v>
      </c>
      <c r="E642" s="2">
        <f>Tabela2256789101112131415[[#This Row],[PRODUZIDAS]]*VLOOKUP(Tabela2256789101112131415[[#This Row],[SKU]],Tabela24[#All],14,0)</f>
        <v>1.2883333333333333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>
        <v>63</v>
      </c>
      <c r="E656" s="2">
        <f>Tabela2256789101112131415[[#This Row],[PRODUZIDAS]]*VLOOKUP(Tabela2256789101112131415[[#This Row],[SKU]],Tabela24[#All],14,0)</f>
        <v>16.236000000000001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74</v>
      </c>
      <c r="E658" s="2">
        <f>Tabela2256789101112131415[[#This Row],[PRODUZIDAS]]*VLOOKUP(Tabela2256789101112131415[[#This Row],[SKU]],Tabela24[#All],14,0)</f>
        <v>19.070857142857143</v>
      </c>
    </row>
    <row r="659" spans="2:5" x14ac:dyDescent="0.25">
      <c r="B659" s="3" t="s">
        <v>1308</v>
      </c>
      <c r="C659" s="3" t="s">
        <v>1309</v>
      </c>
      <c r="D659" s="1">
        <v>20</v>
      </c>
      <c r="E659" s="2">
        <f>Tabela2256789101112131415[[#This Row],[PRODUZIDAS]]*VLOOKUP(Tabela2256789101112131415[[#This Row],[SKU]],Tabela24[#All],14,0)</f>
        <v>5.1542857142857148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>
        <v>65</v>
      </c>
      <c r="E665" s="2">
        <f>Tabela2256789101112131415[[#This Row],[PRODUZIDAS]]*VLOOKUP(Tabela2256789101112131415[[#This Row],[SKU]],Tabela24[#All],14,0)</f>
        <v>16.751428571428573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2025-02-11T13:05:39Z</dcterms:modified>
</cp:coreProperties>
</file>