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5732E481-6585-4D5E-BFAA-BCC93A30AA9F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<sst xmlns="http://schemas.openxmlformats.org/spreadsheetml/2006/main" count="26032" uniqueCount="1899">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</sst>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G9" sqref="G9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45698</v>
      </c>
      <c r="C2" s="31"/>
      <c r="D2" s="33">
        <f>SUM(Tabela15[VALOR])</f>
        <v>5469.0026003458424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279.32997598343684</v>
      </c>
      <c r="D7" s="26"/>
      <c r="E7" s="26">
        <f>Tabela15[[#This Row],[VALOR]]-Tabela15[[#This Row],[Custo Setor]]</f>
        <v>279.32997598343684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10.52183</v>
      </c>
      <c r="D9" s="26"/>
      <c r="E9" s="26">
        <f>Tabela15[[#This Row],[VALOR]]-Tabela15[[#This Row],[Custo Setor]]</f>
        <v>10.52183</v>
      </c>
    </row>
    <row r="10" spans="2:5" x14ac:dyDescent="0.25">
      <c r="B10" t="s">
        <v>1884</v>
      </c>
      <c r="C10" s="21">
        <f t="array" ref="C10">'4 - BARRADO'!G4</f>
        <v>1200.2261619047617</v>
      </c>
      <c r="D10" s="26"/>
      <c r="E10" s="26">
        <f>Tabela15[[#This Row],[VALOR]]-Tabela15[[#This Row],[Custo Setor]]</f>
        <v>1200.2261619047617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594.54131937164982</v>
      </c>
      <c r="D13" s="26"/>
      <c r="E13" s="26">
        <f>Tabela15[[#This Row],[VALOR]]-Tabela15[[#This Row],[Custo Setor]]</f>
        <v>594.54131937164982</v>
      </c>
    </row>
    <row r="14" spans="2:5" x14ac:dyDescent="0.25">
      <c r="B14" t="s">
        <v>1889</v>
      </c>
      <c r="C14" s="21">
        <f>'8 - ACABAMENTO'!G4</f>
        <v>711.40102050682094</v>
      </c>
      <c r="D14" s="26"/>
      <c r="E14" s="26">
        <f>Tabela15[[#This Row],[VALOR]]-Tabela15[[#This Row],[Custo Setor]]</f>
        <v>711.40102050682094</v>
      </c>
    </row>
    <row r="15" spans="2:5" x14ac:dyDescent="0.25">
      <c r="B15" t="s">
        <v>1890</v>
      </c>
      <c r="C15" s="21">
        <f t="array" ref="C15">'9 - FURO'!G4</f>
        <v>587.75462051672139</v>
      </c>
      <c r="D15" s="26"/>
      <c r="E15" s="26">
        <f>Tabela15[[#This Row],[VALOR]]-Tabela15[[#This Row],[Custo Setor]]</f>
        <v>587.75462051672139</v>
      </c>
    </row>
    <row r="16" spans="2:5" x14ac:dyDescent="0.25">
      <c r="B16" t="s">
        <v>1891</v>
      </c>
      <c r="C16" s="21">
        <f t="array" ref="C16">'10 - ILHOS'!G4</f>
        <v>748.78104716100847</v>
      </c>
      <c r="D16" s="26"/>
      <c r="E16" s="26">
        <f>Tabela15[[#This Row],[VALOR]]-Tabela15[[#This Row],[Custo Setor]]</f>
        <v>748.78104716100847</v>
      </c>
    </row>
    <row r="17" spans="2:5" x14ac:dyDescent="0.25">
      <c r="B17" t="s">
        <v>1892</v>
      </c>
      <c r="C17" s="21">
        <f t="array" ref="C17">'11 - DOBRA'!G4</f>
        <v>1093.4563294648174</v>
      </c>
      <c r="D17" s="26"/>
      <c r="E17" s="26">
        <f>Tabela15[[#This Row],[VALOR]]-Tabela15[[#This Row],[Custo Setor]]</f>
        <v>1093.4563294648174</v>
      </c>
    </row>
    <row r="18" spans="2:5" x14ac:dyDescent="0.25">
      <c r="B18" t="s">
        <v>1893</v>
      </c>
      <c r="C18" s="21">
        <f t="array" ref="C18">'12 - EMBALAGEM'!G4</f>
        <v>242.99029543662616</v>
      </c>
      <c r="D18" s="26"/>
      <c r="E18" s="26">
        <f>Tabela15[[#This Row],[VALOR]]-Tabela15[[#This Row],[Custo Setor]]</f>
        <v>242.99029543662616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5469.0026003458424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" workbookViewId="0">
      <selection activeCell="D21" sqref="D2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279.32997598343684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>
        <v>200</v>
      </c>
      <c r="E23" s="2">
        <f>Tabela2[[#This Row],[PRODUZIDAS]]*VLOOKUP(Tabela2[[#This Row],[SKU]],Tabela24[#All],3,0)</f>
        <v>95.362318840579704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>
        <v>80</v>
      </c>
      <c r="E68" s="2">
        <f>Tabela2[[#This Row],[PRODUZIDAS]]*VLOOKUP(Tabela2[[#This Row],[SKU]],Tabela24[#All],3,0)</f>
        <v>21.671999999999997</v>
      </c>
    </row>
    <row r="69" spans="2:5" x14ac:dyDescent="0.25">
      <c r="B69" s="3" t="s">
        <v>128</v>
      </c>
      <c r="C69" s="3" t="s">
        <v>129</v>
      </c>
      <c r="D69" s="1">
        <v>7</v>
      </c>
      <c r="E69" s="2">
        <f>Tabela2[[#This Row],[PRODUZIDAS]]*VLOOKUP(Tabela2[[#This Row],[SKU]],Tabela24[#All],3,0)</f>
        <v>1.8962999999999999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>
        <v>200</v>
      </c>
      <c r="E110" s="2">
        <f>Tabela2[[#This Row],[PRODUZIDAS]]*VLOOKUP(Tabela2[[#This Row],[SKU]],Tabela24[#All],3,0)</f>
        <v>30.911999999999995</v>
      </c>
    </row>
    <row r="111" spans="2:5" x14ac:dyDescent="0.25">
      <c r="B111" s="3" t="s">
        <v>212</v>
      </c>
      <c r="C111" s="3" t="s">
        <v>213</v>
      </c>
      <c r="D111" s="1">
        <v>200</v>
      </c>
      <c r="E111" s="2">
        <f>Tabela2[[#This Row],[PRODUZIDAS]]*VLOOKUP(Tabela2[[#This Row],[SKU]],Tabela24[#All],3,0)</f>
        <v>30.911999999999995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>
        <v>300</v>
      </c>
      <c r="E146" s="2">
        <f>Tabela2[[#This Row],[PRODUZIDAS]]*VLOOKUP(Tabela2[[#This Row],[SKU]],Tabela24[#All],3,0)</f>
        <v>96.642857142857153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Tabela2[[#This Row],[PRODUZIDAS]]*VLOOKUP(Tabela2[[#This Row],[SKU]],Tabela24[#All],3,0)</f>
        <v>1.9325000000000001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29" workbookViewId="0">
      <selection activeCell="D147" sqref="D14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10.52183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23.33</v>
      </c>
      <c r="E146" s="2">
        <f>Tabela2256[[#This Row],[PRODUZIDAS]]*VLOOKUP(Tabela2256[[#This Row],[SKU]],Tabela24[#All],5,0)</f>
        <v>10.52183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209" sqref="D20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1200.2261619047617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14.5</v>
      </c>
      <c r="E108" s="2">
        <f>Tabela22567[[#This Row],[PRODUZIDAS]]*VLOOKUP(Tabela22567[[#This Row],[SKU]],Tabela24[#All],6,0)</f>
        <v>16.808399999999995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>
        <v>43.5</v>
      </c>
      <c r="E111" s="2">
        <f>Tabela22567[[#This Row],[PRODUZIDAS]]*VLOOKUP(Tabela22567[[#This Row],[SKU]],Tabela24[#All],6,0)</f>
        <v>50.42519999999999</v>
      </c>
    </row>
    <row r="112" spans="2:5" x14ac:dyDescent="0.25">
      <c r="B112" s="3" t="s">
        <v>214</v>
      </c>
      <c r="C112" s="3" t="s">
        <v>215</v>
      </c>
      <c r="D112" s="1">
        <v>14</v>
      </c>
      <c r="E112" s="2">
        <f>Tabela22567[[#This Row],[PRODUZIDAS]]*VLOOKUP(Tabela22567[[#This Row],[SKU]],Tabela24[#All],6,0)</f>
        <v>16.228799999999996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>
        <v>47.5</v>
      </c>
      <c r="E114" s="2">
        <f>Tabela22567[[#This Row],[PRODUZIDAS]]*VLOOKUP(Tabela22567[[#This Row],[SKU]],Tabela24[#All],6,0)</f>
        <v>55.061999999999991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>
        <v>7</v>
      </c>
      <c r="E134" s="2">
        <f>Tabela22567[[#This Row],[PRODUZIDAS]]*VLOOKUP(Tabela22567[[#This Row],[SKU]],Tabela24[#All],6,0)</f>
        <v>9.0183333333333326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80</v>
      </c>
      <c r="E144" s="2">
        <f>Tabela22567[[#This Row],[PRODUZIDAS]]*VLOOKUP(Tabela22567[[#This Row],[SKU]],Tabela24[#All],6,0)</f>
        <v>103.08571428571429</v>
      </c>
    </row>
    <row r="145" spans="2:5" x14ac:dyDescent="0.25">
      <c r="B145" s="3" t="s">
        <v>280</v>
      </c>
      <c r="C145" s="3" t="s">
        <v>281</v>
      </c>
      <c r="D145" s="1">
        <v>41</v>
      </c>
      <c r="E145" s="2">
        <f>Tabela22567[[#This Row],[PRODUZIDAS]]*VLOOKUP(Tabela22567[[#This Row],[SKU]],Tabela24[#All],6,0)</f>
        <v>52.831428571428575</v>
      </c>
    </row>
    <row r="146" spans="2:5" x14ac:dyDescent="0.25">
      <c r="B146" s="3" t="s">
        <v>282</v>
      </c>
      <c r="C146" s="3" t="s">
        <v>283</v>
      </c>
      <c r="D146" s="1">
        <v>115</v>
      </c>
      <c r="E146" s="2">
        <f>Tabela22567[[#This Row],[PRODUZIDAS]]*VLOOKUP(Tabela22567[[#This Row],[SKU]],Tabela24[#All],6,0)</f>
        <v>148.18571428571431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27.5</v>
      </c>
      <c r="E192" s="2">
        <f>Tabela22567[[#This Row],[PRODUZIDAS]]*VLOOKUP(Tabela22567[[#This Row],[SKU]],Tabela24[#All],6,0)</f>
        <v>31.877999999999993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>
        <v>10</v>
      </c>
      <c r="E195" s="2">
        <f>Tabela22567[[#This Row],[PRODUZIDAS]]*VLOOKUP(Tabela22567[[#This Row],[SKU]],Tabela24[#All],6,0)</f>
        <v>11.591999999999999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5.5</v>
      </c>
      <c r="E197" s="2">
        <f>Tabela22567[[#This Row],[PRODUZIDAS]]*VLOOKUP(Tabela22567[[#This Row],[SKU]],Tabela24[#All],6,0)</f>
        <v>6.3755999999999986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>
        <v>32</v>
      </c>
      <c r="E201" s="2">
        <f>Tabela22567[[#This Row],[PRODUZIDAS]]*VLOOKUP(Tabela22567[[#This Row],[SKU]],Tabela24[#All],6,0)</f>
        <v>37.094399999999993</v>
      </c>
    </row>
    <row r="202" spans="2:5" x14ac:dyDescent="0.25">
      <c r="B202" s="3" t="s">
        <v>394</v>
      </c>
      <c r="C202" s="3" t="s">
        <v>395</v>
      </c>
      <c r="D202" s="1">
        <v>10</v>
      </c>
      <c r="E202" s="2">
        <f>Tabela22567[[#This Row],[PRODUZIDAS]]*VLOOKUP(Tabela22567[[#This Row],[SKU]],Tabela24[#All],6,0)</f>
        <v>11.591999999999999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>
        <v>10</v>
      </c>
      <c r="E206" s="2">
        <f>Tabela22567[[#This Row],[PRODUZIDAS]]*VLOOKUP(Tabela22567[[#This Row],[SKU]],Tabela24[#All],6,0)</f>
        <v>12.883333333333333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>
        <v>131</v>
      </c>
      <c r="E208" s="2">
        <f>Tabela22567[[#This Row],[PRODUZIDAS]]*VLOOKUP(Tabela22567[[#This Row],[SKU]],Tabela24[#All],6,0)</f>
        <v>168.77166666666668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>
        <v>8</v>
      </c>
      <c r="E215" s="2">
        <f>Tabela22567[[#This Row],[PRODUZIDAS]]*VLOOKUP(Tabela22567[[#This Row],[SKU]],Tabela24[#All],6,0)</f>
        <v>10.306666666666667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>
        <v>1</v>
      </c>
      <c r="E219" s="2">
        <f>Tabela22567[[#This Row],[PRODUZIDAS]]*VLOOKUP(Tabela22567[[#This Row],[SKU]],Tabela24[#All],6,0)</f>
        <v>1.2883333333333333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>
        <v>189.5</v>
      </c>
      <c r="E226" s="2">
        <f>Tabela22567[[#This Row],[PRODUZIDAS]]*VLOOKUP(Tabela22567[[#This Row],[SKU]],Tabela24[#All],6,0)</f>
        <v>244.18428571428575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>
        <v>96</v>
      </c>
      <c r="E230" s="2">
        <f>Tabela22567[[#This Row],[PRODUZIDAS]]*VLOOKUP(Tabela22567[[#This Row],[SKU]],Tabela24[#All],6,0)</f>
        <v>123.70285714285716</v>
      </c>
    </row>
    <row r="231" spans="2:5" x14ac:dyDescent="0.25">
      <c r="B231" s="3" t="s">
        <v>452</v>
      </c>
      <c r="C231" s="3" t="s">
        <v>453</v>
      </c>
      <c r="D231" s="1">
        <v>14.5</v>
      </c>
      <c r="E231" s="2">
        <f>Tabela22567[[#This Row],[PRODUZIDAS]]*VLOOKUP(Tabela22567[[#This Row],[SKU]],Tabela24[#All],6,0)</f>
        <v>18.684285714285718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>
        <v>54.5</v>
      </c>
      <c r="E248" s="2">
        <f>Tabela22567[[#This Row],[PRODUZIDAS]]*VLOOKUP(Tabela22567[[#This Row],[SKU]],Tabela24[#All],6,0)</f>
        <v>70.227142857142866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4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594.54131937164982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>
        <v>130</v>
      </c>
      <c r="E21" s="2">
        <f>Tabela225678910[[#This Row],[PRODUZIDAS]]*VLOOKUP(Tabela225678910[[#This Row],[SKU]],Tabela24[#All],9,0)</f>
        <v>53.130434782608688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233</v>
      </c>
      <c r="E24" s="2">
        <f>Tabela225678910[[#This Row],[PRODUZIDAS]]*VLOOKUP(Tabela225678910[[#This Row],[SKU]],Tabela24[#All],9,0)</f>
        <v>120.01095890410959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>
        <v>132</v>
      </c>
      <c r="E35" s="2">
        <f>Tabela225678910[[#This Row],[PRODUZIDAS]]*VLOOKUP(Tabela225678910[[#This Row],[SKU]],Tabela24[#All],9,0)</f>
        <v>67.989041095890414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>
        <v>11</v>
      </c>
      <c r="E52" s="2">
        <f>Tabela225678910[[#This Row],[PRODUZIDAS]]*VLOOKUP(Tabela225678910[[#This Row],[SKU]],Tabela24[#All],9,0)</f>
        <v>7.365479452054795</v>
      </c>
    </row>
    <row r="53" spans="2:5" x14ac:dyDescent="0.25">
      <c r="B53" s="3" t="s">
        <v>96</v>
      </c>
      <c r="C53" s="3" t="s">
        <v>97</v>
      </c>
      <c r="D53" s="1">
        <v>15.5</v>
      </c>
      <c r="E53" s="2">
        <f>Tabela225678910[[#This Row],[PRODUZIDAS]]*VLOOKUP(Tabela225678910[[#This Row],[SKU]],Tabela24[#All],9,0)</f>
        <v>10.378630136986303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27</v>
      </c>
      <c r="E69" s="2">
        <f>Tabela225678910[[#This Row],[PRODUZIDAS]]*VLOOKUP(Tabela225678910[[#This Row],[SKU]],Tabela24[#All],9,0)</f>
        <v>19.853099999999994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10</v>
      </c>
      <c r="E77" s="2">
        <f>Tabela225678910[[#This Row],[PRODUZIDAS]]*VLOOKUP(Tabela225678910[[#This Row],[SKU]],Tabela24[#All],9,0)</f>
        <v>7.352999999999998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>
        <v>1</v>
      </c>
      <c r="E94" s="2">
        <f>Tabela225678910[[#This Row],[PRODUZIDAS]]*VLOOKUP(Tabela225678910[[#This Row],[SKU]],Tabela24[#All],9,0)</f>
        <v>0.73529999999999984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>
        <v>50</v>
      </c>
      <c r="E116" s="2">
        <f>Tabela225678910[[#This Row],[PRODUZIDAS]]*VLOOKUP(Tabela225678910[[#This Row],[SKU]],Tabela24[#All],9,0)</f>
        <v>32.200000000000003</v>
      </c>
    </row>
    <row r="117" spans="2:5" x14ac:dyDescent="0.25">
      <c r="B117" s="3" t="s">
        <v>224</v>
      </c>
      <c r="C117" s="3" t="s">
        <v>225</v>
      </c>
      <c r="D117" s="1">
        <v>11.5</v>
      </c>
      <c r="E117" s="2">
        <f>Tabela225678910[[#This Row],[PRODUZIDAS]]*VLOOKUP(Tabela225678910[[#This Row],[SKU]],Tabela24[#All],9,0)</f>
        <v>7.4060000000000006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>
        <v>65</v>
      </c>
      <c r="E120" s="2">
        <f>Tabela225678910[[#This Row],[PRODUZIDAS]]*VLOOKUP(Tabela225678910[[#This Row],[SKU]],Tabela24[#All],9,0)</f>
        <v>62.806249999999999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>
        <v>30</v>
      </c>
      <c r="E126" s="2">
        <f>Tabela225678910[[#This Row],[PRODUZIDAS]]*VLOOKUP(Tabela225678910[[#This Row],[SKU]],Tabela24[#All],9,0)</f>
        <v>28.987499999999997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>
        <v>10</v>
      </c>
      <c r="E129" s="2">
        <f>Tabela225678910[[#This Row],[PRODUZIDAS]]*VLOOKUP(Tabela225678910[[#This Row],[SKU]],Tabela24[#All],9,0)</f>
        <v>9.6624999999999996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>
        <v>10.5</v>
      </c>
      <c r="E144" s="2">
        <f>Tabela225678910[[#This Row],[PRODUZIDAS]]*VLOOKUP(Tabela225678910[[#This Row],[SKU]],Tabela24[#All],9,0)</f>
        <v>10.824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>
        <v>2</v>
      </c>
      <c r="E168" s="2">
        <f>Tabela225678910[[#This Row],[PRODUZIDAS]]*VLOOKUP(Tabela225678910[[#This Row],[SKU]],Tabela24[#All],9,0)</f>
        <v>2.0617142857142858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130</v>
      </c>
      <c r="E192" s="2">
        <f>Tabela225678910[[#This Row],[PRODUZIDAS]]*VLOOKUP(Tabela225678910[[#This Row],[SKU]],Tabela24[#All],9,0)</f>
        <v>83.72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5.5</v>
      </c>
      <c r="E203" s="2">
        <f>Tabela225678910[[#This Row],[PRODUZIDAS]]*VLOOKUP(Tabela225678910[[#This Row],[SKU]],Tabela24[#All],9,0)</f>
        <v>5.3143750000000001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20</v>
      </c>
      <c r="E205" s="2">
        <f>Tabela225678910[[#This Row],[PRODUZIDAS]]*VLOOKUP(Tabela225678910[[#This Row],[SKU]],Tabela24[#All],9,0)</f>
        <v>19.324999999999999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>
        <v>15</v>
      </c>
      <c r="E639" s="2">
        <f>Tabela225678910[[#This Row],[PRODUZIDAS]]*VLOOKUP(Tabela225678910[[#This Row],[SKU]],Tabela24[#All],9,0)</f>
        <v>14.493749999999999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>
        <v>8</v>
      </c>
      <c r="E644" s="2">
        <f>Tabela225678910[[#This Row],[PRODUZIDAS]]*VLOOKUP(Tabela225678910[[#This Row],[SKU]],Tabela24[#All],9,0)</f>
        <v>7.7299999999999995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>
        <v>15</v>
      </c>
      <c r="E662" s="2">
        <f>Tabela225678910[[#This Row],[PRODUZIDAS]]*VLOOKUP(Tabela225678910[[#This Row],[SKU]],Tabela24[#All],9,0)</f>
        <v>15.462857142857144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>
        <v>7.5</v>
      </c>
      <c r="E665" s="2">
        <f>Tabela225678910[[#This Row],[PRODUZIDAS]]*VLOOKUP(Tabela225678910[[#This Row],[SKU]],Tabela24[#All],9,0)</f>
        <v>7.7314285714285722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711.40102050682094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50</v>
      </c>
      <c r="E10" s="2">
        <f>Tabela22567891011[[#This Row],[PRODUZIDAS]]*VLOOKUP(Tabela22567891011[[#This Row],[SKU]],Tabela24[#All],10,0)</f>
        <v>20.434782608695649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>
        <v>151.5</v>
      </c>
      <c r="E15" s="2">
        <f>Tabela22567891011[[#This Row],[PRODUZIDAS]]*VLOOKUP(Tabela22567891011[[#This Row],[SKU]],Tabela24[#All],10,0)</f>
        <v>61.917391304347817</v>
      </c>
    </row>
    <row r="16" spans="2:9" x14ac:dyDescent="0.25">
      <c r="B16" s="3" t="s">
        <v>22</v>
      </c>
      <c r="C16" s="3" t="s">
        <v>23</v>
      </c>
      <c r="D16" s="1">
        <v>3.5</v>
      </c>
      <c r="E16" s="2">
        <f>Tabela22567891011[[#This Row],[PRODUZIDAS]]*VLOOKUP(Tabela22567891011[[#This Row],[SKU]],Tabela24[#All],10,0)</f>
        <v>1.4304347826086954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>
        <v>46</v>
      </c>
      <c r="E20" s="2">
        <f>Tabela22567891011[[#This Row],[PRODUZIDAS]]*VLOOKUP(Tabela22567891011[[#This Row],[SKU]],Tabela24[#All],10,0)</f>
        <v>18.799999999999997</v>
      </c>
    </row>
    <row r="21" spans="2:5" x14ac:dyDescent="0.25">
      <c r="B21" s="3" t="s">
        <v>32</v>
      </c>
      <c r="C21" s="3" t="s">
        <v>33</v>
      </c>
      <c r="D21" s="1">
        <v>29.5</v>
      </c>
      <c r="E21" s="2">
        <f>Tabela22567891011[[#This Row],[PRODUZIDAS]]*VLOOKUP(Tabela22567891011[[#This Row],[SKU]],Tabela24[#All],10,0)</f>
        <v>12.056521739130432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9.5</v>
      </c>
      <c r="E23" s="2">
        <f>Tabela22567891011[[#This Row],[PRODUZIDAS]]*VLOOKUP(Tabela22567891011[[#This Row],[SKU]],Tabela24[#All],10,0)</f>
        <v>3.882608695652173</v>
      </c>
    </row>
    <row r="24" spans="2:5" x14ac:dyDescent="0.25">
      <c r="B24" s="3" t="s">
        <v>38</v>
      </c>
      <c r="C24" s="3" t="s">
        <v>39</v>
      </c>
      <c r="D24" s="1">
        <v>10</v>
      </c>
      <c r="E24" s="2">
        <f>Tabela22567891011[[#This Row],[PRODUZIDAS]]*VLOOKUP(Tabela22567891011[[#This Row],[SKU]],Tabela24[#All],10,0)</f>
        <v>6.4383561643835616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>
        <v>177.5</v>
      </c>
      <c r="E35" s="2">
        <f>Tabela22567891011[[#This Row],[PRODUZIDAS]]*VLOOKUP(Tabela22567891011[[#This Row],[SKU]],Tabela24[#All],10,0)</f>
        <v>114.28082191780823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>
        <v>126.5</v>
      </c>
      <c r="E60" s="2">
        <f>Tabela22567891011[[#This Row],[PRODUZIDAS]]*VLOOKUP(Tabela22567891011[[#This Row],[SKU]],Tabela24[#All],10,0)</f>
        <v>92.847534246575322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26</v>
      </c>
      <c r="E69" s="2">
        <f>Tabela22567891011[[#This Row],[PRODUZIDAS]]*VLOOKUP(Tabela22567891011[[#This Row],[SKU]],Tabela24[#All],10,0)</f>
        <v>20.794799999999995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8.5</v>
      </c>
      <c r="E77" s="2">
        <f>Tabela22567891011[[#This Row],[PRODUZIDAS]]*VLOOKUP(Tabela22567891011[[#This Row],[SKU]],Tabela24[#All],10,0)</f>
        <v>6.7982999999999985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>
        <v>1</v>
      </c>
      <c r="E94" s="2">
        <f>Tabela22567891011[[#This Row],[PRODUZIDAS]]*VLOOKUP(Tabela22567891011[[#This Row],[SKU]],Tabela24[#All],10,0)</f>
        <v>0.79979999999999984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137</v>
      </c>
      <c r="E108" s="2">
        <f>Tabela22567891011[[#This Row],[PRODUZIDAS]]*VLOOKUP(Tabela22567891011[[#This Row],[SKU]],Tabela24[#All],10,0)</f>
        <v>88.228000000000009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>
        <v>18.5</v>
      </c>
      <c r="E111" s="2">
        <f>Tabela22567891011[[#This Row],[PRODUZIDAS]]*VLOOKUP(Tabela22567891011[[#This Row],[SKU]],Tabela24[#All],10,0)</f>
        <v>11.914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>
        <v>44</v>
      </c>
      <c r="E113" s="2">
        <f>Tabela22567891011[[#This Row],[PRODUZIDAS]]*VLOOKUP(Tabela22567891011[[#This Row],[SKU]],Tabela24[#All],10,0)</f>
        <v>28.336000000000002</v>
      </c>
    </row>
    <row r="114" spans="2:5" x14ac:dyDescent="0.25">
      <c r="B114" s="3" t="s">
        <v>218</v>
      </c>
      <c r="C114" s="3" t="s">
        <v>219</v>
      </c>
      <c r="D114" s="1">
        <v>5</v>
      </c>
      <c r="E114" s="2">
        <f>Tabela22567891011[[#This Row],[PRODUZIDAS]]*VLOOKUP(Tabela22567891011[[#This Row],[SKU]],Tabela24[#All],10,0)</f>
        <v>3.22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21</v>
      </c>
      <c r="E116" s="2">
        <f>Tabela22567891011[[#This Row],[PRODUZIDAS]]*VLOOKUP(Tabela22567891011[[#This Row],[SKU]],Tabela24[#All],10,0)</f>
        <v>13.524000000000001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>
        <v>1</v>
      </c>
      <c r="E168" s="2">
        <f>Tabela22567891011[[#This Row],[PRODUZIDAS]]*VLOOKUP(Tabela22567891011[[#This Row],[SKU]],Tabela24[#All],10,0)</f>
        <v>1.1597142857142857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Tabela22567891011[[#This Row],[PRODUZIDAS]]*VLOOKUP(Tabela22567891011[[#This Row],[SKU]],Tabela24[#All],10,0)</f>
        <v>1.5468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69.5</v>
      </c>
      <c r="E192" s="2">
        <f>Tabela22567891011[[#This Row],[PRODUZIDAS]]*VLOOKUP(Tabela22567891011[[#This Row],[SKU]],Tabela24[#All],10,0)</f>
        <v>44.758000000000003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Tabela22567891011[[#This Row],[PRODUZIDAS]]*VLOOKUP(Tabela22567891011[[#This Row],[SKU]],Tabela24[#All],10,0)</f>
        <v>5.4109999999999987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99</v>
      </c>
      <c r="E231" s="2">
        <f>Tabela22567891011[[#This Row],[PRODUZIDAS]]*VLOOKUP(Tabela22567891011[[#This Row],[SKU]],Tabela24[#All],10,0)</f>
        <v>114.81171428571429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>
        <v>12</v>
      </c>
      <c r="E639" s="2">
        <f>Tabela22567891011[[#This Row],[PRODUZIDAS]]*VLOOKUP(Tabela22567891011[[#This Row],[SKU]],Tabela24[#All],10,0)</f>
        <v>10.821999999999997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>
        <v>2.5</v>
      </c>
      <c r="E642" s="2">
        <f>Tabela22567891011[[#This Row],[PRODUZIDAS]]*VLOOKUP(Tabela22567891011[[#This Row],[SKU]],Tabela24[#All],10,0)</f>
        <v>2.2545833333333327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21.5</v>
      </c>
      <c r="E656" s="2">
        <f>Tabela22567891011[[#This Row],[PRODUZIDAS]]*VLOOKUP(Tabela22567891011[[#This Row],[SKU]],Tabela24[#All],10,0)</f>
        <v>24.933857142857143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587.75462051672139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>
        <v>143.5</v>
      </c>
      <c r="E15" s="2">
        <f>Tabela2256789101112[[#This Row],[PRODUZIDAS]]*VLOOKUP(Tabela2256789101112[[#This Row],[SKU]],Tabela24[#All],11,0)</f>
        <v>107.52101449275361</v>
      </c>
    </row>
    <row r="16" spans="2:9" x14ac:dyDescent="0.25">
      <c r="B16" s="3" t="s">
        <v>22</v>
      </c>
      <c r="C16" s="3" t="s">
        <v>23</v>
      </c>
      <c r="D16" s="1">
        <v>3.5</v>
      </c>
      <c r="E16" s="2">
        <f>Tabela2256789101112[[#This Row],[PRODUZIDAS]]*VLOOKUP(Tabela2256789101112[[#This Row],[SKU]],Tabela24[#All],11,0)</f>
        <v>2.6224637681159417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9.5</v>
      </c>
      <c r="E23" s="2">
        <f>Tabela2256789101112[[#This Row],[PRODUZIDAS]]*VLOOKUP(Tabela2256789101112[[#This Row],[SKU]],Tabela24[#All],11,0)</f>
        <v>7.118115942028985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>
        <v>138</v>
      </c>
      <c r="E26" s="2">
        <f>Tabela2256789101112[[#This Row],[PRODUZIDAS]]*VLOOKUP(Tabela2256789101112[[#This Row],[SKU]],Tabela24[#All],11,0)</f>
        <v>106.61917808219175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>
        <v>46</v>
      </c>
      <c r="E34" s="2">
        <f>Tabela2256789101112[[#This Row],[PRODUZIDAS]]*VLOOKUP(Tabela2256789101112[[#This Row],[SKU]],Tabela24[#All],11,0)</f>
        <v>35.539726027397251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>
        <v>126.5</v>
      </c>
      <c r="E60" s="2">
        <f>Tabela2256789101112[[#This Row],[PRODUZIDAS]]*VLOOKUP(Tabela2256789101112[[#This Row],[SKU]],Tabela24[#All],11,0)</f>
        <v>73.300684931506837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31</v>
      </c>
      <c r="E68" s="2">
        <f>Tabela2256789101112[[#This Row],[PRODUZIDAS]]*VLOOKUP(Tabela2256789101112[[#This Row],[SKU]],Tabela24[#All],11,0)</f>
        <v>25.993499999999997</v>
      </c>
    </row>
    <row r="69" spans="2:5" x14ac:dyDescent="0.25">
      <c r="B69" s="3" t="s">
        <v>128</v>
      </c>
      <c r="C69" s="3" t="s">
        <v>129</v>
      </c>
      <c r="D69" s="1">
        <v>26.5</v>
      </c>
      <c r="E69" s="2">
        <f>Tabela2256789101112[[#This Row],[PRODUZIDAS]]*VLOOKUP(Tabela2256789101112[[#This Row],[SKU]],Tabela24[#All],11,0)</f>
        <v>22.220249999999997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71.5</v>
      </c>
      <c r="E77" s="2">
        <f>Tabela2256789101112[[#This Row],[PRODUZIDAS]]*VLOOKUP(Tabela2256789101112[[#This Row],[SKU]],Tabela24[#All],11,0)</f>
        <v>59.952749999999995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>
        <v>1</v>
      </c>
      <c r="E94" s="2">
        <f>Tabela2256789101112[[#This Row],[PRODUZIDAS]]*VLOOKUP(Tabela2256789101112[[#This Row],[SKU]],Tabela24[#All],11,0)</f>
        <v>0.83849999999999991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18.5</v>
      </c>
      <c r="E111" s="2">
        <f>Tabela2256789101112[[#This Row],[PRODUZIDAS]]*VLOOKUP(Tabela2256789101112[[#This Row],[SKU]],Tabela24[#All],11,0)</f>
        <v>12.152280000000001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>
        <v>54</v>
      </c>
      <c r="E113" s="2">
        <f>Tabela2256789101112[[#This Row],[PRODUZIDAS]]*VLOOKUP(Tabela2256789101112[[#This Row],[SKU]],Tabela24[#All],11,0)</f>
        <v>35.471519999999998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>
        <v>100</v>
      </c>
      <c r="E117" s="2">
        <f>Tabela2256789101112[[#This Row],[PRODUZIDAS]]*VLOOKUP(Tabela2256789101112[[#This Row],[SKU]],Tabela24[#All],11,0)</f>
        <v>65.688000000000002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>
        <v>2</v>
      </c>
      <c r="E168" s="2">
        <f>Tabela2256789101112[[#This Row],[PRODUZIDAS]]*VLOOKUP(Tabela2256789101112[[#This Row],[SKU]],Tabela24[#All],11,0)</f>
        <v>1.5462857142857143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Tabela2256789101112[[#This Row],[PRODUZIDAS]]*VLOOKUP(Tabela2256789101112[[#This Row],[SKU]],Tabela24[#All],11,0)</f>
        <v>0.70895000000000008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17</v>
      </c>
      <c r="E192" s="2">
        <f>Tabela2256789101112[[#This Row],[PRODUZIDAS]]*VLOOKUP(Tabela2256789101112[[#This Row],[SKU]],Tabela24[#All],11,0)</f>
        <v>11.16696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Tabela2256789101112[[#This Row],[PRODUZIDAS]]*VLOOKUP(Tabela2256789101112[[#This Row],[SKU]],Tabela24[#All],11,0)</f>
        <v>4.2514999999999992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>
        <v>4</v>
      </c>
      <c r="E298" s="2">
        <f>Tabela2256789101112[[#This Row],[PRODUZIDAS]]*VLOOKUP(Tabela2256789101112[[#This Row],[SKU]],Tabela24[#All],11,0)</f>
        <v>1.9090909090909089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>
        <v>11</v>
      </c>
      <c r="E341" s="2">
        <f>Tabela2256789101112[[#This Row],[PRODUZIDAS]]*VLOOKUP(Tabela2256789101112[[#This Row],[SKU]],Tabela24[#All],11,0)</f>
        <v>5.2744999999999989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>
        <v>6</v>
      </c>
      <c r="E347" s="2">
        <f>Tabela2256789101112[[#This Row],[PRODUZIDAS]]*VLOOKUP(Tabela2256789101112[[#This Row],[SKU]],Tabela24[#All],11,0)</f>
        <v>2.8769999999999998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>
        <v>2</v>
      </c>
      <c r="E359" s="2">
        <f>Tabela2256789101112[[#This Row],[PRODUZIDAS]]*VLOOKUP(Tabela2256789101112[[#This Row],[SKU]],Tabela24[#All],11,0)</f>
        <v>0.95454545454545447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>
        <v>4</v>
      </c>
      <c r="E363" s="2">
        <f>Tabela2256789101112[[#This Row],[PRODUZIDAS]]*VLOOKUP(Tabela2256789101112[[#This Row],[SKU]],Tabela24[#All],11,0)</f>
        <v>1.9090909090909089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>
        <v>2</v>
      </c>
      <c r="E456" s="2">
        <f>Tabela2256789101112[[#This Row],[PRODUZIDAS]]*VLOOKUP(Tabela2256789101112[[#This Row],[SKU]],Tabela24[#All],11,0)</f>
        <v>0.95899999999999985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>
        <v>1.5</v>
      </c>
      <c r="E658" s="2">
        <f>Tabela2256789101112[[#This Row],[PRODUZIDAS]]*VLOOKUP(Tabela2256789101112[[#This Row],[SKU]],Tabela24[#All],11,0)</f>
        <v>1.1597142857142857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2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748.78104716100847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>
        <v>100.5</v>
      </c>
      <c r="E14" s="2">
        <f>Tabela225678910111213[[#This Row],[PRODUZIDAS]]*VLOOKUP(Tabela225678910111213[[#This Row],[SKU]],Tabela24[#All],12,0)</f>
        <v>116.37608695652173</v>
      </c>
    </row>
    <row r="15" spans="2:9" x14ac:dyDescent="0.25">
      <c r="B15" s="3" t="s">
        <v>20</v>
      </c>
      <c r="C15" s="3" t="s">
        <v>21</v>
      </c>
      <c r="D15" s="1">
        <v>37.5</v>
      </c>
      <c r="E15" s="2">
        <f>Tabela225678910111213[[#This Row],[PRODUZIDAS]]*VLOOKUP(Tabela225678910111213[[#This Row],[SKU]],Tabela24[#All],12,0)</f>
        <v>43.423913043478258</v>
      </c>
    </row>
    <row r="16" spans="2:9" x14ac:dyDescent="0.25">
      <c r="B16" s="3" t="s">
        <v>22</v>
      </c>
      <c r="C16" s="3" t="s">
        <v>23</v>
      </c>
      <c r="D16" s="1">
        <v>3.5</v>
      </c>
      <c r="E16" s="2">
        <f>Tabela225678910111213[[#This Row],[PRODUZIDAS]]*VLOOKUP(Tabela225678910111213[[#This Row],[SKU]],Tabela24[#All],12,0)</f>
        <v>4.0528985507246373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>
        <v>9.5</v>
      </c>
      <c r="E23" s="2">
        <f>Tabela225678910111213[[#This Row],[PRODUZIDAS]]*VLOOKUP(Tabela225678910111213[[#This Row],[SKU]],Tabela24[#All],12,0)</f>
        <v>11.000724637681159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>
        <v>25.5</v>
      </c>
      <c r="E26" s="2">
        <f>Tabela225678910111213[[#This Row],[PRODUZIDAS]]*VLOOKUP(Tabela225678910111213[[#This Row],[SKU]],Tabela24[#All],12,0)</f>
        <v>27.910273972602738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43</v>
      </c>
      <c r="E68" s="2">
        <f>Tabela225678910111213[[#This Row],[PRODUZIDAS]]*VLOOKUP(Tabela225678910111213[[#This Row],[SKU]],Tabela24[#All],12,0)</f>
        <v>47.149499999999989</v>
      </c>
    </row>
    <row r="69" spans="2:5" x14ac:dyDescent="0.25">
      <c r="B69" s="3" t="s">
        <v>128</v>
      </c>
      <c r="C69" s="3" t="s">
        <v>129</v>
      </c>
      <c r="D69" s="1">
        <v>26.5</v>
      </c>
      <c r="E69" s="2">
        <f>Tabela225678910111213[[#This Row],[PRODUZIDAS]]*VLOOKUP(Tabela225678910111213[[#This Row],[SKU]],Tabela24[#All],12,0)</f>
        <v>29.057249999999996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91.5</v>
      </c>
      <c r="E77" s="2">
        <f>Tabela225678910111213[[#This Row],[PRODUZIDAS]]*VLOOKUP(Tabela225678910111213[[#This Row],[SKU]],Tabela24[#All],12,0)</f>
        <v>100.32974999999998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>
        <v>1</v>
      </c>
      <c r="E94" s="2">
        <f>Tabela225678910111213[[#This Row],[PRODUZIDAS]]*VLOOKUP(Tabela225678910111213[[#This Row],[SKU]],Tabela24[#All],12,0)</f>
        <v>1.0964999999999998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20</v>
      </c>
      <c r="E132" s="2">
        <f>Tabela225678910111213[[#This Row],[PRODUZIDAS]]*VLOOKUP(Tabela225678910111213[[#This Row],[SKU]],Tabela24[#All],12,0)</f>
        <v>18.036666666666662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29</v>
      </c>
      <c r="E144" s="2">
        <f>Tabela225678910111213[[#This Row],[PRODUZIDAS]]*VLOOKUP(Tabela225678910111213[[#This Row],[SKU]],Tabela24[#All],12,0)</f>
        <v>31.763285714285711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>
        <v>2</v>
      </c>
      <c r="E168" s="2">
        <f>Tabela225678910111213[[#This Row],[PRODUZIDAS]]*VLOOKUP(Tabela225678910111213[[#This Row],[SKU]],Tabela24[#All],12,0)</f>
        <v>2.1905714285714284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Tabela225678910111213[[#This Row],[PRODUZIDAS]]*VLOOKUP(Tabela225678910111213[[#This Row],[SKU]],Tabela24[#All],12,0)</f>
        <v>1.0312000000000003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17</v>
      </c>
      <c r="E192" s="2">
        <f>Tabela225678910111213[[#This Row],[PRODUZIDAS]]*VLOOKUP(Tabela225678910111213[[#This Row],[SKU]],Tabela24[#All],12,0)</f>
        <v>18.611599999999996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Tabela225678910111213[[#This Row],[PRODUZIDAS]]*VLOOKUP(Tabela225678910111213[[#This Row],[SKU]],Tabela24[#All],12,0)</f>
        <v>5.4109999999999987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74</v>
      </c>
      <c r="E628" s="2">
        <f>Tabela225678910111213[[#This Row],[PRODUZIDAS]]*VLOOKUP(Tabela225678910111213[[#This Row],[SKU]],Tabela24[#All],12,0)</f>
        <v>81.015199999999979</v>
      </c>
    </row>
    <row r="629" spans="2:5" x14ac:dyDescent="0.25">
      <c r="B629" s="3" t="s">
        <v>1248</v>
      </c>
      <c r="C629" s="3" t="s">
        <v>1249</v>
      </c>
      <c r="D629" s="1">
        <v>21</v>
      </c>
      <c r="E629" s="2">
        <f>Tabela225678910111213[[#This Row],[PRODUZIDAS]]*VLOOKUP(Tabela225678910111213[[#This Row],[SKU]],Tabela24[#All],12,0)</f>
        <v>22.990799999999997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>
        <v>49.5</v>
      </c>
      <c r="E634" s="2">
        <f>Tabela225678910111213[[#This Row],[PRODUZIDAS]]*VLOOKUP(Tabela225678910111213[[#This Row],[SKU]],Tabela24[#All],12,0)</f>
        <v>54.192599999999992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2.5</v>
      </c>
      <c r="E638" s="2">
        <f>Tabela225678910111213[[#This Row],[PRODUZIDAS]]*VLOOKUP(Tabela225678910111213[[#This Row],[SKU]],Tabela24[#All],12,0)</f>
        <v>2.2545833333333327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39.5</v>
      </c>
      <c r="E656" s="2">
        <f>Tabela225678910111213[[#This Row],[PRODUZIDAS]]*VLOOKUP(Tabela225678910111213[[#This Row],[SKU]],Tabela24[#All],12,0)</f>
        <v>43.26378571428571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>
        <v>51.5</v>
      </c>
      <c r="E658" s="2">
        <f>Tabela225678910111213[[#This Row],[PRODUZIDAS]]*VLOOKUP(Tabela225678910111213[[#This Row],[SKU]],Tabela24[#All],12,0)</f>
        <v>56.407214285714282</v>
      </c>
    </row>
    <row r="659" spans="2:5" x14ac:dyDescent="0.25">
      <c r="B659" s="3" t="s">
        <v>1308</v>
      </c>
      <c r="C659" s="3" t="s">
        <v>1309</v>
      </c>
      <c r="D659" s="1">
        <v>28.5</v>
      </c>
      <c r="E659" s="2">
        <f>Tabela225678910111213[[#This Row],[PRODUZIDAS]]*VLOOKUP(Tabela225678910111213[[#This Row],[SKU]],Tabela24[#All],12,0)</f>
        <v>31.215642857142853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1093.4563294648174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>
        <v>96</v>
      </c>
      <c r="E14" s="2">
        <f>Tabela22567891011121314[[#This Row],[PRODUZIDAS]]*VLOOKUP(Tabela22567891011121314[[#This Row],[SKU]],Tabela24[#All],13,0)</f>
        <v>117.70434782608696</v>
      </c>
    </row>
    <row r="15" spans="2:9" x14ac:dyDescent="0.25">
      <c r="B15" s="3" t="s">
        <v>20</v>
      </c>
      <c r="C15" s="3" t="s">
        <v>21</v>
      </c>
      <c r="D15" s="1">
        <v>32</v>
      </c>
      <c r="E15" s="2">
        <f>Tabela22567891011121314[[#This Row],[PRODUZIDAS]]*VLOOKUP(Tabela22567891011121314[[#This Row],[SKU]],Tabela24[#All],13,0)</f>
        <v>39.234782608695653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>
        <v>26</v>
      </c>
      <c r="E21" s="2">
        <f>Tabela22567891011121314[[#This Row],[PRODUZIDAS]]*VLOOKUP(Tabela22567891011121314[[#This Row],[SKU]],Tabela24[#All],13,0)</f>
        <v>31.878260869565217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50</v>
      </c>
      <c r="E27" s="2">
        <f>Tabela22567891011121314[[#This Row],[PRODUZIDAS]]*VLOOKUP(Tabela22567891011121314[[#This Row],[SKU]],Tabela24[#All],13,0)</f>
        <v>57.945205479452042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>
        <v>1</v>
      </c>
      <c r="E40" s="2">
        <f>Tabela22567891011121314[[#This Row],[PRODUZIDAS]]*VLOOKUP(Tabela22567891011121314[[#This Row],[SKU]],Tabela24[#All],13,0)</f>
        <v>1.1589041095890409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63</v>
      </c>
      <c r="E68" s="2">
        <f>Tabela22567891011121314[[#This Row],[PRODUZIDAS]]*VLOOKUP(Tabela22567891011121314[[#This Row],[SKU]],Tabela24[#All],13,0)</f>
        <v>73.142999999999986</v>
      </c>
    </row>
    <row r="69" spans="2:5" x14ac:dyDescent="0.25">
      <c r="B69" s="3" t="s">
        <v>128</v>
      </c>
      <c r="C69" s="3" t="s">
        <v>129</v>
      </c>
      <c r="D69" s="1">
        <v>25</v>
      </c>
      <c r="E69" s="2">
        <f>Tabela22567891011121314[[#This Row],[PRODUZIDAS]]*VLOOKUP(Tabela22567891011121314[[#This Row],[SKU]],Tabela24[#All],13,0)</f>
        <v>29.024999999999995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86</v>
      </c>
      <c r="E77" s="2">
        <f>Tabela22567891011121314[[#This Row],[PRODUZIDAS]]*VLOOKUP(Tabela22567891011121314[[#This Row],[SKU]],Tabela24[#All],13,0)</f>
        <v>99.845999999999989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36</v>
      </c>
      <c r="E110" s="2">
        <f>Tabela22567891011121314[[#This Row],[PRODUZIDAS]]*VLOOKUP(Tabela22567891011121314[[#This Row],[SKU]],Tabela24[#All],13,0)</f>
        <v>41.731199999999994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19</v>
      </c>
      <c r="E132" s="2">
        <f>Tabela22567891011121314[[#This Row],[PRODUZIDAS]]*VLOOKUP(Tabela22567891011121314[[#This Row],[SKU]],Tabela24[#All],13,0)</f>
        <v>22.030499999999996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93</v>
      </c>
      <c r="E144" s="2">
        <f>Tabela22567891011121314[[#This Row],[PRODUZIDAS]]*VLOOKUP(Tabela22567891011121314[[#This Row],[SKU]],Tabela24[#All],13,0)</f>
        <v>107.85342857142857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49</v>
      </c>
      <c r="E152" s="2">
        <f>Tabela22567891011121314[[#This Row],[PRODUZIDAS]]*VLOOKUP(Tabela22567891011121314[[#This Row],[SKU]],Tabela24[#All],13,0)</f>
        <v>56.826000000000001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>
        <v>1</v>
      </c>
      <c r="E168" s="2">
        <f>Tabela22567891011121314[[#This Row],[PRODUZIDAS]]*VLOOKUP(Tabela22567891011121314[[#This Row],[SKU]],Tabela24[#All],13,0)</f>
        <v>1.1597142857142857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Tabela22567891011121314[[#This Row],[PRODUZIDAS]]*VLOOKUP(Tabela22567891011121314[[#This Row],[SKU]],Tabela24[#All],13,0)</f>
        <v>1.1600999999999999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17</v>
      </c>
      <c r="E192" s="2">
        <f>Tabela22567891011121314[[#This Row],[PRODUZIDAS]]*VLOOKUP(Tabela22567891011121314[[#This Row],[SKU]],Tabela24[#All],13,0)</f>
        <v>19.706399999999995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Tabela22567891011121314[[#This Row],[PRODUZIDAS]]*VLOOKUP(Tabela22567891011121314[[#This Row],[SKU]],Tabela24[#All],13,0)</f>
        <v>6.956999999999999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44</v>
      </c>
      <c r="E225" s="2">
        <f>Tabela22567891011121314[[#This Row],[PRODUZIDAS]]*VLOOKUP(Tabela22567891011121314[[#This Row],[SKU]],Tabela24[#All],13,0)</f>
        <v>51.027428571428572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>
        <v>24</v>
      </c>
      <c r="E227" s="2">
        <f>Tabela22567891011121314[[#This Row],[PRODUZIDAS]]*VLOOKUP(Tabela22567891011121314[[#This Row],[SKU]],Tabela24[#All],13,0)</f>
        <v>27.833142857142857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98</v>
      </c>
      <c r="E628" s="2">
        <f>Tabela22567891011121314[[#This Row],[PRODUZIDAS]]*VLOOKUP(Tabela22567891011121314[[#This Row],[SKU]],Tabela24[#All],13,0)</f>
        <v>113.60159999999998</v>
      </c>
    </row>
    <row r="629" spans="2:5" x14ac:dyDescent="0.25">
      <c r="B629" s="3" t="s">
        <v>1248</v>
      </c>
      <c r="C629" s="3" t="s">
        <v>1249</v>
      </c>
      <c r="D629" s="1">
        <v>26</v>
      </c>
      <c r="E629" s="2">
        <f>Tabela22567891011121314[[#This Row],[PRODUZIDAS]]*VLOOKUP(Tabela22567891011121314[[#This Row],[SKU]],Tabela24[#All],13,0)</f>
        <v>30.139199999999995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>
        <v>47</v>
      </c>
      <c r="E634" s="2">
        <f>Tabela22567891011121314[[#This Row],[PRODUZIDAS]]*VLOOKUP(Tabela22567891011121314[[#This Row],[SKU]],Tabela24[#All],13,0)</f>
        <v>54.482399999999991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2</v>
      </c>
      <c r="E638" s="2">
        <f>Tabela22567891011121314[[#This Row],[PRODUZIDAS]]*VLOOKUP(Tabela22567891011121314[[#This Row],[SKU]],Tabela24[#All],13,0)</f>
        <v>2.3189999999999995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16</v>
      </c>
      <c r="E656" s="2">
        <f>Tabela22567891011121314[[#This Row],[PRODUZIDAS]]*VLOOKUP(Tabela22567891011121314[[#This Row],[SKU]],Tabela24[#All],13,0)</f>
        <v>18.555428571428571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51</v>
      </c>
      <c r="E658" s="2">
        <f>Tabela22567891011121314[[#This Row],[PRODUZIDAS]]*VLOOKUP(Tabela22567891011121314[[#This Row],[SKU]],Tabela24[#All],13,0)</f>
        <v>59.145428571428567</v>
      </c>
    </row>
    <row r="659" spans="2:5" x14ac:dyDescent="0.25">
      <c r="B659" s="3" t="s">
        <v>1308</v>
      </c>
      <c r="C659" s="3" t="s">
        <v>1309</v>
      </c>
      <c r="D659" s="1">
        <v>20</v>
      </c>
      <c r="E659" s="2">
        <f>Tabela22567891011121314[[#This Row],[PRODUZIDAS]]*VLOOKUP(Tabela22567891011121314[[#This Row],[SKU]],Tabela24[#All],13,0)</f>
        <v>23.194285714285712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>
        <v>5</v>
      </c>
      <c r="E665" s="2">
        <f>Tabela22567891011121314[[#This Row],[PRODUZIDAS]]*VLOOKUP(Tabela22567891011121314[[#This Row],[SKU]],Tabela24[#All],13,0)</f>
        <v>5.798571428571428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242.99029543662616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>
        <v>96</v>
      </c>
      <c r="E14" s="2">
        <f>Tabela2256789101112131415[[#This Row],[PRODUZIDAS]]*VLOOKUP(Tabela2256789101112131415[[#This Row],[SKU]],Tabela24[#All],14,0)</f>
        <v>26.156521739130433</v>
      </c>
    </row>
    <row r="15" spans="2:9" x14ac:dyDescent="0.25">
      <c r="B15" s="3" t="s">
        <v>20</v>
      </c>
      <c r="C15" s="3" t="s">
        <v>21</v>
      </c>
      <c r="D15" s="1">
        <v>32</v>
      </c>
      <c r="E15" s="2">
        <f>Tabela2256789101112131415[[#This Row],[PRODUZIDAS]]*VLOOKUP(Tabela2256789101112131415[[#This Row],[SKU]],Tabela24[#All],14,0)</f>
        <v>8.7188405797101449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>
        <v>26</v>
      </c>
      <c r="E21" s="2">
        <f>Tabela2256789101112131415[[#This Row],[PRODUZIDAS]]*VLOOKUP(Tabela2256789101112131415[[#This Row],[SKU]],Tabela24[#All],14,0)</f>
        <v>7.0840579710144924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50</v>
      </c>
      <c r="E27" s="2">
        <f>Tabela2256789101112131415[[#This Row],[PRODUZIDAS]]*VLOOKUP(Tabela2256789101112131415[[#This Row],[SKU]],Tabela24[#All],14,0)</f>
        <v>12.876712328767123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>
        <v>1</v>
      </c>
      <c r="E40" s="2">
        <f>Tabela2256789101112131415[[#This Row],[PRODUZIDAS]]*VLOOKUP(Tabela2256789101112131415[[#This Row],[SKU]],Tabela24[#All],14,0)</f>
        <v>0.25753424657534246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63</v>
      </c>
      <c r="E68" s="2">
        <f>Tabela2256789101112131415[[#This Row],[PRODUZIDAS]]*VLOOKUP(Tabela2256789101112131415[[#This Row],[SKU]],Tabela24[#All],14,0)</f>
        <v>16.254000000000001</v>
      </c>
    </row>
    <row r="69" spans="2:5" x14ac:dyDescent="0.25">
      <c r="B69" s="3" t="s">
        <v>128</v>
      </c>
      <c r="C69" s="3" t="s">
        <v>129</v>
      </c>
      <c r="D69" s="1">
        <v>25</v>
      </c>
      <c r="E69" s="2">
        <f>Tabela2256789101112131415[[#This Row],[PRODUZIDAS]]*VLOOKUP(Tabela2256789101112131415[[#This Row],[SKU]],Tabela24[#All],14,0)</f>
        <v>6.45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86</v>
      </c>
      <c r="E77" s="2">
        <f>Tabela2256789101112131415[[#This Row],[PRODUZIDAS]]*VLOOKUP(Tabela2256789101112131415[[#This Row],[SKU]],Tabela24[#All],14,0)</f>
        <v>22.188000000000002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36</v>
      </c>
      <c r="E110" s="2">
        <f>Tabela2256789101112131415[[#This Row],[PRODUZIDAS]]*VLOOKUP(Tabela2256789101112131415[[#This Row],[SKU]],Tabela24[#All],14,0)</f>
        <v>9.2736000000000001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19</v>
      </c>
      <c r="E132" s="2">
        <f>Tabela2256789101112131415[[#This Row],[PRODUZIDAS]]*VLOOKUP(Tabela2256789101112131415[[#This Row],[SKU]],Tabela24[#All],14,0)</f>
        <v>4.8956666666666662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93</v>
      </c>
      <c r="E144" s="2">
        <f>Tabela2256789101112131415[[#This Row],[PRODUZIDAS]]*VLOOKUP(Tabela2256789101112131415[[#This Row],[SKU]],Tabela24[#All],14,0)</f>
        <v>23.967428571428574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49</v>
      </c>
      <c r="E152" s="2">
        <f>Tabela2256789101112131415[[#This Row],[PRODUZIDAS]]*VLOOKUP(Tabela2256789101112131415[[#This Row],[SKU]],Tabela24[#All],14,0)</f>
        <v>12.628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>
        <v>1</v>
      </c>
      <c r="E168" s="2">
        <f>Tabela2256789101112131415[[#This Row],[PRODUZIDAS]]*VLOOKUP(Tabela2256789101112131415[[#This Row],[SKU]],Tabela24[#All],14,0)</f>
        <v>0.25771428571428573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Tabela2256789101112131415[[#This Row],[PRODUZIDAS]]*VLOOKUP(Tabela2256789101112131415[[#This Row],[SKU]],Tabela24[#All],14,0)</f>
        <v>0.25780000000000008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17</v>
      </c>
      <c r="E192" s="2">
        <f>Tabela2256789101112131415[[#This Row],[PRODUZIDAS]]*VLOOKUP(Tabela2256789101112131415[[#This Row],[SKU]],Tabela24[#All],14,0)</f>
        <v>4.3792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Tabela2256789101112131415[[#This Row],[PRODUZIDAS]]*VLOOKUP(Tabela2256789101112131415[[#This Row],[SKU]],Tabela24[#All],14,0)</f>
        <v>1.5459999999999998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44</v>
      </c>
      <c r="E225" s="2">
        <f>Tabela2256789101112131415[[#This Row],[PRODUZIDAS]]*VLOOKUP(Tabela2256789101112131415[[#This Row],[SKU]],Tabela24[#All],14,0)</f>
        <v>11.339428571428572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>
        <v>24</v>
      </c>
      <c r="E227" s="2">
        <f>Tabela2256789101112131415[[#This Row],[PRODUZIDAS]]*VLOOKUP(Tabela2256789101112131415[[#This Row],[SKU]],Tabela24[#All],14,0)</f>
        <v>6.1851428571428571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98</v>
      </c>
      <c r="E628" s="2">
        <f>Tabela2256789101112131415[[#This Row],[PRODUZIDAS]]*VLOOKUP(Tabela2256789101112131415[[#This Row],[SKU]],Tabela24[#All],14,0)</f>
        <v>25.244799999999998</v>
      </c>
    </row>
    <row r="629" spans="2:5" x14ac:dyDescent="0.25">
      <c r="B629" s="3" t="s">
        <v>1248</v>
      </c>
      <c r="C629" s="3" t="s">
        <v>1249</v>
      </c>
      <c r="D629" s="1">
        <v>26</v>
      </c>
      <c r="E629" s="2">
        <f>Tabela2256789101112131415[[#This Row],[PRODUZIDAS]]*VLOOKUP(Tabela2256789101112131415[[#This Row],[SKU]],Tabela24[#All],14,0)</f>
        <v>6.6975999999999996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>
        <v>47</v>
      </c>
      <c r="E634" s="2">
        <f>Tabela2256789101112131415[[#This Row],[PRODUZIDAS]]*VLOOKUP(Tabela2256789101112131415[[#This Row],[SKU]],Tabela24[#All],14,0)</f>
        <v>12.107200000000001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2</v>
      </c>
      <c r="E638" s="2">
        <f>Tabela2256789101112131415[[#This Row],[PRODUZIDAS]]*VLOOKUP(Tabela2256789101112131415[[#This Row],[SKU]],Tabela24[#All],14,0)</f>
        <v>0.51533333333333331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16</v>
      </c>
      <c r="E656" s="2">
        <f>Tabela2256789101112131415[[#This Row],[PRODUZIDAS]]*VLOOKUP(Tabela2256789101112131415[[#This Row],[SKU]],Tabela24[#All],14,0)</f>
        <v>4.1234285714285717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51</v>
      </c>
      <c r="E658" s="2">
        <f>Tabela2256789101112131415[[#This Row],[PRODUZIDAS]]*VLOOKUP(Tabela2256789101112131415[[#This Row],[SKU]],Tabela24[#All],14,0)</f>
        <v>13.143428571428572</v>
      </c>
    </row>
    <row r="659" spans="2:5" x14ac:dyDescent="0.25">
      <c r="B659" s="3" t="s">
        <v>1308</v>
      </c>
      <c r="C659" s="3" t="s">
        <v>1309</v>
      </c>
      <c r="D659" s="1">
        <v>20</v>
      </c>
      <c r="E659" s="2">
        <f>Tabela2256789101112131415[[#This Row],[PRODUZIDAS]]*VLOOKUP(Tabela2256789101112131415[[#This Row],[SKU]],Tabela24[#All],14,0)</f>
        <v>5.1542857142857148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>
        <v>5</v>
      </c>
      <c r="E665" s="2">
        <f>Tabela2256789101112131415[[#This Row],[PRODUZIDAS]]*VLOOKUP(Tabela2256789101112131415[[#This Row],[SKU]],Tabela24[#All],14,0)</f>
        <v>1.2885714285714287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2025-02-20T17:47:48Z</dcterms:modified>
</cp:coreProperties>
</file>