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2-2025\"/>
    </mc:Choice>
  </mc:AlternateContent>
  <xr:revisionPtr revIDLastSave="0" documentId="13_ncr:1_{0B654CB5-BC71-42DC-B375-AD43926A8292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<sst xmlns="http://schemas.openxmlformats.org/spreadsheetml/2006/main" count="26032" uniqueCount="1899">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</sst>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45700</v>
      </c>
      <c r="C2" s="31"/>
      <c r="D2" s="33">
        <f>SUM(Tabela15[VALOR])</f>
        <v>6094.6081748084189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167.57909285714288</v>
      </c>
      <c r="D7" s="26"/>
      <c r="E7" s="26">
        <f>Tabela15[[#This Row],[VALOR]]-Tabela15[[#This Row],[Custo Setor]]</f>
        <v>167.57909285714288</v>
      </c>
    </row>
    <row r="8" spans="2:5" x14ac:dyDescent="0.25">
      <c r="B8" t="s">
        <v>1883</v>
      </c>
      <c r="C8" s="21">
        <f t="array" ref="C8">'2 - CORTE VOIL'!G4</f>
        <v>949.54004857142854</v>
      </c>
      <c r="D8" s="26"/>
      <c r="E8" s="26">
        <f>Tabela15[[#This Row],[VALOR]]-Tabela15[[#This Row],[Custo Setor]]</f>
        <v>949.54004857142854</v>
      </c>
    </row>
    <row r="9" spans="2:5" x14ac:dyDescent="0.25">
      <c r="B9" t="s">
        <v>1885</v>
      </c>
      <c r="C9" s="21">
        <f t="array" ref="C9">'3 - BAINHA CONTINUA'!G4</f>
        <v>359.64340400000003</v>
      </c>
      <c r="D9" s="26"/>
      <c r="E9" s="26">
        <f>Tabela15[[#This Row],[VALOR]]-Tabela15[[#This Row],[Custo Setor]]</f>
        <v>359.64340400000003</v>
      </c>
    </row>
    <row r="10" spans="2:5" x14ac:dyDescent="0.25">
      <c r="B10" t="s">
        <v>1884</v>
      </c>
      <c r="C10" s="21">
        <f t="array" ref="C10">'4 - BARRADO'!G4</f>
        <v>758.0746476190476</v>
      </c>
      <c r="D10" s="26"/>
      <c r="E10" s="26">
        <f>Tabela15[[#This Row],[VALOR]]-Tabela15[[#This Row],[Custo Setor]]</f>
        <v>758.0746476190476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2.5195909090909092</v>
      </c>
      <c r="D12" s="26"/>
      <c r="E12" s="26">
        <f>Tabela15[[#This Row],[VALOR]]-Tabela15[[#This Row],[Custo Setor]]</f>
        <v>2.5195909090909092</v>
      </c>
    </row>
    <row r="13" spans="2:5" x14ac:dyDescent="0.25">
      <c r="B13" t="s">
        <v>1888</v>
      </c>
      <c r="C13" s="21">
        <f t="array" ref="C13">'7 - PALETEIRA'!G4</f>
        <v>587.59026226708067</v>
      </c>
      <c r="D13" s="26"/>
      <c r="E13" s="26">
        <f>Tabela15[[#This Row],[VALOR]]-Tabela15[[#This Row],[Custo Setor]]</f>
        <v>587.59026226708067</v>
      </c>
    </row>
    <row r="14" spans="2:5" x14ac:dyDescent="0.25">
      <c r="B14" t="s">
        <v>1889</v>
      </c>
      <c r="C14" s="21">
        <f>'8 - ACABAMENTO'!G4</f>
        <v>502.99966728778463</v>
      </c>
      <c r="D14" s="26"/>
      <c r="E14" s="26">
        <f>Tabela15[[#This Row],[VALOR]]-Tabela15[[#This Row],[Custo Setor]]</f>
        <v>502.99966728778463</v>
      </c>
    </row>
    <row r="15" spans="2:5" x14ac:dyDescent="0.25">
      <c r="B15" t="s">
        <v>1890</v>
      </c>
      <c r="C15" s="21">
        <f t="array" ref="C15">'9 - FURO'!G4</f>
        <v>558.5209307274738</v>
      </c>
      <c r="D15" s="26"/>
      <c r="E15" s="26">
        <f>Tabela15[[#This Row],[VALOR]]-Tabela15[[#This Row],[Custo Setor]]</f>
        <v>558.5209307274738</v>
      </c>
    </row>
    <row r="16" spans="2:5" x14ac:dyDescent="0.25">
      <c r="B16" t="s">
        <v>1891</v>
      </c>
      <c r="C16" s="21">
        <f t="array" ref="C16">'10 - ILHOS'!G4</f>
        <v>850.2371367777148</v>
      </c>
      <c r="D16" s="26"/>
      <c r="E16" s="26">
        <f>Tabela15[[#This Row],[VALOR]]-Tabela15[[#This Row],[Custo Setor]]</f>
        <v>850.2371367777148</v>
      </c>
    </row>
    <row r="17" spans="2:5" x14ac:dyDescent="0.25">
      <c r="B17" t="s">
        <v>1892</v>
      </c>
      <c r="C17" s="21">
        <f t="array" ref="C17">'11 - DOBRA'!G4</f>
        <v>1110.065322193173</v>
      </c>
      <c r="D17" s="26"/>
      <c r="E17" s="26">
        <f>Tabela15[[#This Row],[VALOR]]-Tabela15[[#This Row],[Custo Setor]]</f>
        <v>1110.065322193173</v>
      </c>
    </row>
    <row r="18" spans="2:5" x14ac:dyDescent="0.25">
      <c r="B18" t="s">
        <v>1893</v>
      </c>
      <c r="C18" s="21">
        <f t="array" ref="C18">'12 - EMBALAGEM'!G4</f>
        <v>247.83807159848291</v>
      </c>
      <c r="D18" s="26"/>
      <c r="E18" s="26">
        <f>Tabela15[[#This Row],[VALOR]]-Tabela15[[#This Row],[Custo Setor]]</f>
        <v>247.83807159848291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6094.6081748084189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209" workbookViewId="0">
      <selection activeCell="D213" sqref="D213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167.57909285714288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>
        <v>8</v>
      </c>
      <c r="E69" s="2">
        <f>Tabela2[[#This Row],[PRODUZIDAS]]*VLOOKUP(Tabela2[[#This Row],[SKU]],Tabela24[#All],3,0)</f>
        <v>2.1671999999999998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>
        <v>200</v>
      </c>
      <c r="E144" s="2">
        <f>Tabela2[[#This Row],[PRODUZIDAS]]*VLOOKUP(Tabela2[[#This Row],[SKU]],Tabela24[#All],3,0)</f>
        <v>64.428571428571431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>
        <v>12</v>
      </c>
      <c r="E203" s="2">
        <f>Tabela2[[#This Row],[PRODUZIDAS]]*VLOOKUP(Tabela2[[#This Row],[SKU]],Tabela24[#All],3,0)</f>
        <v>3.8650000000000002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>
        <v>3</v>
      </c>
      <c r="E212" s="2">
        <f>Tabela2[[#This Row],[PRODUZIDAS]]*VLOOKUP(Tabela2[[#This Row],[SKU]],Tabela24[#All],3,0)</f>
        <v>0.96625000000000005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>
        <v>36</v>
      </c>
      <c r="E279" s="2">
        <f>Tabela2[[#This Row],[PRODUZIDAS]]*VLOOKUP(Tabela2[[#This Row],[SKU]],Tabela24[#All],3,0)</f>
        <v>29.591999999999995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>
        <v>1</v>
      </c>
      <c r="E512" s="2">
        <f>Tabela2[[#This Row],[PRODUZIDAS]]*VLOOKUP(Tabela2[[#This Row],[SKU]],Tabela24[#All],3,0)</f>
        <v>0.95899999999999985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>
        <v>200</v>
      </c>
      <c r="E656" s="2">
        <f>Tabela2[[#This Row],[PRODUZIDAS]]*VLOOKUP(Tabela2[[#This Row],[SKU]],Tabela24[#All],3,0)</f>
        <v>64.428571428571431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>
        <v>2</v>
      </c>
      <c r="E851" s="2">
        <f>Tabela2[[#This Row],[PRODUZIDAS]]*VLOOKUP(Tabela2[[#This Row],[SKU]],Tabela24[#All],3,0)</f>
        <v>1.1725000000000001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209" workbookViewId="0">
      <selection activeCell="D229" sqref="D2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949.54004857142854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>
        <v>261.5</v>
      </c>
      <c r="E114" s="2">
        <f>Tabela225[[#This Row],[PRODUZIDAS]]*VLOOKUP(Tabela225[[#This Row],[SKU]],Tabela24[#All],4,0)</f>
        <v>141.46104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>
        <v>16.5</v>
      </c>
      <c r="E122" s="2">
        <f>Tabela225[[#This Row],[PRODUZIDAS]]*VLOOKUP(Tabela225[[#This Row],[SKU]],Tabela24[#All],4,0)</f>
        <v>15.305399999999997</v>
      </c>
    </row>
    <row r="123" spans="2:5" x14ac:dyDescent="0.25">
      <c r="B123" s="3" t="s">
        <v>236</v>
      </c>
      <c r="C123" s="3" t="s">
        <v>237</v>
      </c>
      <c r="D123" s="1">
        <v>108.5</v>
      </c>
      <c r="E123" s="2">
        <f>Tabela225[[#This Row],[PRODUZIDAS]]*VLOOKUP(Tabela225[[#This Row],[SKU]],Tabela24[#All],4,0)</f>
        <v>100.64459999999998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>
        <v>206</v>
      </c>
      <c r="E126" s="2">
        <f>Tabela225[[#This Row],[PRODUZIDAS]]*VLOOKUP(Tabela225[[#This Row],[SKU]],Tabela24[#All],4,0)</f>
        <v>191.08559999999997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>
        <v>50</v>
      </c>
      <c r="E130" s="2">
        <f>Tabela225[[#This Row],[PRODUZIDAS]]*VLOOKUP(Tabela225[[#This Row],[SKU]],Tabela24[#All],4,0)</f>
        <v>46.379999999999995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>
        <v>225.5</v>
      </c>
      <c r="E192" s="2">
        <f>Tabela225[[#This Row],[PRODUZIDAS]]*VLOOKUP(Tabela225[[#This Row],[SKU]],Tabela24[#All],4,0)</f>
        <v>121.98648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>
        <v>118.5</v>
      </c>
      <c r="E225" s="2">
        <f>Tabela225[[#This Row],[PRODUZIDAS]]*VLOOKUP(Tabela225[[#This Row],[SKU]],Tabela24[#All],4,0)</f>
        <v>175.60007142857143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>
        <v>106</v>
      </c>
      <c r="E228" s="2">
        <f>Tabela225[[#This Row],[PRODUZIDAS]]*VLOOKUP(Tabela225[[#This Row],[SKU]],Tabela24[#All],4,0)</f>
        <v>157.07685714285714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177" workbookViewId="0">
      <selection activeCell="D196" sqref="D19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359.64340400000003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>
        <v>80.416700000000006</v>
      </c>
      <c r="E146" s="2">
        <f>Tabela2256[[#This Row],[PRODUZIDAS]]*VLOOKUP(Tabela2256[[#This Row],[SKU]],Tabela24[#All],5,0)</f>
        <v>36.267931700000005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>
        <v>60</v>
      </c>
      <c r="E150" s="2">
        <f>Tabela2256[[#This Row],[PRODUZIDAS]]*VLOOKUP(Tabela2256[[#This Row],[SKU]],Tabela24[#All],5,0)</f>
        <v>27.060000000000002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>
        <v>58.18</v>
      </c>
      <c r="E195" s="2">
        <f>Tabela2256[[#This Row],[PRODUZIDAS]]*VLOOKUP(Tabela2256[[#This Row],[SKU]],Tabela24[#All],5,0)</f>
        <v>7.4935840000000002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>
        <v>206.66</v>
      </c>
      <c r="E225" s="2">
        <f>Tabela2256[[#This Row],[PRODUZIDAS]]*VLOOKUP(Tabela2256[[#This Row],[SKU]],Tabela24[#All],5,0)</f>
        <v>93.203659999999999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>
        <v>227.5</v>
      </c>
      <c r="E228" s="2">
        <f>Tabela2256[[#This Row],[PRODUZIDAS]]*VLOOKUP(Tabela2256[[#This Row],[SKU]],Tabela24[#All],5,0)</f>
        <v>102.60250000000001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>
        <v>206.2433</v>
      </c>
      <c r="E232" s="2">
        <f>Tabela2256[[#This Row],[PRODUZIDAS]]*VLOOKUP(Tabela2256[[#This Row],[SKU]],Tabela24[#All],5,0)</f>
        <v>93.015728300000006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113" zoomScaleNormal="100" workbookViewId="0">
      <selection activeCell="D127" sqref="D12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758.0746476190476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>
        <v>75.5</v>
      </c>
      <c r="E114" s="2">
        <f>Tabela22567[[#This Row],[PRODUZIDAS]]*VLOOKUP(Tabela22567[[#This Row],[SKU]],Tabela24[#All],6,0)</f>
        <v>87.519599999999983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>
        <v>6</v>
      </c>
      <c r="E122" s="2">
        <f>Tabela22567[[#This Row],[PRODUZIDAS]]*VLOOKUP(Tabela22567[[#This Row],[SKU]],Tabela24[#All],6,0)</f>
        <v>7.73</v>
      </c>
    </row>
    <row r="123" spans="2:5" x14ac:dyDescent="0.25">
      <c r="B123" s="3" t="s">
        <v>236</v>
      </c>
      <c r="C123" s="3" t="s">
        <v>237</v>
      </c>
      <c r="D123" s="1">
        <v>100.5</v>
      </c>
      <c r="E123" s="2">
        <f>Tabela22567[[#This Row],[PRODUZIDAS]]*VLOOKUP(Tabela22567[[#This Row],[SKU]],Tabela24[#All],6,0)</f>
        <v>129.47749999999999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>
        <v>65.5</v>
      </c>
      <c r="E126" s="2">
        <f>Tabela22567[[#This Row],[PRODUZIDAS]]*VLOOKUP(Tabela22567[[#This Row],[SKU]],Tabela24[#All],6,0)</f>
        <v>84.385833333333338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>
        <v>84</v>
      </c>
      <c r="E146" s="2">
        <f>Tabela22567[[#This Row],[PRODUZIDAS]]*VLOOKUP(Tabela22567[[#This Row],[SKU]],Tabela24[#All],6,0)</f>
        <v>108.24000000000001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>
        <v>203</v>
      </c>
      <c r="E192" s="2">
        <f>Tabela22567[[#This Row],[PRODUZIDAS]]*VLOOKUP(Tabela22567[[#This Row],[SKU]],Tabela24[#All],6,0)</f>
        <v>235.31759999999997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>
        <v>2</v>
      </c>
      <c r="E197" s="2">
        <f>Tabela22567[[#This Row],[PRODUZIDAS]]*VLOOKUP(Tabela22567[[#This Row],[SKU]],Tabela24[#All],6,0)</f>
        <v>2.3183999999999996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>
        <v>80</v>
      </c>
      <c r="E225" s="2">
        <f>Tabela22567[[#This Row],[PRODUZIDAS]]*VLOOKUP(Tabela22567[[#This Row],[SKU]],Tabela24[#All],6,0)</f>
        <v>103.08571428571429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295" workbookViewId="0">
      <selection activeCell="D314" sqref="D314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2.5195909090909092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>
        <v>1</v>
      </c>
      <c r="E313" s="2">
        <f>Tabela2256789[[#This Row],[PRODUZIDAS]]*VLOOKUP(Tabela2256789[[#This Row],[SKU]],Tabela24[#All],8,0)</f>
        <v>0.40909090909090901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>
        <v>2</v>
      </c>
      <c r="E851" s="2">
        <f>Tabela2256789[[#This Row],[PRODUZIDAS]]*VLOOKUP(Tabela2256789[[#This Row],[SKU]],Tabela24[#All],8,0)</f>
        <v>2.1105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587.59026226708067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>
        <v>90</v>
      </c>
      <c r="E11" s="2">
        <f>Tabela225678910[[#This Row],[PRODUZIDAS]]*VLOOKUP(Tabela225678910[[#This Row],[SKU]],Tabela24[#All],9,0)</f>
        <v>36.782608695652165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>
        <v>220</v>
      </c>
      <c r="E15" s="2">
        <f>Tabela225678910[[#This Row],[PRODUZIDAS]]*VLOOKUP(Tabela225678910[[#This Row],[SKU]],Tabela24[#All],9,0)</f>
        <v>89.913043478260846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>
        <v>10</v>
      </c>
      <c r="E23" s="2">
        <f>Tabela225678910[[#This Row],[PRODUZIDAS]]*VLOOKUP(Tabela225678910[[#This Row],[SKU]],Tabela24[#All],9,0)</f>
        <v>4.0869565217391299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>
        <v>10</v>
      </c>
      <c r="E96" s="2">
        <f>Tabela225678910[[#This Row],[PRODUZIDAS]]*VLOOKUP(Tabela225678910[[#This Row],[SKU]],Tabela24[#All],9,0)</f>
        <v>7.352999999999998</v>
      </c>
    </row>
    <row r="97" spans="2:5" x14ac:dyDescent="0.25">
      <c r="B97" s="3" t="s">
        <v>184</v>
      </c>
      <c r="C97" s="3" t="s">
        <v>185</v>
      </c>
      <c r="D97" s="1">
        <v>11</v>
      </c>
      <c r="E97" s="2">
        <f>Tabela225678910[[#This Row],[PRODUZIDAS]]*VLOOKUP(Tabela225678910[[#This Row],[SKU]],Tabela24[#All],9,0)</f>
        <v>8.0882999999999985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>
        <v>50</v>
      </c>
      <c r="E122" s="2">
        <f>Tabela225678910[[#This Row],[PRODUZIDAS]]*VLOOKUP(Tabela225678910[[#This Row],[SKU]],Tabela24[#All],9,0)</f>
        <v>48.3125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>
        <v>200</v>
      </c>
      <c r="E150" s="2">
        <f>Tabela225678910[[#This Row],[PRODUZIDAS]]*VLOOKUP(Tabela225678910[[#This Row],[SKU]],Tabela24[#All],9,0)</f>
        <v>206.17142857142858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>
        <v>1</v>
      </c>
      <c r="E180" s="2">
        <f>Tabela225678910[[#This Row],[PRODUZIDAS]]*VLOOKUP(Tabela225678910[[#This Row],[SKU]],Tabela24[#All],9,0)</f>
        <v>1.5468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>
        <v>100</v>
      </c>
      <c r="E200" s="2">
        <f>Tabela225678910[[#This Row],[PRODUZIDAS]]*VLOOKUP(Tabela225678910[[#This Row],[SKU]],Tabela24[#All],9,0)</f>
        <v>64.400000000000006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>
        <v>15.5</v>
      </c>
      <c r="E203" s="2">
        <f>Tabela225678910[[#This Row],[PRODUZIDAS]]*VLOOKUP(Tabela225678910[[#This Row],[SKU]],Tabela24[#All],9,0)</f>
        <v>14.976875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>
        <v>50</v>
      </c>
      <c r="E208" s="2">
        <f>Tabela225678910[[#This Row],[PRODUZIDAS]]*VLOOKUP(Tabela225678910[[#This Row],[SKU]],Tabela24[#All],9,0)</f>
        <v>48.3125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>
        <v>3</v>
      </c>
      <c r="E212" s="2">
        <f>Tabela225678910[[#This Row],[PRODUZIDAS]]*VLOOKUP(Tabela225678910[[#This Row],[SKU]],Tabela24[#All],9,0)</f>
        <v>2.8987499999999997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>
        <v>40</v>
      </c>
      <c r="E627" s="2">
        <f>Tabela225678910[[#This Row],[PRODUZIDAS]]*VLOOKUP(Tabela225678910[[#This Row],[SKU]],Tabela24[#All],9,0)</f>
        <v>25.76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>
        <v>30</v>
      </c>
      <c r="E638" s="2">
        <f>Tabela225678910[[#This Row],[PRODUZIDAS]]*VLOOKUP(Tabela225678910[[#This Row],[SKU]],Tabela24[#All],9,0)</f>
        <v>28.987499999999997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18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502.99966728778463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>
        <v>277.5</v>
      </c>
      <c r="E23" s="2">
        <f>Tabela22567891011[[#This Row],[PRODUZIDAS]]*VLOOKUP(Tabela22567891011[[#This Row],[SKU]],Tabela24[#All],10,0)</f>
        <v>113.41304347826085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>
        <v>11</v>
      </c>
      <c r="E69" s="2">
        <f>Tabela22567891011[[#This Row],[PRODUZIDAS]]*VLOOKUP(Tabela22567891011[[#This Row],[SKU]],Tabela24[#All],10,0)</f>
        <v>8.7977999999999987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>
        <v>10</v>
      </c>
      <c r="E96" s="2">
        <f>Tabela22567891011[[#This Row],[PRODUZIDAS]]*VLOOKUP(Tabela22567891011[[#This Row],[SKU]],Tabela24[#All],10,0)</f>
        <v>7.9979999999999984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>
        <v>28</v>
      </c>
      <c r="E108" s="2">
        <f>Tabela22567891011[[#This Row],[PRODUZIDAS]]*VLOOKUP(Tabela22567891011[[#This Row],[SKU]],Tabela24[#All],10,0)</f>
        <v>18.032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>
        <v>50</v>
      </c>
      <c r="E122" s="2">
        <f>Tabela22567891011[[#This Row],[PRODUZIDAS]]*VLOOKUP(Tabela22567891011[[#This Row],[SKU]],Tabela24[#All],10,0)</f>
        <v>45.091666666666654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>
        <v>4</v>
      </c>
      <c r="E144" s="2">
        <f>Tabela22567891011[[#This Row],[PRODUZIDAS]]*VLOOKUP(Tabela22567891011[[#This Row],[SKU]],Tabela24[#All],10,0)</f>
        <v>4.6388571428571428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>
        <v>102</v>
      </c>
      <c r="E150" s="2">
        <f>Tabela22567891011[[#This Row],[PRODUZIDAS]]*VLOOKUP(Tabela22567891011[[#This Row],[SKU]],Tabela24[#All],10,0)</f>
        <v>118.29085714285713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>
        <v>1</v>
      </c>
      <c r="E180" s="2">
        <f>Tabela22567891011[[#This Row],[PRODUZIDAS]]*VLOOKUP(Tabela22567891011[[#This Row],[SKU]],Tabela24[#All],10,0)</f>
        <v>1.5468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>
        <v>7</v>
      </c>
      <c r="E192" s="2">
        <f>Tabela22567891011[[#This Row],[PRODUZIDAS]]*VLOOKUP(Tabela22567891011[[#This Row],[SKU]],Tabela24[#All],10,0)</f>
        <v>4.508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>
        <v>36</v>
      </c>
      <c r="E197" s="2">
        <f>Tabela22567891011[[#This Row],[PRODUZIDAS]]*VLOOKUP(Tabela22567891011[[#This Row],[SKU]],Tabela24[#All],10,0)</f>
        <v>23.184000000000001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>
        <v>90</v>
      </c>
      <c r="E200" s="2">
        <f>Tabela22567891011[[#This Row],[PRODUZIDAS]]*VLOOKUP(Tabela22567891011[[#This Row],[SKU]],Tabela24[#All],10,0)</f>
        <v>57.96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>
        <v>18</v>
      </c>
      <c r="E203" s="2">
        <f>Tabela22567891011[[#This Row],[PRODUZIDAS]]*VLOOKUP(Tabela22567891011[[#This Row],[SKU]],Tabela24[#All],10,0)</f>
        <v>16.232999999999997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>
        <v>3</v>
      </c>
      <c r="E212" s="2">
        <f>Tabela22567891011[[#This Row],[PRODUZIDAS]]*VLOOKUP(Tabela22567891011[[#This Row],[SKU]],Tabela24[#All],10,0)</f>
        <v>2.7054999999999993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69.5</v>
      </c>
      <c r="E231" s="2">
        <f>Tabela22567891011[[#This Row],[PRODUZIDAS]]*VLOOKUP(Tabela22567891011[[#This Row],[SKU]],Tabela24[#All],10,0)</f>
        <v>80.600142857142856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62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558.5209307274738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>
        <v>276.5</v>
      </c>
      <c r="E23" s="2">
        <f>Tabela2256789101112[[#This Row],[PRODUZIDAS]]*VLOOKUP(Tabela2256789101112[[#This Row],[SKU]],Tabela24[#All],11,0)</f>
        <v>207.1746376811594</v>
      </c>
    </row>
    <row r="24" spans="2:5" x14ac:dyDescent="0.25">
      <c r="B24" s="3" t="s">
        <v>38</v>
      </c>
      <c r="C24" s="3" t="s">
        <v>39</v>
      </c>
      <c r="D24" s="1">
        <v>94</v>
      </c>
      <c r="E24" s="2">
        <f>Tabela2256789101112[[#This Row],[PRODUZIDAS]]*VLOOKUP(Tabela2256789101112[[#This Row],[SKU]],Tabela24[#All],11,0)</f>
        <v>72.624657534246552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>
        <v>95</v>
      </c>
      <c r="E29" s="2">
        <f>Tabela2256789101112[[#This Row],[PRODUZIDAS]]*VLOOKUP(Tabela2256789101112[[#This Row],[SKU]],Tabela24[#All],11,0)</f>
        <v>73.397260273972591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>
        <v>11</v>
      </c>
      <c r="E69" s="2">
        <f>Tabela2256789101112[[#This Row],[PRODUZIDAS]]*VLOOKUP(Tabela2256789101112[[#This Row],[SKU]],Tabela24[#All],11,0)</f>
        <v>9.2234999999999996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>
        <v>10</v>
      </c>
      <c r="E96" s="2">
        <f>Tabela2256789101112[[#This Row],[PRODUZIDAS]]*VLOOKUP(Tabela2256789101112[[#This Row],[SKU]],Tabela24[#All],11,0)</f>
        <v>8.3849999999999998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>
        <v>18</v>
      </c>
      <c r="E114" s="2">
        <f>Tabela2256789101112[[#This Row],[PRODUZIDAS]]*VLOOKUP(Tabela2256789101112[[#This Row],[SKU]],Tabela24[#All],11,0)</f>
        <v>11.823840000000001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>
        <v>55.5</v>
      </c>
      <c r="E150" s="2">
        <f>Tabela2256789101112[[#This Row],[PRODUZIDAS]]*VLOOKUP(Tabela2256789101112[[#This Row],[SKU]],Tabela24[#All],11,0)</f>
        <v>42.90942857142857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>
        <v>1</v>
      </c>
      <c r="E180" s="2">
        <f>Tabela2256789101112[[#This Row],[PRODUZIDAS]]*VLOOKUP(Tabela2256789101112[[#This Row],[SKU]],Tabela24[#All],11,0)</f>
        <v>0.70895000000000008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>
        <v>21.5</v>
      </c>
      <c r="E197" s="2">
        <f>Tabela2256789101112[[#This Row],[PRODUZIDAS]]*VLOOKUP(Tabela2256789101112[[#This Row],[SKU]],Tabela24[#All],11,0)</f>
        <v>14.122920000000001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>
        <v>51.5</v>
      </c>
      <c r="E200" s="2">
        <f>Tabela2256789101112[[#This Row],[PRODUZIDAS]]*VLOOKUP(Tabela2256789101112[[#This Row],[SKU]],Tabela24[#All],11,0)</f>
        <v>33.829320000000003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>
        <v>16</v>
      </c>
      <c r="E203" s="2">
        <f>Tabela2256789101112[[#This Row],[PRODUZIDAS]]*VLOOKUP(Tabela2256789101112[[#This Row],[SKU]],Tabela24[#All],11,0)</f>
        <v>11.337333333333332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>
        <v>43.5</v>
      </c>
      <c r="E208" s="2">
        <f>Tabela2256789101112[[#This Row],[PRODUZIDAS]]*VLOOKUP(Tabela2256789101112[[#This Row],[SKU]],Tabela24[#All],11,0)</f>
        <v>30.823374999999995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>
        <v>3</v>
      </c>
      <c r="E212" s="2">
        <f>Tabela2256789101112[[#This Row],[PRODUZIDAS]]*VLOOKUP(Tabela2256789101112[[#This Row],[SKU]],Tabela24[#All],11,0)</f>
        <v>2.1257499999999996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>
        <v>56.5</v>
      </c>
      <c r="E638" s="2">
        <f>Tabela2256789101112[[#This Row],[PRODUZIDAS]]*VLOOKUP(Tabela2256789101112[[#This Row],[SKU]],Tabela24[#All],11,0)</f>
        <v>40.034958333333329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850.2371367777148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>
        <v>217.5</v>
      </c>
      <c r="E23" s="2">
        <f>Tabela225678910111213[[#This Row],[PRODUZIDAS]]*VLOOKUP(Tabela225678910111213[[#This Row],[SKU]],Tabela24[#All],12,0)</f>
        <v>251.85869565217388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>
        <v>11</v>
      </c>
      <c r="E69" s="2">
        <f>Tabela225678910111213[[#This Row],[PRODUZIDAS]]*VLOOKUP(Tabela225678910111213[[#This Row],[SKU]],Tabela24[#All],12,0)</f>
        <v>12.061499999999999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>
        <v>10</v>
      </c>
      <c r="E96" s="2">
        <f>Tabela225678910111213[[#This Row],[PRODUZIDAS]]*VLOOKUP(Tabela225678910111213[[#This Row],[SKU]],Tabela24[#All],12,0)</f>
        <v>10.964999999999998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>
        <v>37.5</v>
      </c>
      <c r="E108" s="2">
        <f>Tabela225678910111213[[#This Row],[PRODUZIDAS]]*VLOOKUP(Tabela225678910111213[[#This Row],[SKU]],Tabela24[#All],12,0)</f>
        <v>41.054999999999993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>
        <v>18.5</v>
      </c>
      <c r="E111" s="2">
        <f>Tabela225678910111213[[#This Row],[PRODUZIDAS]]*VLOOKUP(Tabela225678910111213[[#This Row],[SKU]],Tabela24[#All],12,0)</f>
        <v>20.253799999999995</v>
      </c>
    </row>
    <row r="112" spans="2:5" x14ac:dyDescent="0.25">
      <c r="B112" s="3" t="s">
        <v>214</v>
      </c>
      <c r="C112" s="3" t="s">
        <v>215</v>
      </c>
      <c r="D112" s="1">
        <v>16.5</v>
      </c>
      <c r="E112" s="2">
        <f>Tabela225678910111213[[#This Row],[PRODUZIDAS]]*VLOOKUP(Tabela225678910111213[[#This Row],[SKU]],Tabela24[#All],12,0)</f>
        <v>18.064199999999996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>
        <v>9.5</v>
      </c>
      <c r="E136" s="2">
        <f>Tabela225678910111213[[#This Row],[PRODUZIDAS]]*VLOOKUP(Tabela225678910111213[[#This Row],[SKU]],Tabela24[#All],12,0)</f>
        <v>8.5674166666666647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>
        <v>58.5</v>
      </c>
      <c r="E144" s="2">
        <f>Tabela225678910111213[[#This Row],[PRODUZIDAS]]*VLOOKUP(Tabela225678910111213[[#This Row],[SKU]],Tabela24[#All],12,0)</f>
        <v>64.074214285714277</v>
      </c>
    </row>
    <row r="145" spans="2:5" x14ac:dyDescent="0.25">
      <c r="B145" s="3" t="s">
        <v>280</v>
      </c>
      <c r="C145" s="3" t="s">
        <v>281</v>
      </c>
      <c r="D145" s="1">
        <v>37</v>
      </c>
      <c r="E145" s="2">
        <f>Tabela225678910111213[[#This Row],[PRODUZIDAS]]*VLOOKUP(Tabela225678910111213[[#This Row],[SKU]],Tabela24[#All],12,0)</f>
        <v>40.525571428571425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>
        <v>19.5</v>
      </c>
      <c r="E148" s="2">
        <f>Tabela225678910111213[[#This Row],[PRODUZIDAS]]*VLOOKUP(Tabela225678910111213[[#This Row],[SKU]],Tabela24[#All],12,0)</f>
        <v>21.358071428571428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>
        <v>55.5</v>
      </c>
      <c r="E150" s="2">
        <f>Tabela225678910111213[[#This Row],[PRODUZIDAS]]*VLOOKUP(Tabela225678910111213[[#This Row],[SKU]],Tabela24[#All],12,0)</f>
        <v>60.788357142857137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>
        <v>10</v>
      </c>
      <c r="E174" s="2">
        <f>Tabela225678910111213[[#This Row],[PRODUZIDAS]]*VLOOKUP(Tabela225678910111213[[#This Row],[SKU]],Tabela24[#All],12,0)</f>
        <v>10.952857142857141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>
        <v>1</v>
      </c>
      <c r="E180" s="2">
        <f>Tabela225678910111213[[#This Row],[PRODUZIDAS]]*VLOOKUP(Tabela225678910111213[[#This Row],[SKU]],Tabela24[#All],12,0)</f>
        <v>1.0312000000000003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>
        <v>60</v>
      </c>
      <c r="E193" s="2">
        <f>Tabela225678910111213[[#This Row],[PRODUZIDAS]]*VLOOKUP(Tabela225678910111213[[#This Row],[SKU]],Tabela24[#All],12,0)</f>
        <v>65.687999999999988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>
        <v>10.5</v>
      </c>
      <c r="E196" s="2">
        <f>Tabela225678910111213[[#This Row],[PRODUZIDAS]]*VLOOKUP(Tabela225678910111213[[#This Row],[SKU]],Tabela24[#All],12,0)</f>
        <v>11.495399999999998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>
        <v>16</v>
      </c>
      <c r="E203" s="2">
        <f>Tabela225678910111213[[#This Row],[PRODUZIDAS]]*VLOOKUP(Tabela225678910111213[[#This Row],[SKU]],Tabela24[#All],12,0)</f>
        <v>14.42933333333333</v>
      </c>
    </row>
    <row r="204" spans="2:5" x14ac:dyDescent="0.25">
      <c r="B204" s="3" t="s">
        <v>398</v>
      </c>
      <c r="C204" s="3" t="s">
        <v>399</v>
      </c>
      <c r="D204" s="1">
        <v>22.5</v>
      </c>
      <c r="E204" s="2">
        <f>Tabela225678910111213[[#This Row],[PRODUZIDAS]]*VLOOKUP(Tabela225678910111213[[#This Row],[SKU]],Tabela24[#All],12,0)</f>
        <v>20.291249999999994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>
        <v>3</v>
      </c>
      <c r="E212" s="2">
        <f>Tabela225678910111213[[#This Row],[PRODUZIDAS]]*VLOOKUP(Tabela225678910111213[[#This Row],[SKU]],Tabela24[#All],12,0)</f>
        <v>2.7054999999999993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>
        <v>20</v>
      </c>
      <c r="E271" s="2">
        <f>Tabela225678910111213[[#This Row],[PRODUZIDAS]]*VLOOKUP(Tabela225678910111213[[#This Row],[SKU]],Tabela24[#All],12,0)</f>
        <v>16.744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>
        <v>15.5</v>
      </c>
      <c r="E276" s="2">
        <f>Tabela225678910111213[[#This Row],[PRODUZIDAS]]*VLOOKUP(Tabela225678910111213[[#This Row],[SKU]],Tabela24[#All],12,0)</f>
        <v>12.976599999999999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>
        <v>4</v>
      </c>
      <c r="E298" s="2">
        <f>Tabela225678910111213[[#This Row],[PRODUZIDAS]]*VLOOKUP(Tabela225678910111213[[#This Row],[SKU]],Tabela24[#All],12,0)</f>
        <v>3.5454545454545454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>
        <v>10</v>
      </c>
      <c r="E319" s="2">
        <f>Tabela225678910111213[[#This Row],[PRODUZIDAS]]*VLOOKUP(Tabela225678910111213[[#This Row],[SKU]],Tabela24[#All],12,0)</f>
        <v>10.248333333333333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>
        <v>11</v>
      </c>
      <c r="E343" s="2">
        <f>Tabela225678910111213[[#This Row],[PRODUZIDAS]]*VLOOKUP(Tabela225678910111213[[#This Row],[SKU]],Tabela24[#All],12,0)</f>
        <v>9.7954999999999988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>
        <v>6</v>
      </c>
      <c r="E347" s="2">
        <f>Tabela225678910111213[[#This Row],[PRODUZIDAS]]*VLOOKUP(Tabela225678910111213[[#This Row],[SKU]],Tabela24[#All],12,0)</f>
        <v>5.3429999999999991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>
        <v>2</v>
      </c>
      <c r="E359" s="2">
        <f>Tabela225678910111213[[#This Row],[PRODUZIDAS]]*VLOOKUP(Tabela225678910111213[[#This Row],[SKU]],Tabela24[#All],12,0)</f>
        <v>1.7727272727272727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>
        <v>4</v>
      </c>
      <c r="E363" s="2">
        <f>Tabela225678910111213[[#This Row],[PRODUZIDAS]]*VLOOKUP(Tabela225678910111213[[#This Row],[SKU]],Tabela24[#All],12,0)</f>
        <v>3.5454545454545454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>
        <v>3</v>
      </c>
      <c r="E454" s="2">
        <f>Tabela225678910111213[[#This Row],[PRODUZIDAS]]*VLOOKUP(Tabela225678910111213[[#This Row],[SKU]],Tabela24[#All],12,0)</f>
        <v>2.6714999999999995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>
        <v>2</v>
      </c>
      <c r="E456" s="2">
        <f>Tabela225678910111213[[#This Row],[PRODUZIDAS]]*VLOOKUP(Tabela225678910111213[[#This Row],[SKU]],Tabela24[#All],12,0)</f>
        <v>1.7809999999999997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>
        <v>96.5</v>
      </c>
      <c r="E630" s="2">
        <f>Tabela225678910111213[[#This Row],[PRODUZIDAS]]*VLOOKUP(Tabela225678910111213[[#This Row],[SKU]],Tabela24[#All],12,0)</f>
        <v>105.64819999999997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1110.065322193173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>
        <v>7</v>
      </c>
      <c r="E10" s="2">
        <f>Tabela22567891011121314[[#This Row],[PRODUZIDAS]]*VLOOKUP(Tabela22567891011121314[[#This Row],[SKU]],Tabela24[#All],13,0)</f>
        <v>8.5826086956521745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>
        <v>60</v>
      </c>
      <c r="E15" s="2">
        <f>Tabela22567891011121314[[#This Row],[PRODUZIDAS]]*VLOOKUP(Tabela22567891011121314[[#This Row],[SKU]],Tabela24[#All],13,0)</f>
        <v>73.565217391304344</v>
      </c>
    </row>
    <row r="16" spans="2:9" x14ac:dyDescent="0.25">
      <c r="B16" s="3" t="s">
        <v>22</v>
      </c>
      <c r="C16" s="3" t="s">
        <v>23</v>
      </c>
      <c r="D16" s="1">
        <v>106</v>
      </c>
      <c r="E16" s="2">
        <f>Tabela22567891011121314[[#This Row],[PRODUZIDAS]]*VLOOKUP(Tabela22567891011121314[[#This Row],[SKU]],Tabela24[#All],13,0)</f>
        <v>129.96521739130435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>
        <v>21</v>
      </c>
      <c r="E19" s="2">
        <f>Tabela22567891011121314[[#This Row],[PRODUZIDAS]]*VLOOKUP(Tabela22567891011121314[[#This Row],[SKU]],Tabela24[#All],13,0)</f>
        <v>25.747826086956522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>
        <v>131</v>
      </c>
      <c r="E23" s="2">
        <f>Tabela22567891011121314[[#This Row],[PRODUZIDAS]]*VLOOKUP(Tabela22567891011121314[[#This Row],[SKU]],Tabela24[#All],13,0)</f>
        <v>160.61739130434782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>
        <v>50</v>
      </c>
      <c r="E27" s="2">
        <f>Tabela22567891011121314[[#This Row],[PRODUZIDAS]]*VLOOKUP(Tabela22567891011121314[[#This Row],[SKU]],Tabela24[#All],13,0)</f>
        <v>57.945205479452042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>
        <v>10</v>
      </c>
      <c r="E69" s="2">
        <f>Tabela22567891011121314[[#This Row],[PRODUZIDAS]]*VLOOKUP(Tabela22567891011121314[[#This Row],[SKU]],Tabela24[#All],13,0)</f>
        <v>11.609999999999998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>
        <v>9</v>
      </c>
      <c r="E96" s="2">
        <f>Tabela22567891011121314[[#This Row],[PRODUZIDAS]]*VLOOKUP(Tabela22567891011121314[[#This Row],[SKU]],Tabela24[#All],13,0)</f>
        <v>10.448999999999998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>
        <v>36</v>
      </c>
      <c r="E108" s="2">
        <f>Tabela22567891011121314[[#This Row],[PRODUZIDAS]]*VLOOKUP(Tabela22567891011121314[[#This Row],[SKU]],Tabela24[#All],13,0)</f>
        <v>41.731199999999994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>
        <v>18</v>
      </c>
      <c r="E111" s="2">
        <f>Tabela22567891011121314[[#This Row],[PRODUZIDAS]]*VLOOKUP(Tabela22567891011121314[[#This Row],[SKU]],Tabela24[#All],13,0)</f>
        <v>20.865599999999997</v>
      </c>
    </row>
    <row r="112" spans="2:5" x14ac:dyDescent="0.25">
      <c r="B112" s="3" t="s">
        <v>214</v>
      </c>
      <c r="C112" s="3" t="s">
        <v>215</v>
      </c>
      <c r="D112" s="1">
        <v>16</v>
      </c>
      <c r="E112" s="2">
        <f>Tabela22567891011121314[[#This Row],[PRODUZIDAS]]*VLOOKUP(Tabela22567891011121314[[#This Row],[SKU]],Tabela24[#All],13,0)</f>
        <v>18.547199999999997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>
        <v>50</v>
      </c>
      <c r="E116" s="2">
        <f>Tabela22567891011121314[[#This Row],[PRODUZIDAS]]*VLOOKUP(Tabela22567891011121314[[#This Row],[SKU]],Tabela24[#All],13,0)</f>
        <v>57.959999999999987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>
        <v>7</v>
      </c>
      <c r="E126" s="2">
        <f>Tabela22567891011121314[[#This Row],[PRODUZIDAS]]*VLOOKUP(Tabela22567891011121314[[#This Row],[SKU]],Tabela24[#All],13,0)</f>
        <v>8.1164999999999985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38</v>
      </c>
      <c r="E144" s="2">
        <f>Tabela22567891011121314[[#This Row],[PRODUZIDAS]]*VLOOKUP(Tabela22567891011121314[[#This Row],[SKU]],Tabela24[#All],13,0)</f>
        <v>44.069142857142857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>
        <v>9</v>
      </c>
      <c r="E172" s="2">
        <f>Tabela22567891011121314[[#This Row],[PRODUZIDAS]]*VLOOKUP(Tabela22567891011121314[[#This Row],[SKU]],Tabela24[#All],13,0)</f>
        <v>10.437428571428571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>
        <v>2</v>
      </c>
      <c r="E174" s="2">
        <f>Tabela22567891011121314[[#This Row],[PRODUZIDAS]]*VLOOKUP(Tabela22567891011121314[[#This Row],[SKU]],Tabela24[#All],13,0)</f>
        <v>2.3194285714285714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>
        <v>1</v>
      </c>
      <c r="E180" s="2">
        <f>Tabela22567891011121314[[#This Row],[PRODUZIDAS]]*VLOOKUP(Tabela22567891011121314[[#This Row],[SKU]],Tabela24[#All],13,0)</f>
        <v>1.1600999999999999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>
        <v>101</v>
      </c>
      <c r="E192" s="2">
        <f>Tabela22567891011121314[[#This Row],[PRODUZIDAS]]*VLOOKUP(Tabela22567891011121314[[#This Row],[SKU]],Tabela24[#All],13,0)</f>
        <v>117.07919999999997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>
        <v>10</v>
      </c>
      <c r="E196" s="2">
        <f>Tabela22567891011121314[[#This Row],[PRODUZIDAS]]*VLOOKUP(Tabela22567891011121314[[#This Row],[SKU]],Tabela24[#All],13,0)</f>
        <v>11.591999999999999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>
        <v>18</v>
      </c>
      <c r="E203" s="2">
        <f>Tabela22567891011121314[[#This Row],[PRODUZIDAS]]*VLOOKUP(Tabela22567891011121314[[#This Row],[SKU]],Tabela24[#All],13,0)</f>
        <v>20.870999999999995</v>
      </c>
    </row>
    <row r="204" spans="2:5" x14ac:dyDescent="0.25">
      <c r="B204" s="3" t="s">
        <v>398</v>
      </c>
      <c r="C204" s="3" t="s">
        <v>399</v>
      </c>
      <c r="D204" s="1">
        <v>3</v>
      </c>
      <c r="E204" s="2">
        <f>Tabela22567891011121314[[#This Row],[PRODUZIDAS]]*VLOOKUP(Tabela22567891011121314[[#This Row],[SKU]],Tabela24[#All],13,0)</f>
        <v>3.4784999999999995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>
        <v>3</v>
      </c>
      <c r="E212" s="2">
        <f>Tabela22567891011121314[[#This Row],[PRODUZIDAS]]*VLOOKUP(Tabela22567891011121314[[#This Row],[SKU]],Tabela24[#All],13,0)</f>
        <v>3.4784999999999995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>
        <v>5</v>
      </c>
      <c r="E226" s="2">
        <f>Tabela22567891011121314[[#This Row],[PRODUZIDAS]]*VLOOKUP(Tabela22567891011121314[[#This Row],[SKU]],Tabela24[#All],13,0)</f>
        <v>5.798571428571428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>
        <v>18</v>
      </c>
      <c r="E276" s="2">
        <f>Tabela22567891011121314[[#This Row],[PRODUZIDAS]]*VLOOKUP(Tabela22567891011121314[[#This Row],[SKU]],Tabela24[#All],13,0)</f>
        <v>20.865599999999997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>
        <v>4</v>
      </c>
      <c r="E298" s="2">
        <f>Tabela22567891011121314[[#This Row],[PRODUZIDAS]]*VLOOKUP(Tabela22567891011121314[[#This Row],[SKU]],Tabela24[#All],13,0)</f>
        <v>4.9090909090909092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>
        <v>10</v>
      </c>
      <c r="E319" s="2">
        <f>Tabela22567891011121314[[#This Row],[PRODUZIDAS]]*VLOOKUP(Tabela22567891011121314[[#This Row],[SKU]],Tabela24[#All],13,0)</f>
        <v>14.189999999999998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>
        <v>16</v>
      </c>
      <c r="E339" s="2">
        <f>Tabela22567891011121314[[#This Row],[PRODUZIDAS]]*VLOOKUP(Tabela22567891011121314[[#This Row],[SKU]],Tabela24[#All],13,0)</f>
        <v>18.547199999999997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>
        <v>13</v>
      </c>
      <c r="E341" s="2">
        <f>Tabela22567891011121314[[#This Row],[PRODUZIDAS]]*VLOOKUP(Tabela22567891011121314[[#This Row],[SKU]],Tabela24[#All],13,0)</f>
        <v>12.466999999999999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>
        <v>6</v>
      </c>
      <c r="E347" s="2">
        <f>Tabela22567891011121314[[#This Row],[PRODUZIDAS]]*VLOOKUP(Tabela22567891011121314[[#This Row],[SKU]],Tabela24[#All],13,0)</f>
        <v>5.7539999999999996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>
        <v>2</v>
      </c>
      <c r="E359" s="2">
        <f>Tabela22567891011121314[[#This Row],[PRODUZIDAS]]*VLOOKUP(Tabela22567891011121314[[#This Row],[SKU]],Tabela24[#All],13,0)</f>
        <v>2.4545454545454546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>
        <v>4</v>
      </c>
      <c r="E363" s="2">
        <f>Tabela22567891011121314[[#This Row],[PRODUZIDAS]]*VLOOKUP(Tabela22567891011121314[[#This Row],[SKU]],Tabela24[#All],13,0)</f>
        <v>4.9090909090909092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>
        <v>2</v>
      </c>
      <c r="E454" s="2">
        <f>Tabela22567891011121314[[#This Row],[PRODUZIDAS]]*VLOOKUP(Tabela22567891011121314[[#This Row],[SKU]],Tabela24[#All],13,0)</f>
        <v>2.4659999999999993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>
        <v>2</v>
      </c>
      <c r="E456" s="2">
        <f>Tabela22567891011121314[[#This Row],[PRODUZIDAS]]*VLOOKUP(Tabela22567891011121314[[#This Row],[SKU]],Tabela24[#All],13,0)</f>
        <v>2.4659999999999993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>
        <v>5</v>
      </c>
      <c r="E581" s="2">
        <f>Tabela22567891011121314[[#This Row],[PRODUZIDAS]]*VLOOKUP(Tabela22567891011121314[[#This Row],[SKU]],Tabela24[#All],13,0)</f>
        <v>5.7974999999999985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>
        <v>97</v>
      </c>
      <c r="E627" s="2">
        <f>Tabela22567891011121314[[#This Row],[PRODUZIDAS]]*VLOOKUP(Tabela22567891011121314[[#This Row],[SKU]],Tabela24[#All],13,0)</f>
        <v>112.44239999999998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>
        <v>31</v>
      </c>
      <c r="E630" s="2">
        <f>Tabela22567891011121314[[#This Row],[PRODUZIDAS]]*VLOOKUP(Tabela22567891011121314[[#This Row],[SKU]],Tabela24[#All],13,0)</f>
        <v>35.935199999999995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>
        <v>18</v>
      </c>
      <c r="E664" s="2">
        <f>Tabela22567891011121314[[#This Row],[PRODUZIDAS]]*VLOOKUP(Tabela22567891011121314[[#This Row],[SKU]],Tabela24[#All],13,0)</f>
        <v>20.874857142857142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247.83807159848291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>
        <v>7</v>
      </c>
      <c r="E10" s="2">
        <f>Tabela2256789101112131415[[#This Row],[PRODUZIDAS]]*VLOOKUP(Tabela2256789101112131415[[#This Row],[SKU]],Tabela24[#All],14,0)</f>
        <v>1.9072463768115941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>
        <v>60</v>
      </c>
      <c r="E15" s="2">
        <f>Tabela2256789101112131415[[#This Row],[PRODUZIDAS]]*VLOOKUP(Tabela2256789101112131415[[#This Row],[SKU]],Tabela24[#All],14,0)</f>
        <v>16.347826086956523</v>
      </c>
    </row>
    <row r="16" spans="2:9" x14ac:dyDescent="0.25">
      <c r="B16" s="3" t="s">
        <v>22</v>
      </c>
      <c r="C16" s="3" t="s">
        <v>23</v>
      </c>
      <c r="D16" s="1">
        <v>106</v>
      </c>
      <c r="E16" s="2">
        <f>Tabela2256789101112131415[[#This Row],[PRODUZIDAS]]*VLOOKUP(Tabela2256789101112131415[[#This Row],[SKU]],Tabela24[#All],14,0)</f>
        <v>28.881159420289855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>
        <v>21</v>
      </c>
      <c r="E19" s="2">
        <f>Tabela2256789101112131415[[#This Row],[PRODUZIDAS]]*VLOOKUP(Tabela2256789101112131415[[#This Row],[SKU]],Tabela24[#All],14,0)</f>
        <v>5.7217391304347824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>
        <v>131</v>
      </c>
      <c r="E23" s="2">
        <f>Tabela2256789101112131415[[#This Row],[PRODUZIDAS]]*VLOOKUP(Tabela2256789101112131415[[#This Row],[SKU]],Tabela24[#All],14,0)</f>
        <v>35.692753623188409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>
        <v>50</v>
      </c>
      <c r="E27" s="2">
        <f>Tabela2256789101112131415[[#This Row],[PRODUZIDAS]]*VLOOKUP(Tabela2256789101112131415[[#This Row],[SKU]],Tabela24[#All],14,0)</f>
        <v>12.876712328767123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>
        <v>10</v>
      </c>
      <c r="E69" s="2">
        <f>Tabela2256789101112131415[[#This Row],[PRODUZIDAS]]*VLOOKUP(Tabela2256789101112131415[[#This Row],[SKU]],Tabela24[#All],14,0)</f>
        <v>2.58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>
        <v>9</v>
      </c>
      <c r="E96" s="2">
        <f>Tabela2256789101112131415[[#This Row],[PRODUZIDAS]]*VLOOKUP(Tabela2256789101112131415[[#This Row],[SKU]],Tabela24[#All],14,0)</f>
        <v>2.3220000000000001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>
        <v>36</v>
      </c>
      <c r="E108" s="2">
        <f>Tabela2256789101112131415[[#This Row],[PRODUZIDAS]]*VLOOKUP(Tabela2256789101112131415[[#This Row],[SKU]],Tabela24[#All],14,0)</f>
        <v>9.2736000000000001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>
        <v>18</v>
      </c>
      <c r="E111" s="2">
        <f>Tabela2256789101112131415[[#This Row],[PRODUZIDAS]]*VLOOKUP(Tabela2256789101112131415[[#This Row],[SKU]],Tabela24[#All],14,0)</f>
        <v>4.6368</v>
      </c>
    </row>
    <row r="112" spans="2:5" x14ac:dyDescent="0.25">
      <c r="B112" s="3" t="s">
        <v>214</v>
      </c>
      <c r="C112" s="3" t="s">
        <v>215</v>
      </c>
      <c r="D112" s="1">
        <v>16</v>
      </c>
      <c r="E112" s="2">
        <f>Tabela2256789101112131415[[#This Row],[PRODUZIDAS]]*VLOOKUP(Tabela2256789101112131415[[#This Row],[SKU]],Tabela24[#All],14,0)</f>
        <v>4.1215999999999999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>
        <v>50</v>
      </c>
      <c r="E116" s="2">
        <f>Tabela2256789101112131415[[#This Row],[PRODUZIDAS]]*VLOOKUP(Tabela2256789101112131415[[#This Row],[SKU]],Tabela24[#All],14,0)</f>
        <v>12.879999999999999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>
        <v>7</v>
      </c>
      <c r="E126" s="2">
        <f>Tabela2256789101112131415[[#This Row],[PRODUZIDAS]]*VLOOKUP(Tabela2256789101112131415[[#This Row],[SKU]],Tabela24[#All],14,0)</f>
        <v>1.8036666666666665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38</v>
      </c>
      <c r="E144" s="2">
        <f>Tabela2256789101112131415[[#This Row],[PRODUZIDAS]]*VLOOKUP(Tabela2256789101112131415[[#This Row],[SKU]],Tabela24[#All],14,0)</f>
        <v>9.7931428571428576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>
        <v>9</v>
      </c>
      <c r="E172" s="2">
        <f>Tabela2256789101112131415[[#This Row],[PRODUZIDAS]]*VLOOKUP(Tabela2256789101112131415[[#This Row],[SKU]],Tabela24[#All],14,0)</f>
        <v>2.3194285714285714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>
        <v>2</v>
      </c>
      <c r="E174" s="2">
        <f>Tabela2256789101112131415[[#This Row],[PRODUZIDAS]]*VLOOKUP(Tabela2256789101112131415[[#This Row],[SKU]],Tabela24[#All],14,0)</f>
        <v>0.51542857142857146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>
        <v>1</v>
      </c>
      <c r="E180" s="2">
        <f>Tabela2256789101112131415[[#This Row],[PRODUZIDAS]]*VLOOKUP(Tabela2256789101112131415[[#This Row],[SKU]],Tabela24[#All],14,0)</f>
        <v>0.25780000000000008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>
        <v>101</v>
      </c>
      <c r="E192" s="2">
        <f>Tabela2256789101112131415[[#This Row],[PRODUZIDAS]]*VLOOKUP(Tabela2256789101112131415[[#This Row],[SKU]],Tabela24[#All],14,0)</f>
        <v>26.017599999999998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>
        <v>10</v>
      </c>
      <c r="E196" s="2">
        <f>Tabela2256789101112131415[[#This Row],[PRODUZIDAS]]*VLOOKUP(Tabela2256789101112131415[[#This Row],[SKU]],Tabela24[#All],14,0)</f>
        <v>2.5760000000000001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>
        <v>18</v>
      </c>
      <c r="E203" s="2">
        <f>Tabela2256789101112131415[[#This Row],[PRODUZIDAS]]*VLOOKUP(Tabela2256789101112131415[[#This Row],[SKU]],Tabela24[#All],14,0)</f>
        <v>4.6379999999999999</v>
      </c>
    </row>
    <row r="204" spans="2:5" x14ac:dyDescent="0.25">
      <c r="B204" s="3" t="s">
        <v>398</v>
      </c>
      <c r="C204" s="3" t="s">
        <v>399</v>
      </c>
      <c r="D204" s="1">
        <v>3</v>
      </c>
      <c r="E204" s="2">
        <f>Tabela2256789101112131415[[#This Row],[PRODUZIDAS]]*VLOOKUP(Tabela2256789101112131415[[#This Row],[SKU]],Tabela24[#All],14,0)</f>
        <v>0.77299999999999991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>
        <v>3</v>
      </c>
      <c r="E212" s="2">
        <f>Tabela2256789101112131415[[#This Row],[PRODUZIDAS]]*VLOOKUP(Tabela2256789101112131415[[#This Row],[SKU]],Tabela24[#All],14,0)</f>
        <v>0.77299999999999991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>
        <v>5</v>
      </c>
      <c r="E226" s="2">
        <f>Tabela2256789101112131415[[#This Row],[PRODUZIDAS]]*VLOOKUP(Tabela2256789101112131415[[#This Row],[SKU]],Tabela24[#All],14,0)</f>
        <v>1.2885714285714287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>
        <v>18</v>
      </c>
      <c r="E276" s="2">
        <f>Tabela2256789101112131415[[#This Row],[PRODUZIDAS]]*VLOOKUP(Tabela2256789101112131415[[#This Row],[SKU]],Tabela24[#All],14,0)</f>
        <v>4.6368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>
        <v>4</v>
      </c>
      <c r="E298" s="2">
        <f>Tabela2256789101112131415[[#This Row],[PRODUZIDAS]]*VLOOKUP(Tabela2256789101112131415[[#This Row],[SKU]],Tabela24[#All],14,0)</f>
        <v>1.0909090909090908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>
        <v>10</v>
      </c>
      <c r="E319" s="2">
        <f>Tabela2256789101112131415[[#This Row],[PRODUZIDAS]]*VLOOKUP(Tabela2256789101112131415[[#This Row],[SKU]],Tabela24[#All],14,0)</f>
        <v>3.1533333333333333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>
        <v>16</v>
      </c>
      <c r="E339" s="2">
        <f>Tabela2256789101112131415[[#This Row],[PRODUZIDAS]]*VLOOKUP(Tabela2256789101112131415[[#This Row],[SKU]],Tabela24[#All],14,0)</f>
        <v>4.1215999999999999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>
        <v>13</v>
      </c>
      <c r="E341" s="2">
        <f>Tabela2256789101112131415[[#This Row],[PRODUZIDAS]]*VLOOKUP(Tabela2256789101112131415[[#This Row],[SKU]],Tabela24[#All],14,0)</f>
        <v>3.5619999999999994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>
        <v>6</v>
      </c>
      <c r="E347" s="2">
        <f>Tabela2256789101112131415[[#This Row],[PRODUZIDAS]]*VLOOKUP(Tabela2256789101112131415[[#This Row],[SKU]],Tabela24[#All],14,0)</f>
        <v>1.6439999999999997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>
        <v>2</v>
      </c>
      <c r="E359" s="2">
        <f>Tabela2256789101112131415[[#This Row],[PRODUZIDAS]]*VLOOKUP(Tabela2256789101112131415[[#This Row],[SKU]],Tabela24[#All],14,0)</f>
        <v>0.54545454545454541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>
        <v>4</v>
      </c>
      <c r="E363" s="2">
        <f>Tabela2256789101112131415[[#This Row],[PRODUZIDAS]]*VLOOKUP(Tabela2256789101112131415[[#This Row],[SKU]],Tabela24[#All],14,0)</f>
        <v>1.0909090909090908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>
        <v>2</v>
      </c>
      <c r="E454" s="2">
        <f>Tabela2256789101112131415[[#This Row],[PRODUZIDAS]]*VLOOKUP(Tabela2256789101112131415[[#This Row],[SKU]],Tabela24[#All],14,0)</f>
        <v>0.54799999999999993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>
        <v>2</v>
      </c>
      <c r="E456" s="2">
        <f>Tabela2256789101112131415[[#This Row],[PRODUZIDAS]]*VLOOKUP(Tabela2256789101112131415[[#This Row],[SKU]],Tabela24[#All],14,0)</f>
        <v>0.54799999999999993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>
        <v>5</v>
      </c>
      <c r="E581" s="2">
        <f>Tabela2256789101112131415[[#This Row],[PRODUZIDAS]]*VLOOKUP(Tabela2256789101112131415[[#This Row],[SKU]],Tabela24[#All],14,0)</f>
        <v>1.2883333333333333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>
        <v>97</v>
      </c>
      <c r="E627" s="2">
        <f>Tabela2256789101112131415[[#This Row],[PRODUZIDAS]]*VLOOKUP(Tabela2256789101112131415[[#This Row],[SKU]],Tabela24[#All],14,0)</f>
        <v>24.987199999999998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>
        <v>31</v>
      </c>
      <c r="E630" s="2">
        <f>Tabela2256789101112131415[[#This Row],[PRODUZIDAS]]*VLOOKUP(Tabela2256789101112131415[[#This Row],[SKU]],Tabela24[#All],14,0)</f>
        <v>7.9855999999999998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>
        <v>18</v>
      </c>
      <c r="E664" s="2">
        <f>Tabela2256789101112131415[[#This Row],[PRODUZIDAS]]*VLOOKUP(Tabela2256789101112131415[[#This Row],[SKU]],Tabela24[#All],14,0)</f>
        <v>4.6388571428571428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2025-02-20T17:22:42Z</dcterms:modified>
</cp:coreProperties>
</file>