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1106C06D-46FB-4005-A825-8E4B0C8C469B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<sst xmlns="http://schemas.openxmlformats.org/spreadsheetml/2006/main" count="26032" uniqueCount="1899">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</sst>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45702</v>
      </c>
      <c r="C2" s="31"/>
      <c r="D2" s="33">
        <f>SUM(Tabela15[VALOR])</f>
        <v>6490.8172559088371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264.10885864318334</v>
      </c>
      <c r="D7" s="26"/>
      <c r="E7" s="26">
        <f>Tabela15[[#This Row],[VALOR]]-Tabela15[[#This Row],[Custo Setor]]</f>
        <v>264.10885864318334</v>
      </c>
    </row>
    <row r="8" spans="2:5" x14ac:dyDescent="0.25">
      <c r="B8" t="s">
        <v>1883</v>
      </c>
      <c r="C8" s="21">
        <f t="array" ref="C8">'2 - CORTE VOIL'!G4</f>
        <v>793.05556857142858</v>
      </c>
      <c r="D8" s="26"/>
      <c r="E8" s="26">
        <f>Tabela15[[#This Row],[VALOR]]-Tabela15[[#This Row],[Custo Setor]]</f>
        <v>793.05556857142858</v>
      </c>
    </row>
    <row r="9" spans="2:5" x14ac:dyDescent="0.25">
      <c r="B9" t="s">
        <v>1885</v>
      </c>
      <c r="C9" s="21">
        <f t="array" ref="C9">'3 - BAINHA CONTINUA'!G4</f>
        <v>285.15300330000002</v>
      </c>
      <c r="D9" s="26"/>
      <c r="E9" s="26">
        <f>Tabela15[[#This Row],[VALOR]]-Tabela15[[#This Row],[Custo Setor]]</f>
        <v>285.15300330000002</v>
      </c>
    </row>
    <row r="10" spans="2:5" x14ac:dyDescent="0.25">
      <c r="B10" t="s">
        <v>1884</v>
      </c>
      <c r="C10" s="21">
        <f t="array" ref="C10">'4 - BARRADO'!G4</f>
        <v>884.56259523809524</v>
      </c>
      <c r="D10" s="26"/>
      <c r="E10" s="26">
        <f>Tabela15[[#This Row],[VALOR]]-Tabela15[[#This Row],[Custo Setor]]</f>
        <v>884.56259523809524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50.231999999999992</v>
      </c>
      <c r="D12" s="26"/>
      <c r="E12" s="26">
        <f>Tabela15[[#This Row],[VALOR]]-Tabela15[[#This Row],[Custo Setor]]</f>
        <v>50.231999999999992</v>
      </c>
    </row>
    <row r="13" spans="2:5" x14ac:dyDescent="0.25">
      <c r="B13" t="s">
        <v>1888</v>
      </c>
      <c r="C13" s="21">
        <f t="array" ref="C13">'7 - PALETEIRA'!G4</f>
        <v>499.37284374202324</v>
      </c>
      <c r="D13" s="26"/>
      <c r="E13" s="26">
        <f>Tabela15[[#This Row],[VALOR]]-Tabela15[[#This Row],[Custo Setor]]</f>
        <v>499.37284374202324</v>
      </c>
    </row>
    <row r="14" spans="2:5" x14ac:dyDescent="0.25">
      <c r="B14" t="s">
        <v>1889</v>
      </c>
      <c r="C14" s="21">
        <f>'8 - ACABAMENTO'!G4</f>
        <v>750.46350676281224</v>
      </c>
      <c r="D14" s="26"/>
      <c r="E14" s="26">
        <f>Tabela15[[#This Row],[VALOR]]-Tabela15[[#This Row],[Custo Setor]]</f>
        <v>750.46350676281224</v>
      </c>
    </row>
    <row r="15" spans="2:5" x14ac:dyDescent="0.25">
      <c r="B15" t="s">
        <v>1890</v>
      </c>
      <c r="C15" s="21">
        <f t="array" ref="C15">'9 - FURO'!G4</f>
        <v>560.15458411682107</v>
      </c>
      <c r="D15" s="26"/>
      <c r="E15" s="26">
        <f>Tabela15[[#This Row],[VALOR]]-Tabela15[[#This Row],[Custo Setor]]</f>
        <v>560.15458411682107</v>
      </c>
    </row>
    <row r="16" spans="2:5" x14ac:dyDescent="0.25">
      <c r="B16" t="s">
        <v>1891</v>
      </c>
      <c r="C16" s="21">
        <f t="array" ref="C16">'10 - ILHOS'!G4</f>
        <v>1218.8071995419612</v>
      </c>
      <c r="D16" s="26"/>
      <c r="E16" s="26">
        <f>Tabela15[[#This Row],[VALOR]]-Tabela15[[#This Row],[Custo Setor]]</f>
        <v>1218.8071995419612</v>
      </c>
    </row>
    <row r="17" spans="2:5" x14ac:dyDescent="0.25">
      <c r="B17" t="s">
        <v>1892</v>
      </c>
      <c r="C17" s="21">
        <f t="array" ref="C17">'11 - DOBRA'!G4</f>
        <v>969.41962399387387</v>
      </c>
      <c r="D17" s="26"/>
      <c r="E17" s="26">
        <f>Tabela15[[#This Row],[VALOR]]-Tabela15[[#This Row],[Custo Setor]]</f>
        <v>969.41962399387387</v>
      </c>
    </row>
    <row r="18" spans="2:5" x14ac:dyDescent="0.25">
      <c r="B18" t="s">
        <v>1893</v>
      </c>
      <c r="C18" s="21">
        <f t="array" ref="C18">'12 - EMBALAGEM'!G4</f>
        <v>215.48747199863868</v>
      </c>
      <c r="D18" s="26"/>
      <c r="E18" s="26">
        <f>Tabela15[[#This Row],[VALOR]]-Tabela15[[#This Row],[Custo Setor]]</f>
        <v>215.48747199863868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6490.8172559088371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05" workbookViewId="0">
      <selection activeCell="D127" sqref="D12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264.10885864318334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>
        <v>1</v>
      </c>
      <c r="E38" s="2">
        <f>Tabela2[[#This Row],[PRODUZIDAS]]*VLOOKUP(Tabela2[[#This Row],[SKU]],Tabela24[#All],3,0)</f>
        <v>0.27041095890410954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>
        <v>10</v>
      </c>
      <c r="E64" s="2">
        <f>Tabela2[[#This Row],[PRODUZIDAS]]*VLOOKUP(Tabela2[[#This Row],[SKU]],Tabela24[#All],3,0)</f>
        <v>2.7041095890410953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3</v>
      </c>
      <c r="E68" s="2">
        <f>Tabela2[[#This Row],[PRODUZIDAS]]*VLOOKUP(Tabela2[[#This Row],[SKU]],Tabela24[#All],3,0)</f>
        <v>0.81269999999999998</v>
      </c>
    </row>
    <row r="69" spans="2:5" x14ac:dyDescent="0.25">
      <c r="B69" s="3" t="s">
        <v>128</v>
      </c>
      <c r="C69" s="3" t="s">
        <v>129</v>
      </c>
      <c r="D69" s="1">
        <v>16</v>
      </c>
      <c r="E69" s="2">
        <f>Tabela2[[#This Row],[PRODUZIDAS]]*VLOOKUP(Tabela2[[#This Row],[SKU]],Tabela24[#All],3,0)</f>
        <v>4.3343999999999996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>
        <v>1</v>
      </c>
      <c r="E72" s="2">
        <f>Tabela2[[#This Row],[PRODUZIDAS]]*VLOOKUP(Tabela2[[#This Row],[SKU]],Tabela24[#All],3,0)</f>
        <v>0.27089999999999997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25</v>
      </c>
      <c r="E75" s="2">
        <f>Tabela2[[#This Row],[PRODUZIDAS]]*VLOOKUP(Tabela2[[#This Row],[SKU]],Tabela24[#All],3,0)</f>
        <v>6.7724999999999991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19</v>
      </c>
      <c r="E77" s="2">
        <f>Tabela2[[#This Row],[PRODUZIDAS]]*VLOOKUP(Tabela2[[#This Row],[SKU]],Tabela24[#All],3,0)</f>
        <v>5.1470999999999991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>
        <v>100</v>
      </c>
      <c r="E123" s="2">
        <f>Tabela2[[#This Row],[PRODUZIDAS]]*VLOOKUP(Tabela2[[#This Row],[SKU]],Tabela24[#All],3,0)</f>
        <v>32.208333333333336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>
        <v>200</v>
      </c>
      <c r="E126" s="2">
        <f>Tabela2[[#This Row],[PRODUZIDAS]]*VLOOKUP(Tabela2[[#This Row],[SKU]],Tabela24[#All],3,0)</f>
        <v>64.416666666666671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>
        <v>50</v>
      </c>
      <c r="E130" s="2">
        <f>Tabela2[[#This Row],[PRODUZIDAS]]*VLOOKUP(Tabela2[[#This Row],[SKU]],Tabela24[#All],3,0)</f>
        <v>16.104166666666668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>
        <v>90</v>
      </c>
      <c r="E152" s="2">
        <f>Tabela2[[#This Row],[PRODUZIDAS]]*VLOOKUP(Tabela2[[#This Row],[SKU]],Tabela24[#All],3,0)</f>
        <v>28.992857142857147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>
        <v>5</v>
      </c>
      <c r="E174" s="2">
        <f>Tabela2[[#This Row],[PRODUZIDAS]]*VLOOKUP(Tabela2[[#This Row],[SKU]],Tabela24[#All],3,0)</f>
        <v>1.6107142857142858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>
        <v>100</v>
      </c>
      <c r="E274" s="2">
        <f>Tabela2[[#This Row],[PRODUZIDAS]]*VLOOKUP(Tabela2[[#This Row],[SKU]],Tabela24[#All],3,0)</f>
        <v>77.279999999999987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>
        <v>30</v>
      </c>
      <c r="E276" s="2">
        <f>Tabela2[[#This Row],[PRODUZIDAS]]*VLOOKUP(Tabela2[[#This Row],[SKU]],Tabela24[#All],3,0)</f>
        <v>23.183999999999997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29" workbookViewId="0">
      <selection activeCell="D153" sqref="D15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793.05556857142858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>
        <v>36.5</v>
      </c>
      <c r="E152" s="2">
        <f>Tabela225[[#This Row],[PRODUZIDAS]]*VLOOKUP(Tabela225[[#This Row],[SKU]],Tabela24[#All],4,0)</f>
        <v>54.087785714285708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>
        <v>20.5</v>
      </c>
      <c r="E174" s="2">
        <f>Tabela225[[#This Row],[PRODUZIDAS]]*VLOOKUP(Tabela225[[#This Row],[SKU]],Tabela24[#All],4,0)</f>
        <v>30.378071428571428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426</v>
      </c>
      <c r="E192" s="2">
        <f>Tabela225[[#This Row],[PRODUZIDAS]]*VLOOKUP(Tabela225[[#This Row],[SKU]],Tabela24[#All],4,0)</f>
        <v>230.44896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>
        <v>405.5</v>
      </c>
      <c r="E199" s="2">
        <f>Tabela225[[#This Row],[PRODUZIDAS]]*VLOOKUP(Tabela225[[#This Row],[SKU]],Tabela24[#All],4,0)</f>
        <v>219.35928000000001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>
        <v>201.5</v>
      </c>
      <c r="E203" s="2">
        <f>Tabela225[[#This Row],[PRODUZIDAS]]*VLOOKUP(Tabela225[[#This Row],[SKU]],Tabela24[#All],4,0)</f>
        <v>186.91139999999999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>
        <v>48.5</v>
      </c>
      <c r="E232" s="2">
        <f>Tabela225[[#This Row],[PRODUZIDAS]]*VLOOKUP(Tabela225[[#This Row],[SKU]],Tabela24[#All],4,0)</f>
        <v>71.870071428571421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37" workbookViewId="0">
      <selection activeCell="D151" sqref="D15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285.15300330000002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77.5</v>
      </c>
      <c r="E146" s="2">
        <f>Tabela2256[[#This Row],[PRODUZIDAS]]*VLOOKUP(Tabela2256[[#This Row],[SKU]],Tabela24[#All],5,0)</f>
        <v>34.952500000000001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>
        <v>50.83</v>
      </c>
      <c r="E150" s="2">
        <f>Tabela2256[[#This Row],[PRODUZIDAS]]*VLOOKUP(Tabela2256[[#This Row],[SKU]],Tabela24[#All],5,0)</f>
        <v>22.924330000000001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>
        <v>117.08</v>
      </c>
      <c r="E152" s="2">
        <f>Tabela2256[[#This Row],[PRODUZIDAS]]*VLOOKUP(Tabela2256[[#This Row],[SKU]],Tabela24[#All],5,0)</f>
        <v>52.803080000000001</v>
      </c>
    </row>
    <row r="153" spans="2:5" x14ac:dyDescent="0.25">
      <c r="B153" s="3" t="s">
        <v>296</v>
      </c>
      <c r="C153" s="3" t="s">
        <v>297</v>
      </c>
      <c r="D153" s="1">
        <v>114.16</v>
      </c>
      <c r="E153" s="2">
        <f>Tabela2256[[#This Row],[PRODUZIDAS]]*VLOOKUP(Tabela2256[[#This Row],[SKU]],Tabela24[#All],5,0)</f>
        <v>51.486159999999998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67.708299999999994</v>
      </c>
      <c r="E225" s="2">
        <f>Tabela2256[[#This Row],[PRODUZIDAS]]*VLOOKUP(Tabela2256[[#This Row],[SKU]],Tabela24[#All],5,0)</f>
        <v>30.536443299999998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>
        <v>57.5</v>
      </c>
      <c r="E228" s="2">
        <f>Tabela2256[[#This Row],[PRODUZIDAS]]*VLOOKUP(Tabela2256[[#This Row],[SKU]],Tabela24[#All],5,0)</f>
        <v>25.932500000000001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>
        <v>52.5</v>
      </c>
      <c r="E232" s="2">
        <f>Tabela2256[[#This Row],[PRODUZIDAS]]*VLOOKUP(Tabela2256[[#This Row],[SKU]],Tabela24[#All],5,0)</f>
        <v>23.677500000000002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>
        <v>94.99</v>
      </c>
      <c r="E234" s="2">
        <f>Tabela2256[[#This Row],[PRODUZIDAS]]*VLOOKUP(Tabela2256[[#This Row],[SKU]],Tabela24[#All],5,0)</f>
        <v>42.840489999999996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09" workbookViewId="0">
      <selection activeCell="D229" sqref="D2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884.56259523809524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25</v>
      </c>
      <c r="E110" s="2">
        <f>Tabela22567[[#This Row],[PRODUZIDAS]]*VLOOKUP(Tabela22567[[#This Row],[SKU]],Tabela24[#All],6,0)</f>
        <v>28.979999999999993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>
        <v>2</v>
      </c>
      <c r="E120" s="2">
        <f>Tabela22567[[#This Row],[PRODUZIDAS]]*VLOOKUP(Tabela22567[[#This Row],[SKU]],Tabela24[#All],6,0)</f>
        <v>2.5766666666666667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>
        <v>10</v>
      </c>
      <c r="E122" s="2">
        <f>Tabela22567[[#This Row],[PRODUZIDAS]]*VLOOKUP(Tabela22567[[#This Row],[SKU]],Tabela24[#All],6,0)</f>
        <v>12.883333333333333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134</v>
      </c>
      <c r="E144" s="2">
        <f>Tabela22567[[#This Row],[PRODUZIDAS]]*VLOOKUP(Tabela22567[[#This Row],[SKU]],Tabela24[#All],6,0)</f>
        <v>172.66857142857145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>
        <v>11</v>
      </c>
      <c r="E146" s="2">
        <f>Tabela22567[[#This Row],[PRODUZIDAS]]*VLOOKUP(Tabela22567[[#This Row],[SKU]],Tabela24[#All],6,0)</f>
        <v>14.174285714285716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>
        <v>2.5</v>
      </c>
      <c r="E148" s="2">
        <f>Tabela22567[[#This Row],[PRODUZIDAS]]*VLOOKUP(Tabela22567[[#This Row],[SKU]],Tabela24[#All],6,0)</f>
        <v>3.2214285714285715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>
        <v>37.5</v>
      </c>
      <c r="E150" s="2">
        <f>Tabela22567[[#This Row],[PRODUZIDAS]]*VLOOKUP(Tabela22567[[#This Row],[SKU]],Tabela24[#All],6,0)</f>
        <v>48.321428571428577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>
        <v>28</v>
      </c>
      <c r="E153" s="2">
        <f>Tabela22567[[#This Row],[PRODUZIDAS]]*VLOOKUP(Tabela22567[[#This Row],[SKU]],Tabela24[#All],6,0)</f>
        <v>36.080000000000005</v>
      </c>
    </row>
    <row r="154" spans="2:5" x14ac:dyDescent="0.25">
      <c r="B154" s="3" t="s">
        <v>298</v>
      </c>
      <c r="C154" s="3" t="s">
        <v>299</v>
      </c>
      <c r="D154" s="1">
        <v>20</v>
      </c>
      <c r="E154" s="2">
        <f>Tabela22567[[#This Row],[PRODUZIDAS]]*VLOOKUP(Tabela22567[[#This Row],[SKU]],Tabela24[#All],6,0)</f>
        <v>25.771428571428572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Tabela22567[[#This Row],[PRODUZIDAS]]*VLOOKUP(Tabela22567[[#This Row],[SKU]],Tabela24[#All],6,0)</f>
        <v>11.591999999999999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84</v>
      </c>
      <c r="E203" s="2">
        <f>Tabela22567[[#This Row],[PRODUZIDAS]]*VLOOKUP(Tabela22567[[#This Row],[SKU]],Tabela24[#All],6,0)</f>
        <v>108.22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>
        <v>2</v>
      </c>
      <c r="E215" s="2">
        <f>Tabela22567[[#This Row],[PRODUZIDAS]]*VLOOKUP(Tabela22567[[#This Row],[SKU]],Tabela24[#All],6,0)</f>
        <v>2.5766666666666667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>
        <v>1.5</v>
      </c>
      <c r="E217" s="2">
        <f>Tabela22567[[#This Row],[PRODUZIDAS]]*VLOOKUP(Tabela22567[[#This Row],[SKU]],Tabela24[#All],6,0)</f>
        <v>1.9325000000000001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>
        <v>98</v>
      </c>
      <c r="E225" s="2">
        <f>Tabela22567[[#This Row],[PRODUZIDAS]]*VLOOKUP(Tabela22567[[#This Row],[SKU]],Tabela24[#All],6,0)</f>
        <v>126.28000000000002</v>
      </c>
    </row>
    <row r="226" spans="2:5" x14ac:dyDescent="0.25">
      <c r="B226" s="3" t="s">
        <v>442</v>
      </c>
      <c r="C226" s="3" t="s">
        <v>443</v>
      </c>
      <c r="D226" s="1">
        <v>11.5</v>
      </c>
      <c r="E226" s="2">
        <f>Tabela22567[[#This Row],[PRODUZIDAS]]*VLOOKUP(Tabela22567[[#This Row],[SKU]],Tabela24[#All],6,0)</f>
        <v>14.818571428571429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>
        <v>137</v>
      </c>
      <c r="E228" s="2">
        <f>Tabela22567[[#This Row],[PRODUZIDAS]]*VLOOKUP(Tabela22567[[#This Row],[SKU]],Tabela24[#All],6,0)</f>
        <v>176.53428571428574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>
        <v>76</v>
      </c>
      <c r="E232" s="2">
        <f>Tabela22567[[#This Row],[PRODUZIDAS]]*VLOOKUP(Tabela22567[[#This Row],[SKU]],Tabela24[#All],6,0)</f>
        <v>97.931428571428583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65" workbookViewId="0">
      <selection activeCell="D277" sqref="D27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50.231999999999992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>
        <v>100</v>
      </c>
      <c r="E273" s="2">
        <f>Tabela2256789[[#This Row],[PRODUZIDAS]]*VLOOKUP(Tabela2256789[[#This Row],[SKU]],Tabela24[#All],8,0)</f>
        <v>38.639999999999993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>
        <v>30</v>
      </c>
      <c r="E276" s="2">
        <f>Tabela2256789[[#This Row],[PRODUZIDAS]]*VLOOKUP(Tabela2256789[[#This Row],[SKU]],Tabela24[#All],8,0)</f>
        <v>11.591999999999999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64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499.37284374202324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>
        <v>90</v>
      </c>
      <c r="E14" s="2">
        <f>Tabela225678910[[#This Row],[PRODUZIDAS]]*VLOOKUP(Tabela225678910[[#This Row],[SKU]],Tabela24[#All],9,0)</f>
        <v>36.782608695652165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>
        <v>110</v>
      </c>
      <c r="E18" s="2">
        <f>Tabela225678910[[#This Row],[PRODUZIDAS]]*VLOOKUP(Tabela225678910[[#This Row],[SKU]],Tabela24[#All],9,0)</f>
        <v>44.956521739130423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>
        <v>3.5</v>
      </c>
      <c r="E39" s="2">
        <f>Tabela225678910[[#This Row],[PRODUZIDAS]]*VLOOKUP(Tabela225678910[[#This Row],[SKU]],Tabela24[#All],9,0)</f>
        <v>2.3435616438356166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>
        <v>5</v>
      </c>
      <c r="E42" s="2">
        <f>Tabela225678910[[#This Row],[PRODUZIDAS]]*VLOOKUP(Tabela225678910[[#This Row],[SKU]],Tabela24[#All],9,0)</f>
        <v>3.3479452054794523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>
        <v>30</v>
      </c>
      <c r="E55" s="2">
        <f>Tabela225678910[[#This Row],[PRODUZIDAS]]*VLOOKUP(Tabela225678910[[#This Row],[SKU]],Tabela24[#All],9,0)</f>
        <v>20.087671232876716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>
        <v>2</v>
      </c>
      <c r="E64" s="2">
        <f>Tabela225678910[[#This Row],[PRODUZIDAS]]*VLOOKUP(Tabela225678910[[#This Row],[SKU]],Tabela24[#All],9,0)</f>
        <v>1.3391780821917809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50</v>
      </c>
      <c r="E68" s="2">
        <f>Tabela225678910[[#This Row],[PRODUZIDAS]]*VLOOKUP(Tabela225678910[[#This Row],[SKU]],Tabela24[#All],9,0)</f>
        <v>36.764999999999993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Tabela225678910[[#This Row],[PRODUZIDAS]]*VLOOKUP(Tabela225678910[[#This Row],[SKU]],Tabela24[#All],9,0)</f>
        <v>14.705999999999996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40</v>
      </c>
      <c r="E72" s="2">
        <f>Tabela225678910[[#This Row],[PRODUZIDAS]]*VLOOKUP(Tabela225678910[[#This Row],[SKU]],Tabela24[#All],9,0)</f>
        <v>29.411999999999992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40</v>
      </c>
      <c r="E77" s="2">
        <f>Tabela225678910[[#This Row],[PRODUZIDAS]]*VLOOKUP(Tabela225678910[[#This Row],[SKU]],Tabela24[#All],9,0)</f>
        <v>29.411999999999992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>
        <v>30</v>
      </c>
      <c r="E120" s="2">
        <f>Tabela225678910[[#This Row],[PRODUZIDAS]]*VLOOKUP(Tabela225678910[[#This Row],[SKU]],Tabela24[#All],9,0)</f>
        <v>28.987499999999997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>
        <v>150</v>
      </c>
      <c r="E126" s="2">
        <f>Tabela225678910[[#This Row],[PRODUZIDAS]]*VLOOKUP(Tabela225678910[[#This Row],[SKU]],Tabela24[#All],9,0)</f>
        <v>144.9375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50</v>
      </c>
      <c r="E132" s="2">
        <f>Tabela225678910[[#This Row],[PRODUZIDAS]]*VLOOKUP(Tabela225678910[[#This Row],[SKU]],Tabela24[#All],9,0)</f>
        <v>48.3125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>
        <v>10</v>
      </c>
      <c r="E195" s="2">
        <f>Tabela225678910[[#This Row],[PRODUZIDAS]]*VLOOKUP(Tabela225678910[[#This Row],[SKU]],Tabela24[#All],9,0)</f>
        <v>6.44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>
        <v>50</v>
      </c>
      <c r="E664" s="2">
        <f>Tabela225678910[[#This Row],[PRODUZIDAS]]*VLOOKUP(Tabela225678910[[#This Row],[SKU]],Tabela24[#All],9,0)</f>
        <v>51.542857142857144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750.46350676281224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>
        <v>3</v>
      </c>
      <c r="E14" s="2">
        <f>Tabela22567891011[[#This Row],[PRODUZIDAS]]*VLOOKUP(Tabela22567891011[[#This Row],[SKU]],Tabela24[#All],10,0)</f>
        <v>1.2260869565217389</v>
      </c>
    </row>
    <row r="15" spans="2:9" x14ac:dyDescent="0.25">
      <c r="B15" s="3" t="s">
        <v>20</v>
      </c>
      <c r="C15" s="3" t="s">
        <v>21</v>
      </c>
      <c r="D15" s="1">
        <v>91</v>
      </c>
      <c r="E15" s="2">
        <f>Tabela22567891011[[#This Row],[PRODUZIDAS]]*VLOOKUP(Tabela22567891011[[#This Row],[SKU]],Tabela24[#All],10,0)</f>
        <v>37.191304347826076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79</v>
      </c>
      <c r="E23" s="2">
        <f>Tabela22567891011[[#This Row],[PRODUZIDAS]]*VLOOKUP(Tabela22567891011[[#This Row],[SKU]],Tabela24[#All],10,0)</f>
        <v>32.286956521739121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>
        <v>6</v>
      </c>
      <c r="E42" s="2">
        <f>Tabela22567891011[[#This Row],[PRODUZIDAS]]*VLOOKUP(Tabela22567891011[[#This Row],[SKU]],Tabela24[#All],10,0)</f>
        <v>4.4038356164383554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>
        <v>30</v>
      </c>
      <c r="E55" s="2">
        <f>Tabela22567891011[[#This Row],[PRODUZIDAS]]*VLOOKUP(Tabela22567891011[[#This Row],[SKU]],Tabela24[#All],10,0)</f>
        <v>22.019178082191775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16</v>
      </c>
      <c r="E69" s="2">
        <f>Tabela22567891011[[#This Row],[PRODUZIDAS]]*VLOOKUP(Tabela22567891011[[#This Row],[SKU]],Tabela24[#All],10,0)</f>
        <v>12.796799999999998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>
        <v>47.5</v>
      </c>
      <c r="E72" s="2">
        <f>Tabela22567891011[[#This Row],[PRODUZIDAS]]*VLOOKUP(Tabela22567891011[[#This Row],[SKU]],Tabela24[#All],10,0)</f>
        <v>37.99049999999999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87.5</v>
      </c>
      <c r="E77" s="2">
        <f>Tabela22567891011[[#This Row],[PRODUZIDAS]]*VLOOKUP(Tabela22567891011[[#This Row],[SKU]],Tabela24[#All],10,0)</f>
        <v>69.982499999999987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80.5</v>
      </c>
      <c r="E120" s="2">
        <f>Tabela22567891011[[#This Row],[PRODUZIDAS]]*VLOOKUP(Tabela22567891011[[#This Row],[SKU]],Tabela24[#All],10,0)</f>
        <v>72.597583333333318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33.5</v>
      </c>
      <c r="E123" s="2">
        <f>Tabela22567891011[[#This Row],[PRODUZIDAS]]*VLOOKUP(Tabela22567891011[[#This Row],[SKU]],Tabela24[#All],10,0)</f>
        <v>30.211416666666661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>
        <v>46.5</v>
      </c>
      <c r="E126" s="2">
        <f>Tabela22567891011[[#This Row],[PRODUZIDAS]]*VLOOKUP(Tabela22567891011[[#This Row],[SKU]],Tabela24[#All],10,0)</f>
        <v>41.935249999999989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>
        <v>30</v>
      </c>
      <c r="E130" s="2">
        <f>Tabela22567891011[[#This Row],[PRODUZIDAS]]*VLOOKUP(Tabela22567891011[[#This Row],[SKU]],Tabela24[#All],10,0)</f>
        <v>27.054999999999996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>
        <v>100</v>
      </c>
      <c r="E132" s="2">
        <f>Tabela22567891011[[#This Row],[PRODUZIDAS]]*VLOOKUP(Tabela22567891011[[#This Row],[SKU]],Tabela24[#All],10,0)</f>
        <v>90.183333333333309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31</v>
      </c>
      <c r="E150" s="2">
        <f>Tabela22567891011[[#This Row],[PRODUZIDAS]]*VLOOKUP(Tabela22567891011[[#This Row],[SKU]],Tabela24[#All],10,0)</f>
        <v>35.951142857142855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>
        <v>5.5</v>
      </c>
      <c r="E174" s="2">
        <f>Tabela22567891011[[#This Row],[PRODUZIDAS]]*VLOOKUP(Tabela22567891011[[#This Row],[SKU]],Tabela24[#All],10,0)</f>
        <v>6.3784285714285716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>
        <v>10</v>
      </c>
      <c r="E195" s="2">
        <f>Tabela22567891011[[#This Row],[PRODUZIDAS]]*VLOOKUP(Tabela22567891011[[#This Row],[SKU]],Tabela24[#All],10,0)</f>
        <v>6.44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37.5</v>
      </c>
      <c r="E197" s="2">
        <f>Tabela22567891011[[#This Row],[PRODUZIDAS]]*VLOOKUP(Tabela22567891011[[#This Row],[SKU]],Tabela24[#All],10,0)</f>
        <v>24.150000000000002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Tabela22567891011[[#This Row],[PRODUZIDAS]]*VLOOKUP(Tabela22567891011[[#This Row],[SKU]],Tabela24[#All],10,0)</f>
        <v>0.90183333333333315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>
        <v>15</v>
      </c>
      <c r="E211" s="2">
        <f>Tabela22567891011[[#This Row],[PRODUZIDAS]]*VLOOKUP(Tabela22567891011[[#This Row],[SKU]],Tabela24[#All],10,0)</f>
        <v>13.527499999999998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>
        <v>50</v>
      </c>
      <c r="E228" s="2">
        <f>Tabela22567891011[[#This Row],[PRODUZIDAS]]*VLOOKUP(Tabela22567891011[[#This Row],[SKU]],Tabela24[#All],10,0)</f>
        <v>57.985714285714288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58.5</v>
      </c>
      <c r="E656" s="2">
        <f>Tabela22567891011[[#This Row],[PRODUZIDAS]]*VLOOKUP(Tabela22567891011[[#This Row],[SKU]],Tabela24[#All],10,0)</f>
        <v>67.843285714285713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>
        <v>49.5</v>
      </c>
      <c r="E664" s="2">
        <f>Tabela22567891011[[#This Row],[PRODUZIDAS]]*VLOOKUP(Tabela22567891011[[#This Row],[SKU]],Tabela24[#All],10,0)</f>
        <v>57.405857142857144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0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560.15458411682107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>
        <v>202.5</v>
      </c>
      <c r="E15" s="2">
        <f>Tabela2256789101112[[#This Row],[PRODUZIDAS]]*VLOOKUP(Tabela2256789101112[[#This Row],[SKU]],Tabela24[#All],11,0)</f>
        <v>151.72826086956519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7</v>
      </c>
      <c r="E23" s="2">
        <f>Tabela2256789101112[[#This Row],[PRODUZIDAS]]*VLOOKUP(Tabela2256789101112[[#This Row],[SKU]],Tabela24[#All],11,0)</f>
        <v>5.2449275362318835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>
        <v>120</v>
      </c>
      <c r="E35" s="2">
        <f>Tabela2256789101112[[#This Row],[PRODUZIDAS]]*VLOOKUP(Tabela2256789101112[[#This Row],[SKU]],Tabela24[#All],11,0)</f>
        <v>92.712328767123267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>
        <v>2</v>
      </c>
      <c r="E50" s="2">
        <f>Tabela2256789101112[[#This Row],[PRODUZIDAS]]*VLOOKUP(Tabela2256789101112[[#This Row],[SKU]],Tabela24[#All],11,0)</f>
        <v>1.1589041095890409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>
        <v>30</v>
      </c>
      <c r="E55" s="2">
        <f>Tabela2256789101112[[#This Row],[PRODUZIDAS]]*VLOOKUP(Tabela2256789101112[[#This Row],[SKU]],Tabela24[#All],11,0)</f>
        <v>17.383561643835613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16</v>
      </c>
      <c r="E69" s="2">
        <f>Tabela2256789101112[[#This Row],[PRODUZIDAS]]*VLOOKUP(Tabela2256789101112[[#This Row],[SKU]],Tabela24[#All],11,0)</f>
        <v>13.415999999999999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>
        <v>74.5</v>
      </c>
      <c r="E120" s="2">
        <f>Tabela2256789101112[[#This Row],[PRODUZIDAS]]*VLOOKUP(Tabela2256789101112[[#This Row],[SKU]],Tabela24[#All],11,0)</f>
        <v>52.789458333333329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>
        <v>47</v>
      </c>
      <c r="E123" s="2">
        <f>Tabela2256789101112[[#This Row],[PRODUZIDAS]]*VLOOKUP(Tabela2256789101112[[#This Row],[SKU]],Tabela24[#All],11,0)</f>
        <v>33.303416666666664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46.5</v>
      </c>
      <c r="E126" s="2">
        <f>Tabela2256789101112[[#This Row],[PRODUZIDAS]]*VLOOKUP(Tabela2256789101112[[#This Row],[SKU]],Tabela24[#All],11,0)</f>
        <v>32.949124999999995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>
        <v>30</v>
      </c>
      <c r="E130" s="2">
        <f>Tabela2256789101112[[#This Row],[PRODUZIDAS]]*VLOOKUP(Tabela2256789101112[[#This Row],[SKU]],Tabela24[#All],11,0)</f>
        <v>21.257499999999997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>
        <v>44.5</v>
      </c>
      <c r="E132" s="2">
        <f>Tabela2256789101112[[#This Row],[PRODUZIDAS]]*VLOOKUP(Tabela2256789101112[[#This Row],[SKU]],Tabela24[#All],11,0)</f>
        <v>31.531958333333328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40</v>
      </c>
      <c r="E150" s="2">
        <f>Tabela2256789101112[[#This Row],[PRODUZIDAS]]*VLOOKUP(Tabela2256789101112[[#This Row],[SKU]],Tabela24[#All],11,0)</f>
        <v>30.925714285714285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>
        <v>5.5</v>
      </c>
      <c r="E174" s="2">
        <f>Tabela2256789101112[[#This Row],[PRODUZIDAS]]*VLOOKUP(Tabela2256789101112[[#This Row],[SKU]],Tabela24[#All],11,0)</f>
        <v>4.2522857142857138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10</v>
      </c>
      <c r="E195" s="2">
        <f>Tabela2256789101112[[#This Row],[PRODUZIDAS]]*VLOOKUP(Tabela2256789101112[[#This Row],[SKU]],Tabela24[#All],11,0)</f>
        <v>6.5688000000000004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>
        <v>40</v>
      </c>
      <c r="E627" s="2">
        <f>Tabela2256789101112[[#This Row],[PRODUZIDAS]]*VLOOKUP(Tabela2256789101112[[#This Row],[SKU]],Tabela24[#All],11,0)</f>
        <v>26.275200000000002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>
        <v>50</v>
      </c>
      <c r="E657" s="2">
        <f>Tabela2256789101112[[#This Row],[PRODUZIDAS]]*VLOOKUP(Tabela2256789101112[[#This Row],[SKU]],Tabela24[#All],11,0)</f>
        <v>38.657142857142858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1218.8071995419612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>
        <v>194.5</v>
      </c>
      <c r="E15" s="2">
        <f>Tabela225678910111213[[#This Row],[PRODUZIDAS]]*VLOOKUP(Tabela225678910111213[[#This Row],[SKU]],Tabela24[#All],12,0)</f>
        <v>225.22536231884055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>
        <v>2.5</v>
      </c>
      <c r="E18" s="2">
        <f>Tabela225678910111213[[#This Row],[PRODUZIDAS]]*VLOOKUP(Tabela225678910111213[[#This Row],[SKU]],Tabela24[#All],12,0)</f>
        <v>2.8949275362318838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>
        <v>20</v>
      </c>
      <c r="E27" s="2">
        <f>Tabela225678910111213[[#This Row],[PRODUZIDAS]]*VLOOKUP(Tabela225678910111213[[#This Row],[SKU]],Tabela24[#All],12,0)</f>
        <v>21.890410958904106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>
        <v>91.5</v>
      </c>
      <c r="E35" s="2">
        <f>Tabela225678910111213[[#This Row],[PRODUZIDAS]]*VLOOKUP(Tabela225678910111213[[#This Row],[SKU]],Tabela24[#All],12,0)</f>
        <v>100.14863013698628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>
        <v>9.5</v>
      </c>
      <c r="E41" s="2">
        <f>Tabela225678910111213[[#This Row],[PRODUZIDAS]]*VLOOKUP(Tabela225678910111213[[#This Row],[SKU]],Tabela24[#All],12,0)</f>
        <v>9.786301369863013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>
        <v>29</v>
      </c>
      <c r="E58" s="2">
        <f>Tabela225678910111213[[#This Row],[PRODUZIDAS]]*VLOOKUP(Tabela225678910111213[[#This Row],[SKU]],Tabela24[#All],12,0)</f>
        <v>29.873972602739727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>
        <v>43.5</v>
      </c>
      <c r="E61" s="2">
        <f>Tabela225678910111213[[#This Row],[PRODUZIDAS]]*VLOOKUP(Tabela225678910111213[[#This Row],[SKU]],Tabela24[#All],12,0)</f>
        <v>44.81095890410959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16</v>
      </c>
      <c r="E69" s="2">
        <f>Tabela225678910111213[[#This Row],[PRODUZIDAS]]*VLOOKUP(Tabela225678910111213[[#This Row],[SKU]],Tabela24[#All],12,0)</f>
        <v>17.543999999999997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79</v>
      </c>
      <c r="E110" s="2">
        <f>Tabela225678910111213[[#This Row],[PRODUZIDAS]]*VLOOKUP(Tabela225678910111213[[#This Row],[SKU]],Tabela24[#All],12,0)</f>
        <v>86.489199999999983</v>
      </c>
    </row>
    <row r="111" spans="2:5" x14ac:dyDescent="0.25">
      <c r="B111" s="3" t="s">
        <v>212</v>
      </c>
      <c r="C111" s="3" t="s">
        <v>213</v>
      </c>
      <c r="D111" s="1">
        <v>5</v>
      </c>
      <c r="E111" s="2">
        <f>Tabela225678910111213[[#This Row],[PRODUZIDAS]]*VLOOKUP(Tabela225678910111213[[#This Row],[SKU]],Tabela24[#All],12,0)</f>
        <v>5.4739999999999984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>
        <v>50</v>
      </c>
      <c r="E116" s="2">
        <f>Tabela225678910111213[[#This Row],[PRODUZIDAS]]*VLOOKUP(Tabela225678910111213[[#This Row],[SKU]],Tabela24[#All],12,0)</f>
        <v>54.739999999999988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>
        <v>48.5</v>
      </c>
      <c r="E123" s="2">
        <f>Tabela225678910111213[[#This Row],[PRODUZIDAS]]*VLOOKUP(Tabela225678910111213[[#This Row],[SKU]],Tabela24[#All],12,0)</f>
        <v>43.738916666666661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>
        <v>30</v>
      </c>
      <c r="E126" s="2">
        <f>Tabela225678910111213[[#This Row],[PRODUZIDAS]]*VLOOKUP(Tabela225678910111213[[#This Row],[SKU]],Tabela24[#All],12,0)</f>
        <v>27.054999999999996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>
        <v>2</v>
      </c>
      <c r="E129" s="2">
        <f>Tabela225678910111213[[#This Row],[PRODUZIDAS]]*VLOOKUP(Tabela225678910111213[[#This Row],[SKU]],Tabela24[#All],12,0)</f>
        <v>1.8036666666666663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82</v>
      </c>
      <c r="E150" s="2">
        <f>Tabela225678910111213[[#This Row],[PRODUZIDAS]]*VLOOKUP(Tabela225678910111213[[#This Row],[SKU]],Tabela24[#All],12,0)</f>
        <v>89.81342857142856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>
        <v>79</v>
      </c>
      <c r="E152" s="2">
        <f>Tabela225678910111213[[#This Row],[PRODUZIDAS]]*VLOOKUP(Tabela225678910111213[[#This Row],[SKU]],Tabela24[#All],12,0)</f>
        <v>86.52757142857142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>
        <v>5.5</v>
      </c>
      <c r="E174" s="2">
        <f>Tabela225678910111213[[#This Row],[PRODUZIDAS]]*VLOOKUP(Tabela225678910111213[[#This Row],[SKU]],Tabela24[#All],12,0)</f>
        <v>6.0240714285714283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>
        <v>16.5</v>
      </c>
      <c r="E195" s="2">
        <f>Tabela225678910111213[[#This Row],[PRODUZIDAS]]*VLOOKUP(Tabela225678910111213[[#This Row],[SKU]],Tabela24[#All],12,0)</f>
        <v>18.064199999999996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21.5</v>
      </c>
      <c r="E197" s="2">
        <f>Tabela225678910111213[[#This Row],[PRODUZIDAS]]*VLOOKUP(Tabela225678910111213[[#This Row],[SKU]],Tabela24[#All],12,0)</f>
        <v>23.538199999999996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28</v>
      </c>
      <c r="E203" s="2">
        <f>Tabela225678910111213[[#This Row],[PRODUZIDAS]]*VLOOKUP(Tabela225678910111213[[#This Row],[SKU]],Tabela24[#All],12,0)</f>
        <v>25.251333333333328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43.5</v>
      </c>
      <c r="E208" s="2">
        <f>Tabela225678910111213[[#This Row],[PRODUZIDAS]]*VLOOKUP(Tabela225678910111213[[#This Row],[SKU]],Tabela24[#All],12,0)</f>
        <v>39.229749999999996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5.5</v>
      </c>
      <c r="E593" s="2">
        <f>Tabela225678910111213[[#This Row],[PRODUZIDAS]]*VLOOKUP(Tabela225678910111213[[#This Row],[SKU]],Tabela24[#All],12,0)</f>
        <v>6.0240714285714283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>
        <v>90</v>
      </c>
      <c r="E634" s="2">
        <f>Tabela225678910111213[[#This Row],[PRODUZIDAS]]*VLOOKUP(Tabela225678910111213[[#This Row],[SKU]],Tabela24[#All],12,0)</f>
        <v>98.531999999999982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56</v>
      </c>
      <c r="E638" s="2">
        <f>Tabela225678910111213[[#This Row],[PRODUZIDAS]]*VLOOKUP(Tabela225678910111213[[#This Row],[SKU]],Tabela24[#All],12,0)</f>
        <v>50.502666666666656</v>
      </c>
    </row>
    <row r="639" spans="2:5" x14ac:dyDescent="0.25">
      <c r="B639" s="3" t="s">
        <v>1268</v>
      </c>
      <c r="C639" s="3" t="s">
        <v>1269</v>
      </c>
      <c r="D639" s="1">
        <v>10</v>
      </c>
      <c r="E639" s="2">
        <f>Tabela225678910111213[[#This Row],[PRODUZIDAS]]*VLOOKUP(Tabela225678910111213[[#This Row],[SKU]],Tabela24[#All],12,0)</f>
        <v>9.0183333333333309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>
        <v>2.5</v>
      </c>
      <c r="E642" s="2">
        <f>Tabela225678910111213[[#This Row],[PRODUZIDAS]]*VLOOKUP(Tabela225678910111213[[#This Row],[SKU]],Tabela24[#All],12,0)</f>
        <v>2.2545833333333327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>
        <v>65</v>
      </c>
      <c r="E657" s="2">
        <f>Tabela225678910111213[[#This Row],[PRODUZIDAS]]*VLOOKUP(Tabela225678910111213[[#This Row],[SKU]],Tabela24[#All],12,0)</f>
        <v>71.193571428571417</v>
      </c>
    </row>
    <row r="658" spans="2:5" x14ac:dyDescent="0.25">
      <c r="B658" s="3" t="s">
        <v>1306</v>
      </c>
      <c r="C658" s="3" t="s">
        <v>1307</v>
      </c>
      <c r="D658" s="1">
        <v>19.5</v>
      </c>
      <c r="E658" s="2">
        <f>Tabela225678910111213[[#This Row],[PRODUZIDAS]]*VLOOKUP(Tabela225678910111213[[#This Row],[SKU]],Tabela24[#All],12,0)</f>
        <v>21.358071428571428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969.41962399387387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193</v>
      </c>
      <c r="E15" s="2">
        <f>Tabela22567891011121314[[#This Row],[PRODUZIDAS]]*VLOOKUP(Tabela22567891011121314[[#This Row],[SKU]],Tabela24[#All],13,0)</f>
        <v>236.63478260869564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>
        <v>2</v>
      </c>
      <c r="E18" s="2">
        <f>Tabela22567891011121314[[#This Row],[PRODUZIDAS]]*VLOOKUP(Tabela22567891011121314[[#This Row],[SKU]],Tabela24[#All],13,0)</f>
        <v>2.4521739130434783</v>
      </c>
    </row>
    <row r="19" spans="2:5" x14ac:dyDescent="0.25">
      <c r="B19" s="3" t="s">
        <v>28</v>
      </c>
      <c r="C19" s="3" t="s">
        <v>29</v>
      </c>
      <c r="D19" s="1">
        <v>15</v>
      </c>
      <c r="E19" s="2">
        <f>Tabela22567891011121314[[#This Row],[PRODUZIDAS]]*VLOOKUP(Tabela22567891011121314[[#This Row],[SKU]],Tabela24[#All],13,0)</f>
        <v>18.391304347826086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39</v>
      </c>
      <c r="E23" s="2">
        <f>Tabela22567891011121314[[#This Row],[PRODUZIDAS]]*VLOOKUP(Tabela22567891011121314[[#This Row],[SKU]],Tabela24[#All],13,0)</f>
        <v>47.817391304347829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34</v>
      </c>
      <c r="E58" s="2">
        <f>Tabela22567891011121314[[#This Row],[PRODUZIDAS]]*VLOOKUP(Tabela22567891011121314[[#This Row],[SKU]],Tabela24[#All],13,0)</f>
        <v>39.402739726027391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51</v>
      </c>
      <c r="E60" s="2">
        <f>Tabela22567891011121314[[#This Row],[PRODUZIDAS]]*VLOOKUP(Tabela22567891011121314[[#This Row],[SKU]],Tabela24[#All],13,0)</f>
        <v>59.104109589041087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>
        <v>2</v>
      </c>
      <c r="E64" s="2">
        <f>Tabela22567891011121314[[#This Row],[PRODUZIDAS]]*VLOOKUP(Tabela22567891011121314[[#This Row],[SKU]],Tabela24[#All],13,0)</f>
        <v>2.3178082191780818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16</v>
      </c>
      <c r="E69" s="2">
        <f>Tabela22567891011121314[[#This Row],[PRODUZIDAS]]*VLOOKUP(Tabela22567891011121314[[#This Row],[SKU]],Tabela24[#All],13,0)</f>
        <v>18.575999999999997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5</v>
      </c>
      <c r="E111" s="2">
        <f>Tabela22567891011121314[[#This Row],[PRODUZIDAS]]*VLOOKUP(Tabela22567891011121314[[#This Row],[SKU]],Tabela24[#All],13,0)</f>
        <v>5.7959999999999994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>
        <v>99</v>
      </c>
      <c r="E117" s="2">
        <f>Tabela22567891011121314[[#This Row],[PRODUZIDAS]]*VLOOKUP(Tabela22567891011121314[[#This Row],[SKU]],Tabela24[#All],13,0)</f>
        <v>114.76079999999997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26</v>
      </c>
      <c r="E120" s="2">
        <f>Tabela22567891011121314[[#This Row],[PRODUZIDAS]]*VLOOKUP(Tabela22567891011121314[[#This Row],[SKU]],Tabela24[#All],13,0)</f>
        <v>30.146999999999995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>
        <v>46</v>
      </c>
      <c r="E123" s="2">
        <f>Tabela22567891011121314[[#This Row],[PRODUZIDAS]]*VLOOKUP(Tabela22567891011121314[[#This Row],[SKU]],Tabela24[#All],13,0)</f>
        <v>53.336999999999989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4</v>
      </c>
      <c r="E126" s="2">
        <f>Tabela22567891011121314[[#This Row],[PRODUZIDAS]]*VLOOKUP(Tabela22567891011121314[[#This Row],[SKU]],Tabela24[#All],13,0)</f>
        <v>4.637999999999999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15</v>
      </c>
      <c r="E144" s="2">
        <f>Tabela22567891011121314[[#This Row],[PRODUZIDAS]]*VLOOKUP(Tabela22567891011121314[[#This Row],[SKU]],Tabela24[#All],13,0)</f>
        <v>17.395714285714284</v>
      </c>
    </row>
    <row r="145" spans="2:5" x14ac:dyDescent="0.25">
      <c r="B145" s="3" t="s">
        <v>280</v>
      </c>
      <c r="C145" s="3" t="s">
        <v>281</v>
      </c>
      <c r="D145" s="1">
        <v>13</v>
      </c>
      <c r="E145" s="2">
        <f>Tabela22567891011121314[[#This Row],[PRODUZIDAS]]*VLOOKUP(Tabela22567891011121314[[#This Row],[SKU]],Tabela24[#All],13,0)</f>
        <v>15.076285714285714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28</v>
      </c>
      <c r="E150" s="2">
        <f>Tabela22567891011121314[[#This Row],[PRODUZIDAS]]*VLOOKUP(Tabela22567891011121314[[#This Row],[SKU]],Tabela24[#All],13,0)</f>
        <v>32.472000000000001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>
        <v>5</v>
      </c>
      <c r="E174" s="2">
        <f>Tabela22567891011121314[[#This Row],[PRODUZIDAS]]*VLOOKUP(Tabela22567891011121314[[#This Row],[SKU]],Tabela24[#All],13,0)</f>
        <v>5.798571428571428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16</v>
      </c>
      <c r="E195" s="2">
        <f>Tabela22567891011121314[[#This Row],[PRODUZIDAS]]*VLOOKUP(Tabela22567891011121314[[#This Row],[SKU]],Tabela24[#All],13,0)</f>
        <v>18.547199999999997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15</v>
      </c>
      <c r="E197" s="2">
        <f>Tabela22567891011121314[[#This Row],[PRODUZIDAS]]*VLOOKUP(Tabela22567891011121314[[#This Row],[SKU]],Tabela24[#All],13,0)</f>
        <v>17.387999999999998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5</v>
      </c>
      <c r="E201" s="2">
        <f>Tabela22567891011121314[[#This Row],[PRODUZIDAS]]*VLOOKUP(Tabela22567891011121314[[#This Row],[SKU]],Tabela24[#All],13,0)</f>
        <v>5.7959999999999994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Tabela22567891011121314[[#This Row],[PRODUZIDAS]]*VLOOKUP(Tabela22567891011121314[[#This Row],[SKU]],Tabela24[#All],13,0)</f>
        <v>1.1594999999999998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37</v>
      </c>
      <c r="E208" s="2">
        <f>Tabela22567891011121314[[#This Row],[PRODUZIDAS]]*VLOOKUP(Tabela22567891011121314[[#This Row],[SKU]],Tabela24[#All],13,0)</f>
        <v>42.901499999999992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>
        <v>1</v>
      </c>
      <c r="E281" s="2">
        <f>Tabela22567891011121314[[#This Row],[PRODUZIDAS]]*VLOOKUP(Tabela22567891011121314[[#This Row],[SKU]],Tabela24[#All],13,0)</f>
        <v>0.95899999999999985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5</v>
      </c>
      <c r="E593" s="2">
        <f>Tabela22567891011121314[[#This Row],[PRODUZIDAS]]*VLOOKUP(Tabela22567891011121314[[#This Row],[SKU]],Tabela24[#All],13,0)</f>
        <v>5.798571428571428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>
        <v>88</v>
      </c>
      <c r="E634" s="2">
        <f>Tabela22567891011121314[[#This Row],[PRODUZIDAS]]*VLOOKUP(Tabela22567891011121314[[#This Row],[SKU]],Tabela24[#All],13,0)</f>
        <v>102.00959999999998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49</v>
      </c>
      <c r="E657" s="2">
        <f>Tabela22567891011121314[[#This Row],[PRODUZIDAS]]*VLOOKUP(Tabela22567891011121314[[#This Row],[SKU]],Tabela24[#All],13,0)</f>
        <v>56.826000000000001</v>
      </c>
    </row>
    <row r="658" spans="2:5" x14ac:dyDescent="0.25">
      <c r="B658" s="3" t="s">
        <v>1306</v>
      </c>
      <c r="C658" s="3" t="s">
        <v>1307</v>
      </c>
      <c r="D658" s="1">
        <v>12</v>
      </c>
      <c r="E658" s="2">
        <f>Tabela22567891011121314[[#This Row],[PRODUZIDAS]]*VLOOKUP(Tabela22567891011121314[[#This Row],[SKU]],Tabela24[#All],13,0)</f>
        <v>13.916571428571428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215.48747199863868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193</v>
      </c>
      <c r="E15" s="2">
        <f>Tabela2256789101112131415[[#This Row],[PRODUZIDAS]]*VLOOKUP(Tabela2256789101112131415[[#This Row],[SKU]],Tabela24[#All],14,0)</f>
        <v>52.585507246376814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>
        <v>2</v>
      </c>
      <c r="E18" s="2">
        <f>Tabela2256789101112131415[[#This Row],[PRODUZIDAS]]*VLOOKUP(Tabela2256789101112131415[[#This Row],[SKU]],Tabela24[#All],14,0)</f>
        <v>0.54492753623188406</v>
      </c>
    </row>
    <row r="19" spans="2:5" x14ac:dyDescent="0.25">
      <c r="B19" s="3" t="s">
        <v>28</v>
      </c>
      <c r="C19" s="3" t="s">
        <v>29</v>
      </c>
      <c r="D19" s="1">
        <v>15</v>
      </c>
      <c r="E19" s="2">
        <f>Tabela2256789101112131415[[#This Row],[PRODUZIDAS]]*VLOOKUP(Tabela2256789101112131415[[#This Row],[SKU]],Tabela24[#All],14,0)</f>
        <v>4.0869565217391308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39</v>
      </c>
      <c r="E23" s="2">
        <f>Tabela2256789101112131415[[#This Row],[PRODUZIDAS]]*VLOOKUP(Tabela2256789101112131415[[#This Row],[SKU]],Tabela24[#All],14,0)</f>
        <v>10.626086956521739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34</v>
      </c>
      <c r="E58" s="2">
        <f>Tabela2256789101112131415[[#This Row],[PRODUZIDAS]]*VLOOKUP(Tabela2256789101112131415[[#This Row],[SKU]],Tabela24[#All],14,0)</f>
        <v>8.7561643835616429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51</v>
      </c>
      <c r="E60" s="2">
        <f>Tabela2256789101112131415[[#This Row],[PRODUZIDAS]]*VLOOKUP(Tabela2256789101112131415[[#This Row],[SKU]],Tabela24[#All],14,0)</f>
        <v>13.134246575342466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>
        <v>2</v>
      </c>
      <c r="E64" s="2">
        <f>Tabela2256789101112131415[[#This Row],[PRODUZIDAS]]*VLOOKUP(Tabela2256789101112131415[[#This Row],[SKU]],Tabela24[#All],14,0)</f>
        <v>0.51506849315068493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16</v>
      </c>
      <c r="E69" s="2">
        <f>Tabela2256789101112131415[[#This Row],[PRODUZIDAS]]*VLOOKUP(Tabela2256789101112131415[[#This Row],[SKU]],Tabela24[#All],14,0)</f>
        <v>4.1280000000000001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5</v>
      </c>
      <c r="E111" s="2">
        <f>Tabela2256789101112131415[[#This Row],[PRODUZIDAS]]*VLOOKUP(Tabela2256789101112131415[[#This Row],[SKU]],Tabela24[#All],14,0)</f>
        <v>1.288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>
        <v>99</v>
      </c>
      <c r="E117" s="2">
        <f>Tabela2256789101112131415[[#This Row],[PRODUZIDAS]]*VLOOKUP(Tabela2256789101112131415[[#This Row],[SKU]],Tabela24[#All],14,0)</f>
        <v>25.502399999999998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26</v>
      </c>
      <c r="E120" s="2">
        <f>Tabela2256789101112131415[[#This Row],[PRODUZIDAS]]*VLOOKUP(Tabela2256789101112131415[[#This Row],[SKU]],Tabela24[#All],14,0)</f>
        <v>6.6993333333333327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>
        <v>46</v>
      </c>
      <c r="E123" s="2">
        <f>Tabela2256789101112131415[[#This Row],[PRODUZIDAS]]*VLOOKUP(Tabela2256789101112131415[[#This Row],[SKU]],Tabela24[#All],14,0)</f>
        <v>11.852666666666666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4</v>
      </c>
      <c r="E126" s="2">
        <f>Tabela2256789101112131415[[#This Row],[PRODUZIDAS]]*VLOOKUP(Tabela2256789101112131415[[#This Row],[SKU]],Tabela24[#All],14,0)</f>
        <v>1.0306666666666666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15</v>
      </c>
      <c r="E144" s="2">
        <f>Tabela2256789101112131415[[#This Row],[PRODUZIDAS]]*VLOOKUP(Tabela2256789101112131415[[#This Row],[SKU]],Tabela24[#All],14,0)</f>
        <v>3.8657142857142861</v>
      </c>
    </row>
    <row r="145" spans="2:5" x14ac:dyDescent="0.25">
      <c r="B145" s="3" t="s">
        <v>280</v>
      </c>
      <c r="C145" s="3" t="s">
        <v>281</v>
      </c>
      <c r="D145" s="1">
        <v>13</v>
      </c>
      <c r="E145" s="2">
        <f>Tabela2256789101112131415[[#This Row],[PRODUZIDAS]]*VLOOKUP(Tabela2256789101112131415[[#This Row],[SKU]],Tabela24[#All],14,0)</f>
        <v>3.3502857142857145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28</v>
      </c>
      <c r="E150" s="2">
        <f>Tabela2256789101112131415[[#This Row],[PRODUZIDAS]]*VLOOKUP(Tabela2256789101112131415[[#This Row],[SKU]],Tabela24[#All],14,0)</f>
        <v>7.2160000000000002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>
        <v>5</v>
      </c>
      <c r="E174" s="2">
        <f>Tabela2256789101112131415[[#This Row],[PRODUZIDAS]]*VLOOKUP(Tabela2256789101112131415[[#This Row],[SKU]],Tabela24[#All],14,0)</f>
        <v>1.2885714285714287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16</v>
      </c>
      <c r="E195" s="2">
        <f>Tabela2256789101112131415[[#This Row],[PRODUZIDAS]]*VLOOKUP(Tabela2256789101112131415[[#This Row],[SKU]],Tabela24[#All],14,0)</f>
        <v>4.1215999999999999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15</v>
      </c>
      <c r="E197" s="2">
        <f>Tabela2256789101112131415[[#This Row],[PRODUZIDAS]]*VLOOKUP(Tabela2256789101112131415[[#This Row],[SKU]],Tabela24[#All],14,0)</f>
        <v>3.8639999999999999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5</v>
      </c>
      <c r="E201" s="2">
        <f>Tabela2256789101112131415[[#This Row],[PRODUZIDAS]]*VLOOKUP(Tabela2256789101112131415[[#This Row],[SKU]],Tabela24[#All],14,0)</f>
        <v>1.288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Tabela2256789101112131415[[#This Row],[PRODUZIDAS]]*VLOOKUP(Tabela2256789101112131415[[#This Row],[SKU]],Tabela24[#All],14,0)</f>
        <v>0.25766666666666665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37</v>
      </c>
      <c r="E208" s="2">
        <f>Tabela2256789101112131415[[#This Row],[PRODUZIDAS]]*VLOOKUP(Tabela2256789101112131415[[#This Row],[SKU]],Tabela24[#All],14,0)</f>
        <v>9.533666666666667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>
        <v>1</v>
      </c>
      <c r="E281" s="2">
        <f>Tabela2256789101112131415[[#This Row],[PRODUZIDAS]]*VLOOKUP(Tabela2256789101112131415[[#This Row],[SKU]],Tabela24[#All],14,0)</f>
        <v>0.27399999999999997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5</v>
      </c>
      <c r="E593" s="2">
        <f>Tabela2256789101112131415[[#This Row],[PRODUZIDAS]]*VLOOKUP(Tabela2256789101112131415[[#This Row],[SKU]],Tabela24[#All],14,0)</f>
        <v>1.2885714285714287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>
        <v>88</v>
      </c>
      <c r="E634" s="2">
        <f>Tabela2256789101112131415[[#This Row],[PRODUZIDAS]]*VLOOKUP(Tabela2256789101112131415[[#This Row],[SKU]],Tabela24[#All],14,0)</f>
        <v>22.668800000000001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49</v>
      </c>
      <c r="E657" s="2">
        <f>Tabela2256789101112131415[[#This Row],[PRODUZIDAS]]*VLOOKUP(Tabela2256789101112131415[[#This Row],[SKU]],Tabela24[#All],14,0)</f>
        <v>12.628</v>
      </c>
    </row>
    <row r="658" spans="2:5" x14ac:dyDescent="0.25">
      <c r="B658" s="3" t="s">
        <v>1306</v>
      </c>
      <c r="C658" s="3" t="s">
        <v>1307</v>
      </c>
      <c r="D658" s="1">
        <v>12</v>
      </c>
      <c r="E658" s="2">
        <f>Tabela2256789101112131415[[#This Row],[PRODUZIDAS]]*VLOOKUP(Tabela2256789101112131415[[#This Row],[SKU]],Tabela24[#All],14,0)</f>
        <v>3.0925714285714285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2025-02-20T17:13:18Z</dcterms:modified>
</cp:coreProperties>
</file>