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2-2025\"/>
    </mc:Choice>
  </mc:AlternateContent>
  <xr:revisionPtr revIDLastSave="0" documentId="13_ncr:1_{5E094819-6747-4153-96B0-5B81B0BF5B55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<sst xmlns="http://schemas.openxmlformats.org/spreadsheetml/2006/main" count="26032" uniqueCount="1899">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</sst>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45703</v>
      </c>
      <c r="C2" s="31"/>
      <c r="D2" s="33">
        <f>SUM(Tabela15[VALOR])</f>
        <v>832.93555360758955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0</v>
      </c>
      <c r="D7" s="26"/>
      <c r="E7" s="26">
        <f>Tabela15[[#This Row],[VALOR]]-Tabela15[[#This Row],[Custo Setor]]</f>
        <v>0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76.653063430613457</v>
      </c>
      <c r="D13" s="26"/>
      <c r="E13" s="26">
        <f>Tabela15[[#This Row],[VALOR]]-Tabela15[[#This Row],[Custo Setor]]</f>
        <v>76.653063430613457</v>
      </c>
    </row>
    <row r="14" spans="2:5" x14ac:dyDescent="0.25">
      <c r="B14" t="s">
        <v>1889</v>
      </c>
      <c r="C14" s="21">
        <f>'8 - ACABAMENTO'!G4</f>
        <v>160.56005952380951</v>
      </c>
      <c r="D14" s="26"/>
      <c r="E14" s="26">
        <f>Tabela15[[#This Row],[VALOR]]-Tabela15[[#This Row],[Custo Setor]]</f>
        <v>160.56005952380951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445.54016398649986</v>
      </c>
      <c r="D16" s="26"/>
      <c r="E16" s="26">
        <f>Tabela15[[#This Row],[VALOR]]-Tabela15[[#This Row],[Custo Setor]]</f>
        <v>445.54016398649986</v>
      </c>
    </row>
    <row r="17" spans="2:5" x14ac:dyDescent="0.25">
      <c r="B17" t="s">
        <v>1892</v>
      </c>
      <c r="C17" s="21">
        <f t="array" ref="C17">'11 - DOBRA'!G4</f>
        <v>122.87639999999999</v>
      </c>
      <c r="D17" s="26"/>
      <c r="E17" s="26">
        <f>Tabela15[[#This Row],[VALOR]]-Tabela15[[#This Row],[Custo Setor]]</f>
        <v>122.87639999999999</v>
      </c>
    </row>
    <row r="18" spans="2:5" x14ac:dyDescent="0.25">
      <c r="B18" t="s">
        <v>1893</v>
      </c>
      <c r="C18" s="21">
        <f t="array" ref="C18">'12 - EMBALAGEM'!G4</f>
        <v>27.305866666666663</v>
      </c>
      <c r="D18" s="26"/>
      <c r="E18" s="26">
        <f>Tabela15[[#This Row],[VALOR]]-Tabela15[[#This Row],[Custo Setor]]</f>
        <v>27.305866666666663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832.93555360758955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workbookViewId="0">
      <selection activeCell="D6" sqref="D6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265" workbookViewId="0">
      <selection activeCell="D277" sqref="D27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76.653063430613457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>
        <v>50</v>
      </c>
      <c r="E23" s="2">
        <f>Tabela225678910[[#This Row],[PRODUZIDAS]]*VLOOKUP(Tabela225678910[[#This Row],[SKU]],Tabela24[#All],9,0)</f>
        <v>20.434782608695649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>
        <v>20</v>
      </c>
      <c r="E46" s="2">
        <f>Tabela225678910[[#This Row],[PRODUZIDAS]]*VLOOKUP(Tabela225678910[[#This Row],[SKU]],Tabela24[#All],9,0)</f>
        <v>13.391780821917809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>
        <v>2</v>
      </c>
      <c r="E135" s="2">
        <f>Tabela225678910[[#This Row],[PRODUZIDAS]]*VLOOKUP(Tabela225678910[[#This Row],[SKU]],Tabela24[#All],9,0)</f>
        <v>1.9324999999999999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>
        <v>40</v>
      </c>
      <c r="E273" s="2">
        <f>Tabela225678910[[#This Row],[PRODUZIDAS]]*VLOOKUP(Tabela225678910[[#This Row],[SKU]],Tabela24[#All],9,0)</f>
        <v>25.76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>
        <v>23.5</v>
      </c>
      <c r="E276" s="2">
        <f>Tabela225678910[[#This Row],[PRODUZIDAS]]*VLOOKUP(Tabela225678910[[#This Row],[SKU]],Tabela24[#All],9,0)</f>
        <v>15.134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217" workbookViewId="0">
      <selection activeCell="D232" sqref="D232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160.56005952380951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>
        <v>53.5</v>
      </c>
      <c r="E112" s="2">
        <f>Tabela22567891011[[#This Row],[PRODUZIDAS]]*VLOOKUP(Tabela22567891011[[#This Row],[SKU]],Tabela24[#All],10,0)</f>
        <v>34.454000000000001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>
        <v>11.5</v>
      </c>
      <c r="E117" s="2">
        <f>Tabela22567891011[[#This Row],[PRODUZIDAS]]*VLOOKUP(Tabela22567891011[[#This Row],[SKU]],Tabela24[#All],10,0)</f>
        <v>7.4060000000000006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>
        <v>10</v>
      </c>
      <c r="E141" s="2">
        <f>Tabela22567891011[[#This Row],[PRODUZIDAS]]*VLOOKUP(Tabela22567891011[[#This Row],[SKU]],Tabela24[#All],10,0)</f>
        <v>9.0183333333333309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>
        <v>100.5</v>
      </c>
      <c r="E200" s="2">
        <f>Tabela22567891011[[#This Row],[PRODUZIDAS]]*VLOOKUP(Tabela22567891011[[#This Row],[SKU]],Tabela24[#All],10,0)</f>
        <v>64.722000000000008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>
        <v>14.5</v>
      </c>
      <c r="E211" s="2">
        <f>Tabela22567891011[[#This Row],[PRODUZIDAS]]*VLOOKUP(Tabela22567891011[[#This Row],[SKU]],Tabela24[#All],10,0)</f>
        <v>13.07658333333333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10</v>
      </c>
      <c r="E231" s="2">
        <f>Tabela22567891011[[#This Row],[PRODUZIDAS]]*VLOOKUP(Tabela22567891011[[#This Row],[SKU]],Tabela24[#All],10,0)</f>
        <v>11.597142857142856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>
        <v>31.5</v>
      </c>
      <c r="E629" s="2">
        <f>Tabela22567891011[[#This Row],[PRODUZIDAS]]*VLOOKUP(Tabela22567891011[[#This Row],[SKU]],Tabela24[#All],10,0)</f>
        <v>20.286000000000001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97" workbookViewId="0">
      <selection activeCell="D121" sqref="D121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445.54016398649986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>
        <v>22.5</v>
      </c>
      <c r="E15" s="2">
        <f>Tabela225678910111213[[#This Row],[PRODUZIDAS]]*VLOOKUP(Tabela225678910111213[[#This Row],[SKU]],Tabela24[#All],12,0)</f>
        <v>26.054347826086953</v>
      </c>
    </row>
    <row r="16" spans="2:9" x14ac:dyDescent="0.25">
      <c r="B16" s="3" t="s">
        <v>22</v>
      </c>
      <c r="C16" s="3" t="s">
        <v>23</v>
      </c>
      <c r="D16" s="1">
        <v>47</v>
      </c>
      <c r="E16" s="2">
        <f>Tabela225678910111213[[#This Row],[PRODUZIDAS]]*VLOOKUP(Tabela225678910111213[[#This Row],[SKU]],Tabela24[#All],12,0)</f>
        <v>54.424637681159417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>
        <v>17</v>
      </c>
      <c r="E23" s="2">
        <f>Tabela225678910111213[[#This Row],[PRODUZIDAS]]*VLOOKUP(Tabela225678910111213[[#This Row],[SKU]],Tabela24[#All],12,0)</f>
        <v>19.685507246376808</v>
      </c>
    </row>
    <row r="24" spans="2:5" x14ac:dyDescent="0.25">
      <c r="B24" s="3" t="s">
        <v>38</v>
      </c>
      <c r="C24" s="3" t="s">
        <v>39</v>
      </c>
      <c r="D24" s="1">
        <v>276</v>
      </c>
      <c r="E24" s="2">
        <f>Tabela225678910111213[[#This Row],[PRODUZIDAS]]*VLOOKUP(Tabela225678910111213[[#This Row],[SKU]],Tabela24[#All],12,0)</f>
        <v>302.08767123287669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>
        <v>48</v>
      </c>
      <c r="E120" s="2">
        <f>Tabela225678910111213[[#This Row],[PRODUZIDAS]]*VLOOKUP(Tabela225678910111213[[#This Row],[SKU]],Tabela24[#All],12,0)</f>
        <v>43.28799999999999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122.87639999999999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>
        <v>52</v>
      </c>
      <c r="E110" s="2">
        <f>Tabela22567891011121314[[#This Row],[PRODUZIDAS]]*VLOOKUP(Tabela22567891011121314[[#This Row],[SKU]],Tabela24[#All],13,0)</f>
        <v>60.278399999999991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>
        <v>50</v>
      </c>
      <c r="E116" s="2">
        <f>Tabela22567891011121314[[#This Row],[PRODUZIDAS]]*VLOOKUP(Tabela22567891011121314[[#This Row],[SKU]],Tabela24[#All],13,0)</f>
        <v>57.959999999999987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>
        <v>4</v>
      </c>
      <c r="E639" s="2">
        <f>Tabela22567891011121314[[#This Row],[PRODUZIDAS]]*VLOOKUP(Tabela22567891011121314[[#This Row],[SKU]],Tabela24[#All],13,0)</f>
        <v>4.637999999999999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27.305866666666663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>
        <v>52</v>
      </c>
      <c r="E110" s="2">
        <f>Tabela2256789101112131415[[#This Row],[PRODUZIDAS]]*VLOOKUP(Tabela2256789101112131415[[#This Row],[SKU]],Tabela24[#All],14,0)</f>
        <v>13.395199999999999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>
        <v>50</v>
      </c>
      <c r="E116" s="2">
        <f>Tabela2256789101112131415[[#This Row],[PRODUZIDAS]]*VLOOKUP(Tabela2256789101112131415[[#This Row],[SKU]],Tabela24[#All],14,0)</f>
        <v>12.879999999999999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>
        <v>4</v>
      </c>
      <c r="E639" s="2">
        <f>Tabela2256789101112131415[[#This Row],[PRODUZIDAS]]*VLOOKUP(Tabela2256789101112131415[[#This Row],[SKU]],Tabela24[#All],14,0)</f>
        <v>1.0306666666666666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2025-02-20T17:08:32Z</dcterms:modified>
</cp:coreProperties>
</file>