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3E6A5ADB-BBDC-4D8E-8B3B-10399968DE4A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<sst xmlns="http://schemas.openxmlformats.org/spreadsheetml/2006/main" count="26032" uniqueCount="1899">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</sst>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45705</v>
      </c>
      <c r="C2" s="31"/>
      <c r="D2" s="33">
        <f>SUM(Tabela15[VALOR])</f>
        <v>6189.0290723331709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181.32336333985648</v>
      </c>
      <c r="D7" s="26"/>
      <c r="E7" s="26">
        <f>Tabela15[[#This Row],[VALOR]]-Tabela15[[#This Row],[Custo Setor]]</f>
        <v>181.32336333985648</v>
      </c>
    </row>
    <row r="8" spans="2:5" x14ac:dyDescent="0.25">
      <c r="B8" t="s">
        <v>1883</v>
      </c>
      <c r="C8" s="21">
        <f t="array" ref="C8">'2 - CORTE VOIL'!G4</f>
        <v>1087.1293685714286</v>
      </c>
      <c r="D8" s="26"/>
      <c r="E8" s="26">
        <f>Tabela15[[#This Row],[VALOR]]-Tabela15[[#This Row],[Custo Setor]]</f>
        <v>1087.1293685714286</v>
      </c>
    </row>
    <row r="9" spans="2:5" x14ac:dyDescent="0.25">
      <c r="B9" t="s">
        <v>1885</v>
      </c>
      <c r="C9" s="21">
        <f t="array" ref="C9">'3 - BAINHA CONTINUA'!G4</f>
        <v>272.40134169999999</v>
      </c>
      <c r="D9" s="26"/>
      <c r="E9" s="26">
        <f>Tabela15[[#This Row],[VALOR]]-Tabela15[[#This Row],[Custo Setor]]</f>
        <v>272.40134169999999</v>
      </c>
    </row>
    <row r="10" spans="2:5" x14ac:dyDescent="0.25">
      <c r="B10" t="s">
        <v>1884</v>
      </c>
      <c r="C10" s="21">
        <f t="array" ref="C10">'4 - BARRADO'!G4</f>
        <v>726.71594285714286</v>
      </c>
      <c r="D10" s="26"/>
      <c r="E10" s="26">
        <f>Tabela15[[#This Row],[VALOR]]-Tabela15[[#This Row],[Custo Setor]]</f>
        <v>726.71594285714286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537.16127778014118</v>
      </c>
      <c r="D13" s="26"/>
      <c r="E13" s="26">
        <f>Tabela15[[#This Row],[VALOR]]-Tabela15[[#This Row],[Custo Setor]]</f>
        <v>537.16127778014118</v>
      </c>
    </row>
    <row r="14" spans="2:5" x14ac:dyDescent="0.25">
      <c r="B14" t="s">
        <v>1889</v>
      </c>
      <c r="C14" s="21">
        <f>'8 - ACABAMENTO'!G4</f>
        <v>481.55764252956686</v>
      </c>
      <c r="D14" s="26"/>
      <c r="E14" s="26">
        <f>Tabela15[[#This Row],[VALOR]]-Tabela15[[#This Row],[Custo Setor]]</f>
        <v>481.55764252956686</v>
      </c>
    </row>
    <row r="15" spans="2:5" x14ac:dyDescent="0.25">
      <c r="B15" t="s">
        <v>1890</v>
      </c>
      <c r="C15" s="21">
        <f t="array" ref="C15">'9 - FURO'!G4</f>
        <v>727.13758566848185</v>
      </c>
      <c r="D15" s="26"/>
      <c r="E15" s="26">
        <f>Tabela15[[#This Row],[VALOR]]-Tabela15[[#This Row],[Custo Setor]]</f>
        <v>727.13758566848185</v>
      </c>
    </row>
    <row r="16" spans="2:5" x14ac:dyDescent="0.25">
      <c r="B16" t="s">
        <v>1891</v>
      </c>
      <c r="C16" s="21">
        <f t="array" ref="C16">'10 - ILHOS'!G4</f>
        <v>739.41072816160408</v>
      </c>
      <c r="D16" s="26"/>
      <c r="E16" s="26">
        <f>Tabela15[[#This Row],[VALOR]]-Tabela15[[#This Row],[Custo Setor]]</f>
        <v>739.41072816160408</v>
      </c>
    </row>
    <row r="17" spans="2:5" x14ac:dyDescent="0.25">
      <c r="B17" t="s">
        <v>1892</v>
      </c>
      <c r="C17" s="21">
        <f t="array" ref="C17">'11 - DOBRA'!G4</f>
        <v>1175.0660359567767</v>
      </c>
      <c r="D17" s="26"/>
      <c r="E17" s="26">
        <f>Tabela15[[#This Row],[VALOR]]-Tabela15[[#This Row],[Custo Setor]]</f>
        <v>1175.0660359567767</v>
      </c>
    </row>
    <row r="18" spans="2:5" x14ac:dyDescent="0.25">
      <c r="B18" t="s">
        <v>1893</v>
      </c>
      <c r="C18" s="21">
        <f t="array" ref="C18">'12 - EMBALAGEM'!G4</f>
        <v>261.12578576817259</v>
      </c>
      <c r="D18" s="26"/>
      <c r="E18" s="26">
        <f>Tabela15[[#This Row],[VALOR]]-Tabela15[[#This Row],[Custo Setor]]</f>
        <v>261.12578576817259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6189.0290723331709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110" sqref="D11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181.32336333985648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>
        <v>158</v>
      </c>
      <c r="E30" s="2">
        <f>Tabela2[[#This Row],[PRODUZIDAS]]*VLOOKUP(Tabela2[[#This Row],[SKU]],Tabela24[#All],3,0)</f>
        <v>40.69041095890411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>
        <v>15</v>
      </c>
      <c r="E69" s="2">
        <f>Tabela2[[#This Row],[PRODUZIDAS]]*VLOOKUP(Tabela2[[#This Row],[SKU]],Tabela24[#All],3,0)</f>
        <v>4.0634999999999994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>
        <v>100</v>
      </c>
      <c r="E109" s="2">
        <f>Tabela2[[#This Row],[PRODUZIDAS]]*VLOOKUP(Tabela2[[#This Row],[SKU]],Tabela24[#All],3,0)</f>
        <v>15.455999999999998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>
        <v>50</v>
      </c>
      <c r="E145" s="2">
        <f>Tabela2[[#This Row],[PRODUZIDAS]]*VLOOKUP(Tabela2[[#This Row],[SKU]],Tabela24[#All],3,0)</f>
        <v>16.107142857142858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>
        <v>20</v>
      </c>
      <c r="E150" s="2">
        <f>Tabela2[[#This Row],[PRODUZIDAS]]*VLOOKUP(Tabela2[[#This Row],[SKU]],Tabela24[#All],3,0)</f>
        <v>6.4428571428571431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>
        <v>10</v>
      </c>
      <c r="E168" s="2">
        <f>Tabela2[[#This Row],[PRODUZIDAS]]*VLOOKUP(Tabela2[[#This Row],[SKU]],Tabela24[#All],3,0)</f>
        <v>3.2214285714285715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>
        <v>10</v>
      </c>
      <c r="E170" s="2">
        <f>Tabela2[[#This Row],[PRODUZIDAS]]*VLOOKUP(Tabela2[[#This Row],[SKU]],Tabela24[#All],3,0)</f>
        <v>3.2214285714285715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>
        <v>80</v>
      </c>
      <c r="E174" s="2">
        <f>Tabela2[[#This Row],[PRODUZIDAS]]*VLOOKUP(Tabela2[[#This Row],[SKU]],Tabela24[#All],3,0)</f>
        <v>25.771428571428572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206</v>
      </c>
      <c r="E203" s="2">
        <f>Tabela2[[#This Row],[PRODUZIDAS]]*VLOOKUP(Tabela2[[#This Row],[SKU]],Tabela24[#All],3,0)</f>
        <v>66.349166666666662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96" workbookViewId="0">
      <selection activeCell="D118" sqref="D11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1087.1293685714286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>
        <v>164.5</v>
      </c>
      <c r="E109" s="2">
        <f>Tabela225[[#This Row],[PRODUZIDAS]]*VLOOKUP(Tabela225[[#This Row],[SKU]],Tabela24[#All],4,0)</f>
        <v>88.987920000000003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>
        <v>133.5</v>
      </c>
      <c r="E117" s="2">
        <f>Tabela225[[#This Row],[PRODUZIDAS]]*VLOOKUP(Tabela225[[#This Row],[SKU]],Tabela24[#All],4,0)</f>
        <v>72.218159999999997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>
        <v>57</v>
      </c>
      <c r="E129" s="2">
        <f>Tabela225[[#This Row],[PRODUZIDAS]]*VLOOKUP(Tabela225[[#This Row],[SKU]],Tabela24[#All],4,0)</f>
        <v>52.87319999999999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>
        <v>145</v>
      </c>
      <c r="E152" s="2">
        <f>Tabela225[[#This Row],[PRODUZIDAS]]*VLOOKUP(Tabela225[[#This Row],[SKU]],Tabela24[#All],4,0)</f>
        <v>214.8692857142857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>
        <v>80.5</v>
      </c>
      <c r="E174" s="2">
        <f>Tabela225[[#This Row],[PRODUZIDAS]]*VLOOKUP(Tabela225[[#This Row],[SKU]],Tabela24[#All],4,0)</f>
        <v>119.28949999999999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>
        <v>298.5</v>
      </c>
      <c r="E199" s="2">
        <f>Tabela225[[#This Row],[PRODUZIDAS]]*VLOOKUP(Tabela225[[#This Row],[SKU]],Tabela24[#All],4,0)</f>
        <v>161.47656000000001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>
        <v>68</v>
      </c>
      <c r="E206" s="2">
        <f>Tabela225[[#This Row],[PRODUZIDAS]]*VLOOKUP(Tabela225[[#This Row],[SKU]],Tabela24[#All],4,0)</f>
        <v>63.076799999999992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>
        <v>128</v>
      </c>
      <c r="E212" s="2">
        <f>Tabela225[[#This Row],[PRODUZIDAS]]*VLOOKUP(Tabela225[[#This Row],[SKU]],Tabela24[#All],4,0)</f>
        <v>118.73279999999998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>
        <v>132</v>
      </c>
      <c r="E232" s="2">
        <f>Tabela225[[#This Row],[PRODUZIDAS]]*VLOOKUP(Tabela225[[#This Row],[SKU]],Tabela24[#All],4,0)</f>
        <v>195.60514285714285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29" workbookViewId="0">
      <selection activeCell="D154" sqref="D15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272.40134169999999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>
        <v>170</v>
      </c>
      <c r="E109" s="2">
        <f>Tabela2256[[#This Row],[PRODUZIDAS]]*VLOOKUP(Tabela2256[[#This Row],[SKU]],Tabela24[#All],5,0)</f>
        <v>21.896000000000001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>
        <v>200</v>
      </c>
      <c r="E117" s="2">
        <f>Tabela2256[[#This Row],[PRODUZIDAS]]*VLOOKUP(Tabela2256[[#This Row],[SKU]],Tabela24[#All],5,0)</f>
        <v>25.759999999999998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>
        <v>187.91669999999999</v>
      </c>
      <c r="E145" s="2">
        <f>Tabela2256[[#This Row],[PRODUZIDAS]]*VLOOKUP(Tabela2256[[#This Row],[SKU]],Tabela24[#All],5,0)</f>
        <v>84.750431699999993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>
        <v>81.25</v>
      </c>
      <c r="E148" s="2">
        <f>Tabela2256[[#This Row],[PRODUZIDAS]]*VLOOKUP(Tabela2256[[#This Row],[SKU]],Tabela24[#All],5,0)</f>
        <v>36.643750000000004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>
        <v>187.08</v>
      </c>
      <c r="E152" s="2">
        <f>Tabela2256[[#This Row],[PRODUZIDAS]]*VLOOKUP(Tabela2256[[#This Row],[SKU]],Tabela24[#All],5,0)</f>
        <v>84.373080000000002</v>
      </c>
    </row>
    <row r="153" spans="2:5" x14ac:dyDescent="0.25">
      <c r="B153" s="3" t="s">
        <v>296</v>
      </c>
      <c r="C153" s="3" t="s">
        <v>297</v>
      </c>
      <c r="D153" s="1">
        <v>23.75</v>
      </c>
      <c r="E153" s="2">
        <f>Tabela2256[[#This Row],[PRODUZIDAS]]*VLOOKUP(Tabela2256[[#This Row],[SKU]],Tabela24[#All],5,0)</f>
        <v>10.71125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>
        <v>18.329999999999998</v>
      </c>
      <c r="E155" s="2">
        <f>Tabela2256[[#This Row],[PRODUZIDAS]]*VLOOKUP(Tabela2256[[#This Row],[SKU]],Tabela24[#All],5,0)</f>
        <v>8.2668299999999988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05" workbookViewId="0">
      <selection activeCell="D111" sqref="D11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726.71594285714286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>
        <v>10</v>
      </c>
      <c r="E109" s="2">
        <f>Tabela22567[[#This Row],[PRODUZIDAS]]*VLOOKUP(Tabela22567[[#This Row],[SKU]],Tabela24[#All],6,0)</f>
        <v>11.591999999999999</v>
      </c>
    </row>
    <row r="110" spans="2:5" x14ac:dyDescent="0.25">
      <c r="B110" s="3" t="s">
        <v>210</v>
      </c>
      <c r="C110" s="3" t="s">
        <v>211</v>
      </c>
      <c r="D110" s="1">
        <v>24.5</v>
      </c>
      <c r="E110" s="2">
        <f>Tabela22567[[#This Row],[PRODUZIDAS]]*VLOOKUP(Tabela22567[[#This Row],[SKU]],Tabela24[#All],6,0)</f>
        <v>28.400399999999994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30</v>
      </c>
      <c r="E114" s="2">
        <f>Tabela22567[[#This Row],[PRODUZIDAS]]*VLOOKUP(Tabela22567[[#This Row],[SKU]],Tabela24[#All],6,0)</f>
        <v>34.775999999999996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>
        <v>20</v>
      </c>
      <c r="E117" s="2">
        <f>Tabela22567[[#This Row],[PRODUZIDAS]]*VLOOKUP(Tabela22567[[#This Row],[SKU]],Tabela24[#All],6,0)</f>
        <v>23.183999999999997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>
        <v>87</v>
      </c>
      <c r="E152" s="2">
        <f>Tabela22567[[#This Row],[PRODUZIDAS]]*VLOOKUP(Tabela22567[[#This Row],[SKU]],Tabela24[#All],6,0)</f>
        <v>112.1057142857143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>
        <v>20</v>
      </c>
      <c r="E170" s="2">
        <f>Tabela22567[[#This Row],[PRODUZIDAS]]*VLOOKUP(Tabela22567[[#This Row],[SKU]],Tabela24[#All],6,0)</f>
        <v>25.771428571428572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>
        <v>54.5</v>
      </c>
      <c r="E174" s="2">
        <f>Tabela22567[[#This Row],[PRODUZIDAS]]*VLOOKUP(Tabela22567[[#This Row],[SKU]],Tabela24[#All],6,0)</f>
        <v>70.227142857142866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89.5</v>
      </c>
      <c r="E192" s="2">
        <f>Tabela22567[[#This Row],[PRODUZIDAS]]*VLOOKUP(Tabela22567[[#This Row],[SKU]],Tabela24[#All],6,0)</f>
        <v>103.74839999999998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>
        <v>7.5</v>
      </c>
      <c r="E228" s="2">
        <f>Tabela22567[[#This Row],[PRODUZIDAS]]*VLOOKUP(Tabela22567[[#This Row],[SKU]],Tabela24[#All],6,0)</f>
        <v>9.6642857142857146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>
        <v>102.5</v>
      </c>
      <c r="E232" s="2">
        <f>Tabela22567[[#This Row],[PRODUZIDAS]]*VLOOKUP(Tabela22567[[#This Row],[SKU]],Tabela24[#All],6,0)</f>
        <v>132.07857142857145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>
        <v>23.5</v>
      </c>
      <c r="E269" s="2">
        <f>Tabela22567[[#This Row],[PRODUZIDAS]]*VLOOKUP(Tabela22567[[#This Row],[SKU]],Tabela24[#All],6,0)</f>
        <v>30.268000000000001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>
        <v>82.5</v>
      </c>
      <c r="E273" s="2">
        <f>Tabela22567[[#This Row],[PRODUZIDAS]]*VLOOKUP(Tabela22567[[#This Row],[SKU]],Tabela24[#All],6,0)</f>
        <v>106.26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>
        <v>30</v>
      </c>
      <c r="E276" s="2">
        <f>Tabela22567[[#This Row],[PRODUZIDAS]]*VLOOKUP(Tabela22567[[#This Row],[SKU]],Tabela24[#All],6,0)</f>
        <v>38.64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537.16127778014118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>
        <v>175</v>
      </c>
      <c r="E19" s="2">
        <f>Tabela225678910[[#This Row],[PRODUZIDAS]]*VLOOKUP(Tabela225678910[[#This Row],[SKU]],Tabela24[#All],9,0)</f>
        <v>71.521739130434767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>
        <v>80</v>
      </c>
      <c r="E30" s="2">
        <f>Tabela225678910[[#This Row],[PRODUZIDAS]]*VLOOKUP(Tabela225678910[[#This Row],[SKU]],Tabela24[#All],9,0)</f>
        <v>41.205479452054796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>
        <v>60</v>
      </c>
      <c r="E37" s="2">
        <f>Tabela225678910[[#This Row],[PRODUZIDAS]]*VLOOKUP(Tabela225678910[[#This Row],[SKU]],Tabela24[#All],9,0)</f>
        <v>30.904109589041095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Tabela225678910[[#This Row],[PRODUZIDAS]]*VLOOKUP(Tabela225678910[[#This Row],[SKU]],Tabela24[#All],9,0)</f>
        <v>6.6958904109589046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50</v>
      </c>
      <c r="E60" s="2">
        <f>Tabela225678910[[#This Row],[PRODUZIDAS]]*VLOOKUP(Tabela225678910[[#This Row],[SKU]],Tabela24[#All],9,0)</f>
        <v>33.479452054794521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>
        <v>10</v>
      </c>
      <c r="E66" s="2">
        <f>Tabela225678910[[#This Row],[PRODUZIDAS]]*VLOOKUP(Tabela225678910[[#This Row],[SKU]],Tabela24[#All],9,0)</f>
        <v>7.352999999999998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40</v>
      </c>
      <c r="E68" s="2">
        <f>Tabela225678910[[#This Row],[PRODUZIDAS]]*VLOOKUP(Tabela225678910[[#This Row],[SKU]],Tabela24[#All],9,0)</f>
        <v>29.411999999999992</v>
      </c>
    </row>
    <row r="69" spans="2:5" x14ac:dyDescent="0.25">
      <c r="B69" s="3" t="s">
        <v>128</v>
      </c>
      <c r="C69" s="3" t="s">
        <v>129</v>
      </c>
      <c r="D69" s="1">
        <v>15</v>
      </c>
      <c r="E69" s="2">
        <f>Tabela225678910[[#This Row],[PRODUZIDAS]]*VLOOKUP(Tabela225678910[[#This Row],[SKU]],Tabela24[#All],9,0)</f>
        <v>11.029499999999997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20</v>
      </c>
      <c r="E77" s="2">
        <f>Tabela225678910[[#This Row],[PRODUZIDAS]]*VLOOKUP(Tabela225678910[[#This Row],[SKU]],Tabela24[#All],9,0)</f>
        <v>14.705999999999996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10</v>
      </c>
      <c r="E146" s="2">
        <f>Tabela225678910[[#This Row],[PRODUZIDAS]]*VLOOKUP(Tabela225678910[[#This Row],[SKU]],Tabela24[#All],9,0)</f>
        <v>10.30857142857143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>
        <v>10</v>
      </c>
      <c r="E168" s="2">
        <f>Tabela225678910[[#This Row],[PRODUZIDAS]]*VLOOKUP(Tabela225678910[[#This Row],[SKU]],Tabela24[#All],9,0)</f>
        <v>10.30857142857143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>
        <v>10</v>
      </c>
      <c r="E170" s="2">
        <f>Tabela225678910[[#This Row],[PRODUZIDAS]]*VLOOKUP(Tabela225678910[[#This Row],[SKU]],Tabela24[#All],9,0)</f>
        <v>10.30857142857143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70</v>
      </c>
      <c r="E192" s="2">
        <f>Tabela225678910[[#This Row],[PRODUZIDAS]]*VLOOKUP(Tabela225678910[[#This Row],[SKU]],Tabela24[#All],9,0)</f>
        <v>45.08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>
        <v>50</v>
      </c>
      <c r="E202" s="2">
        <f>Tabela225678910[[#This Row],[PRODUZIDAS]]*VLOOKUP(Tabela225678910[[#This Row],[SKU]],Tabela24[#All],9,0)</f>
        <v>32.200000000000003</v>
      </c>
    </row>
    <row r="203" spans="2:5" x14ac:dyDescent="0.25">
      <c r="B203" s="3" t="s">
        <v>396</v>
      </c>
      <c r="C203" s="3" t="s">
        <v>397</v>
      </c>
      <c r="D203" s="1">
        <v>5</v>
      </c>
      <c r="E203" s="2">
        <f>Tabela225678910[[#This Row],[PRODUZIDAS]]*VLOOKUP(Tabela225678910[[#This Row],[SKU]],Tabela24[#All],9,0)</f>
        <v>4.8312499999999998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50</v>
      </c>
      <c r="E225" s="2">
        <f>Tabela225678910[[#This Row],[PRODUZIDAS]]*VLOOKUP(Tabela225678910[[#This Row],[SKU]],Tabela24[#All],9,0)</f>
        <v>51.542857142857144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Tabela225678910[[#This Row],[PRODUZIDAS]]*VLOOKUP(Tabela225678910[[#This Row],[SKU]],Tabela24[#All],9,0)</f>
        <v>10.30857142857143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>
        <v>50</v>
      </c>
      <c r="E234" s="2">
        <f>Tabela225678910[[#This Row],[PRODUZIDAS]]*VLOOKUP(Tabela225678910[[#This Row],[SKU]],Tabela24[#All],9,0)</f>
        <v>51.542857142857144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Tabela225678910[[#This Row],[PRODUZIDAS]]*VLOOKUP(Tabela225678910[[#This Row],[SKU]],Tabela24[#All],9,0)</f>
        <v>12.88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>
        <v>50</v>
      </c>
      <c r="E657" s="2">
        <f>Tabela225678910[[#This Row],[PRODUZIDAS]]*VLOOKUP(Tabela225678910[[#This Row],[SKU]],Tabela24[#All],9,0)</f>
        <v>51.542857142857144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6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481.55764252956686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>
        <v>110</v>
      </c>
      <c r="E14" s="2">
        <f>Tabela22567891011[[#This Row],[PRODUZIDAS]]*VLOOKUP(Tabela22567891011[[#This Row],[SKU]],Tabela24[#All],10,0)</f>
        <v>44.956521739130423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10</v>
      </c>
      <c r="E19" s="2">
        <f>Tabela22567891011[[#This Row],[PRODUZIDAS]]*VLOOKUP(Tabela22567891011[[#This Row],[SKU]],Tabela24[#All],10,0)</f>
        <v>4.0869565217391299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>
        <v>74</v>
      </c>
      <c r="E23" s="2">
        <f>Tabela22567891011[[#This Row],[PRODUZIDAS]]*VLOOKUP(Tabela22567891011[[#This Row],[SKU]],Tabela24[#All],10,0)</f>
        <v>30.243478260869558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>
        <v>1.5</v>
      </c>
      <c r="E26" s="2">
        <f>Tabela22567891011[[#This Row],[PRODUZIDAS]]*VLOOKUP(Tabela22567891011[[#This Row],[SKU]],Tabela24[#All],10,0)</f>
        <v>0.96575342465753433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>
        <v>79</v>
      </c>
      <c r="E30" s="2">
        <f>Tabela22567891011[[#This Row],[PRODUZIDAS]]*VLOOKUP(Tabela22567891011[[#This Row],[SKU]],Tabela24[#All],10,0)</f>
        <v>50.863013698630141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Tabela22567891011[[#This Row],[PRODUZIDAS]]*VLOOKUP(Tabela22567891011[[#This Row],[SKU]],Tabela24[#All],10,0)</f>
        <v>7.3397260273972584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8</v>
      </c>
      <c r="E66" s="2">
        <f>Tabela22567891011[[#This Row],[PRODUZIDAS]]*VLOOKUP(Tabela22567891011[[#This Row],[SKU]],Tabela24[#All],10,0)</f>
        <v>6.3983999999999988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100.5</v>
      </c>
      <c r="E68" s="2">
        <f>Tabela22567891011[[#This Row],[PRODUZIDAS]]*VLOOKUP(Tabela22567891011[[#This Row],[SKU]],Tabela24[#All],10,0)</f>
        <v>80.379899999999978</v>
      </c>
    </row>
    <row r="69" spans="2:5" x14ac:dyDescent="0.25">
      <c r="B69" s="3" t="s">
        <v>128</v>
      </c>
      <c r="C69" s="3" t="s">
        <v>129</v>
      </c>
      <c r="D69" s="1">
        <v>15</v>
      </c>
      <c r="E69" s="2">
        <f>Tabela22567891011[[#This Row],[PRODUZIDAS]]*VLOOKUP(Tabela22567891011[[#This Row],[SKU]],Tabela24[#All],10,0)</f>
        <v>11.996999999999998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>
        <v>25.5</v>
      </c>
      <c r="E112" s="2">
        <f>Tabela22567891011[[#This Row],[PRODUZIDAS]]*VLOOKUP(Tabela22567891011[[#This Row],[SKU]],Tabela24[#All],10,0)</f>
        <v>16.422000000000001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>
        <v>49.5</v>
      </c>
      <c r="E138" s="2">
        <f>Tabela22567891011[[#This Row],[PRODUZIDAS]]*VLOOKUP(Tabela22567891011[[#This Row],[SKU]],Tabela24[#All],10,0)</f>
        <v>44.64074999999999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>
        <v>8</v>
      </c>
      <c r="E168" s="2">
        <f>Tabela22567891011[[#This Row],[PRODUZIDAS]]*VLOOKUP(Tabela22567891011[[#This Row],[SKU]],Tabela24[#All],10,0)</f>
        <v>9.2777142857142856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>
        <v>10</v>
      </c>
      <c r="E170" s="2">
        <f>Tabela22567891011[[#This Row],[PRODUZIDAS]]*VLOOKUP(Tabela22567891011[[#This Row],[SKU]],Tabela24[#All],10,0)</f>
        <v>11.597142857142856</v>
      </c>
    </row>
    <row r="171" spans="2:5" x14ac:dyDescent="0.25">
      <c r="B171" s="3" t="s">
        <v>332</v>
      </c>
      <c r="C171" s="3" t="s">
        <v>333</v>
      </c>
      <c r="D171" s="1">
        <v>20</v>
      </c>
      <c r="E171" s="2">
        <f>Tabela22567891011[[#This Row],[PRODUZIDAS]]*VLOOKUP(Tabela22567891011[[#This Row],[SKU]],Tabela24[#All],10,0)</f>
        <v>23.194285714285712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68.5</v>
      </c>
      <c r="E192" s="2">
        <f>Tabela22567891011[[#This Row],[PRODUZIDAS]]*VLOOKUP(Tabela22567891011[[#This Row],[SKU]],Tabela24[#All],10,0)</f>
        <v>44.114000000000004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>
        <v>31</v>
      </c>
      <c r="E195" s="2">
        <f>Tabela22567891011[[#This Row],[PRODUZIDAS]]*VLOOKUP(Tabela22567891011[[#This Row],[SKU]],Tabela24[#All],10,0)</f>
        <v>19.964000000000002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Tabela22567891011[[#This Row],[PRODUZIDAS]]*VLOOKUP(Tabela22567891011[[#This Row],[SKU]],Tabela24[#All],10,0)</f>
        <v>5.4109999999999987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20</v>
      </c>
      <c r="E226" s="2">
        <f>Tabela22567891011[[#This Row],[PRODUZIDAS]]*VLOOKUP(Tabela22567891011[[#This Row],[SKU]],Tabela24[#All],10,0)</f>
        <v>23.194285714285712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17.5</v>
      </c>
      <c r="E231" s="2">
        <f>Tabela22567891011[[#This Row],[PRODUZIDAS]]*VLOOKUP(Tabela22567891011[[#This Row],[SKU]],Tabela24[#All],10,0)</f>
        <v>20.294999999999998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Tabela22567891011[[#This Row],[PRODUZIDAS]]*VLOOKUP(Tabela22567891011[[#This Row],[SKU]],Tabela24[#All],10,0)</f>
        <v>12.88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>
        <v>11.5</v>
      </c>
      <c r="E664" s="2">
        <f>Tabela22567891011[[#This Row],[PRODUZIDAS]]*VLOOKUP(Tabela22567891011[[#This Row],[SKU]],Tabela24[#All],10,0)</f>
        <v>13.336714285714285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727.13758566848185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>
        <v>97</v>
      </c>
      <c r="E14" s="2">
        <f>Tabela2256789101112[[#This Row],[PRODUZIDAS]]*VLOOKUP(Tabela2256789101112[[#This Row],[SKU]],Tabela24[#All],11,0)</f>
        <v>72.679710144927526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52</v>
      </c>
      <c r="E23" s="2">
        <f>Tabela2256789101112[[#This Row],[PRODUZIDAS]]*VLOOKUP(Tabela2256789101112[[#This Row],[SKU]],Tabela24[#All],11,0)</f>
        <v>38.962318840579705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>
        <v>79</v>
      </c>
      <c r="E30" s="2">
        <f>Tabela2256789101112[[#This Row],[PRODUZIDAS]]*VLOOKUP(Tabela2256789101112[[#This Row],[SKU]],Tabela24[#All],11,0)</f>
        <v>61.035616438356151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11.5</v>
      </c>
      <c r="E40" s="2">
        <f>Tabela2256789101112[[#This Row],[PRODUZIDAS]]*VLOOKUP(Tabela2256789101112[[#This Row],[SKU]],Tabela24[#All],11,0)</f>
        <v>6.6636986301369854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>
        <v>6</v>
      </c>
      <c r="E42" s="2">
        <f>Tabela2256789101112[[#This Row],[PRODUZIDAS]]*VLOOKUP(Tabela2256789101112[[#This Row],[SKU]],Tabela24[#All],11,0)</f>
        <v>3.4767123287671229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>
        <v>8</v>
      </c>
      <c r="E66" s="2">
        <f>Tabela2256789101112[[#This Row],[PRODUZIDAS]]*VLOOKUP(Tabela2256789101112[[#This Row],[SKU]],Tabela24[#All],11,0)</f>
        <v>6.7079999999999993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3</v>
      </c>
      <c r="E68" s="2">
        <f>Tabela2256789101112[[#This Row],[PRODUZIDAS]]*VLOOKUP(Tabela2256789101112[[#This Row],[SKU]],Tabela24[#All],11,0)</f>
        <v>2.5154999999999998</v>
      </c>
    </row>
    <row r="69" spans="2:5" x14ac:dyDescent="0.25">
      <c r="B69" s="3" t="s">
        <v>128</v>
      </c>
      <c r="C69" s="3" t="s">
        <v>129</v>
      </c>
      <c r="D69" s="1">
        <v>15</v>
      </c>
      <c r="E69" s="2">
        <f>Tabela2256789101112[[#This Row],[PRODUZIDAS]]*VLOOKUP(Tabela2256789101112[[#This Row],[SKU]],Tabela24[#All],11,0)</f>
        <v>12.577499999999999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55.5</v>
      </c>
      <c r="E72" s="2">
        <f>Tabela2256789101112[[#This Row],[PRODUZIDAS]]*VLOOKUP(Tabela2256789101112[[#This Row],[SKU]],Tabela24[#All],11,0)</f>
        <v>46.536749999999998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44</v>
      </c>
      <c r="E77" s="2">
        <f>Tabela2256789101112[[#This Row],[PRODUZIDAS]]*VLOOKUP(Tabela2256789101112[[#This Row],[SKU]],Tabela24[#All],11,0)</f>
        <v>36.893999999999998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>
        <v>80</v>
      </c>
      <c r="E112" s="2">
        <f>Tabela2256789101112[[#This Row],[PRODUZIDAS]]*VLOOKUP(Tabela2256789101112[[#This Row],[SKU]],Tabela24[#All],11,0)</f>
        <v>52.550400000000003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9</v>
      </c>
      <c r="E114" s="2">
        <f>Tabela2256789101112[[#This Row],[PRODUZIDAS]]*VLOOKUP(Tabela2256789101112[[#This Row],[SKU]],Tabela24[#All],11,0)</f>
        <v>5.9119200000000003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>
        <v>54.5</v>
      </c>
      <c r="E132" s="2">
        <f>Tabela2256789101112[[#This Row],[PRODUZIDAS]]*VLOOKUP(Tabela2256789101112[[#This Row],[SKU]],Tabela24[#All],11,0)</f>
        <v>38.617791666666662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68</v>
      </c>
      <c r="E150" s="2">
        <f>Tabela2256789101112[[#This Row],[PRODUZIDAS]]*VLOOKUP(Tabela2256789101112[[#This Row],[SKU]],Tabela24[#All],11,0)</f>
        <v>52.573714285714289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>
        <v>2</v>
      </c>
      <c r="E168" s="2">
        <f>Tabela2256789101112[[#This Row],[PRODUZIDAS]]*VLOOKUP(Tabela2256789101112[[#This Row],[SKU]],Tabela24[#All],11,0)</f>
        <v>1.5462857142857143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>
        <v>11</v>
      </c>
      <c r="E170" s="2">
        <f>Tabela2256789101112[[#This Row],[PRODUZIDAS]]*VLOOKUP(Tabela2256789101112[[#This Row],[SKU]],Tabela24[#All],11,0)</f>
        <v>8.5045714285714276</v>
      </c>
    </row>
    <row r="171" spans="2:5" x14ac:dyDescent="0.25">
      <c r="B171" s="3" t="s">
        <v>332</v>
      </c>
      <c r="C171" s="3" t="s">
        <v>333</v>
      </c>
      <c r="D171" s="1">
        <v>20</v>
      </c>
      <c r="E171" s="2">
        <f>Tabela2256789101112[[#This Row],[PRODUZIDAS]]*VLOOKUP(Tabela2256789101112[[#This Row],[SKU]],Tabela24[#All],11,0)</f>
        <v>15.462857142857143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48</v>
      </c>
      <c r="E192" s="2">
        <f>Tabela2256789101112[[#This Row],[PRODUZIDAS]]*VLOOKUP(Tabela2256789101112[[#This Row],[SKU]],Tabela24[#All],11,0)</f>
        <v>31.530239999999999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13</v>
      </c>
      <c r="E197" s="2">
        <f>Tabela2256789101112[[#This Row],[PRODUZIDAS]]*VLOOKUP(Tabela2256789101112[[#This Row],[SKU]],Tabela24[#All],11,0)</f>
        <v>8.5394400000000008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>
        <v>99</v>
      </c>
      <c r="E200" s="2">
        <f>Tabela2256789101112[[#This Row],[PRODUZIDAS]]*VLOOKUP(Tabela2256789101112[[#This Row],[SKU]],Tabela24[#All],11,0)</f>
        <v>65.031120000000001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Tabela2256789101112[[#This Row],[PRODUZIDAS]]*VLOOKUP(Tabela2256789101112[[#This Row],[SKU]],Tabela24[#All],11,0)</f>
        <v>4.2514999999999992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>
        <v>4</v>
      </c>
      <c r="E212" s="2">
        <f>Tabela2256789101112[[#This Row],[PRODUZIDAS]]*VLOOKUP(Tabela2256789101112[[#This Row],[SKU]],Tabela24[#All],11,0)</f>
        <v>2.8343333333333329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4</v>
      </c>
      <c r="E226" s="2">
        <f>Tabela2256789101112[[#This Row],[PRODUZIDAS]]*VLOOKUP(Tabela2256789101112[[#This Row],[SKU]],Tabela24[#All],11,0)</f>
        <v>3.0925714285714285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Tabela2256789101112[[#This Row],[PRODUZIDAS]]*VLOOKUP(Tabela2256789101112[[#This Row],[SKU]],Tabela24[#All],11,0)</f>
        <v>13.137600000000001</v>
      </c>
    </row>
    <row r="629" spans="2:5" x14ac:dyDescent="0.25">
      <c r="B629" s="3" t="s">
        <v>1248</v>
      </c>
      <c r="C629" s="3" t="s">
        <v>1249</v>
      </c>
      <c r="D629" s="1">
        <v>31.5</v>
      </c>
      <c r="E629" s="2">
        <f>Tabela2256789101112[[#This Row],[PRODUZIDAS]]*VLOOKUP(Tabela2256789101112[[#This Row],[SKU]],Tabela24[#All],11,0)</f>
        <v>20.69172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50</v>
      </c>
      <c r="E656" s="2">
        <f>Tabela2256789101112[[#This Row],[PRODUZIDAS]]*VLOOKUP(Tabela2256789101112[[#This Row],[SKU]],Tabela24[#All],11,0)</f>
        <v>38.657142857142858</v>
      </c>
    </row>
    <row r="657" spans="2:5" x14ac:dyDescent="0.25">
      <c r="B657" s="3" t="s">
        <v>1304</v>
      </c>
      <c r="C657" s="3" t="s">
        <v>1305</v>
      </c>
      <c r="D657" s="1">
        <v>49</v>
      </c>
      <c r="E657" s="2">
        <f>Tabela2256789101112[[#This Row],[PRODUZIDAS]]*VLOOKUP(Tabela2256789101112[[#This Row],[SKU]],Tabela24[#All],11,0)</f>
        <v>37.884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>
        <v>49.5</v>
      </c>
      <c r="E664" s="2">
        <f>Tabela2256789101112[[#This Row],[PRODUZIDAS]]*VLOOKUP(Tabela2256789101112[[#This Row],[SKU]],Tabela24[#All],11,0)</f>
        <v>38.270571428571429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81" workbookViewId="0">
      <selection activeCell="C108" sqref="C10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739.41072816160408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129.5</v>
      </c>
      <c r="E15" s="2">
        <f>Tabela225678910111213[[#This Row],[PRODUZIDAS]]*VLOOKUP(Tabela225678910111213[[#This Row],[SKU]],Tabela24[#All],12,0)</f>
        <v>149.95724637681158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>
        <v>62.5</v>
      </c>
      <c r="E20" s="2">
        <f>Tabela225678910111213[[#This Row],[PRODUZIDAS]]*VLOOKUP(Tabela225678910111213[[#This Row],[SKU]],Tabela24[#All],12,0)</f>
        <v>72.373188405797094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>
        <v>3</v>
      </c>
      <c r="E24" s="2">
        <f>Tabela225678910111213[[#This Row],[PRODUZIDAS]]*VLOOKUP(Tabela225678910111213[[#This Row],[SKU]],Tabela24[#All],12,0)</f>
        <v>3.2835616438356161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>
        <v>36</v>
      </c>
      <c r="E35" s="2">
        <f>Tabela225678910111213[[#This Row],[PRODUZIDAS]]*VLOOKUP(Tabela225678910111213[[#This Row],[SKU]],Tabela24[#All],12,0)</f>
        <v>39.402739726027391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11.5</v>
      </c>
      <c r="E40" s="2">
        <f>Tabela225678910111213[[#This Row],[PRODUZIDAS]]*VLOOKUP(Tabela225678910111213[[#This Row],[SKU]],Tabela24[#All],12,0)</f>
        <v>11.846575342465753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>
        <v>4</v>
      </c>
      <c r="E66" s="2">
        <f>Tabela225678910111213[[#This Row],[PRODUZIDAS]]*VLOOKUP(Tabela225678910111213[[#This Row],[SKU]],Tabela24[#All],12,0)</f>
        <v>4.3859999999999992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3</v>
      </c>
      <c r="E68" s="2">
        <f>Tabela225678910111213[[#This Row],[PRODUZIDAS]]*VLOOKUP(Tabela225678910111213[[#This Row],[SKU]],Tabela24[#All],12,0)</f>
        <v>3.2894999999999994</v>
      </c>
    </row>
    <row r="69" spans="2:5" x14ac:dyDescent="0.25">
      <c r="B69" s="3" t="s">
        <v>128</v>
      </c>
      <c r="C69" s="3" t="s">
        <v>129</v>
      </c>
      <c r="D69" s="1">
        <v>15</v>
      </c>
      <c r="E69" s="2">
        <f>Tabela225678910111213[[#This Row],[PRODUZIDAS]]*VLOOKUP(Tabela225678910111213[[#This Row],[SKU]],Tabela24[#All],12,0)</f>
        <v>16.447499999999998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28</v>
      </c>
      <c r="E108" s="2">
        <f>Tabela225678910111213[[#This Row],[PRODUZIDAS]]*VLOOKUP(Tabela225678910111213[[#This Row],[SKU]],Tabela24[#All],12,0)</f>
        <v>30.654399999999995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20</v>
      </c>
      <c r="E111" s="2">
        <f>Tabela225678910111213[[#This Row],[PRODUZIDAS]]*VLOOKUP(Tabela225678910111213[[#This Row],[SKU]],Tabela24[#All],12,0)</f>
        <v>21.895999999999994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>
        <v>30</v>
      </c>
      <c r="E130" s="2">
        <f>Tabela225678910111213[[#This Row],[PRODUZIDAS]]*VLOOKUP(Tabela225678910111213[[#This Row],[SKU]],Tabela24[#All],12,0)</f>
        <v>27.054999999999996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45</v>
      </c>
      <c r="E132" s="2">
        <f>Tabela225678910111213[[#This Row],[PRODUZIDAS]]*VLOOKUP(Tabela225678910111213[[#This Row],[SKU]],Tabela24[#All],12,0)</f>
        <v>40.582499999999989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>
        <v>3</v>
      </c>
      <c r="E170" s="2">
        <f>Tabela225678910111213[[#This Row],[PRODUZIDAS]]*VLOOKUP(Tabela225678910111213[[#This Row],[SKU]],Tabela24[#All],12,0)</f>
        <v>3.2858571428571426</v>
      </c>
    </row>
    <row r="171" spans="2:5" x14ac:dyDescent="0.25">
      <c r="B171" s="3" t="s">
        <v>332</v>
      </c>
      <c r="C171" s="3" t="s">
        <v>333</v>
      </c>
      <c r="D171" s="1">
        <v>20</v>
      </c>
      <c r="E171" s="2">
        <f>Tabela225678910111213[[#This Row],[PRODUZIDAS]]*VLOOKUP(Tabela225678910111213[[#This Row],[SKU]],Tabela24[#All],12,0)</f>
        <v>21.905714285714282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48</v>
      </c>
      <c r="E192" s="2">
        <f>Tabela225678910111213[[#This Row],[PRODUZIDAS]]*VLOOKUP(Tabela225678910111213[[#This Row],[SKU]],Tabela24[#All],12,0)</f>
        <v>52.550399999999989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Tabela225678910111213[[#This Row],[PRODUZIDAS]]*VLOOKUP(Tabela225678910111213[[#This Row],[SKU]],Tabela24[#All],12,0)</f>
        <v>5.4109999999999987</v>
      </c>
    </row>
    <row r="204" spans="2:5" x14ac:dyDescent="0.25">
      <c r="B204" s="3" t="s">
        <v>398</v>
      </c>
      <c r="C204" s="3" t="s">
        <v>399</v>
      </c>
      <c r="D204" s="1">
        <v>24.5</v>
      </c>
      <c r="E204" s="2">
        <f>Tabela225678910111213[[#This Row],[PRODUZIDAS]]*VLOOKUP(Tabela225678910111213[[#This Row],[SKU]],Tabela24[#All],12,0)</f>
        <v>22.094916666666663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4</v>
      </c>
      <c r="E226" s="2">
        <f>Tabela225678910111213[[#This Row],[PRODUZIDAS]]*VLOOKUP(Tabela225678910111213[[#This Row],[SKU]],Tabela24[#All],12,0)</f>
        <v>4.3811428571428568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>
        <v>60</v>
      </c>
      <c r="E627" s="2">
        <f>Tabela225678910111213[[#This Row],[PRODUZIDAS]]*VLOOKUP(Tabela225678910111213[[#This Row],[SKU]],Tabela24[#All],12,0)</f>
        <v>65.687999999999988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>
        <v>31.5</v>
      </c>
      <c r="E629" s="2">
        <f>Tabela225678910111213[[#This Row],[PRODUZIDAS]]*VLOOKUP(Tabela225678910111213[[#This Row],[SKU]],Tabela24[#All],12,0)</f>
        <v>34.48619999999999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50</v>
      </c>
      <c r="E656" s="2">
        <f>Tabela225678910111213[[#This Row],[PRODUZIDAS]]*VLOOKUP(Tabela225678910111213[[#This Row],[SKU]],Tabela24[#All],12,0)</f>
        <v>54.764285714285712</v>
      </c>
    </row>
    <row r="657" spans="2:5" x14ac:dyDescent="0.25">
      <c r="B657" s="3" t="s">
        <v>1304</v>
      </c>
      <c r="C657" s="3" t="s">
        <v>1305</v>
      </c>
      <c r="D657" s="1">
        <v>49</v>
      </c>
      <c r="E657" s="2">
        <f>Tabela225678910111213[[#This Row],[PRODUZIDAS]]*VLOOKUP(Tabela225678910111213[[#This Row],[SKU]],Tabela24[#All],12,0)</f>
        <v>53.668999999999997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1175.0660359567767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72</v>
      </c>
      <c r="E15" s="2">
        <f>Tabela22567891011121314[[#This Row],[PRODUZIDAS]]*VLOOKUP(Tabela22567891011121314[[#This Row],[SKU]],Tabela24[#All],13,0)</f>
        <v>88.278260869565216</v>
      </c>
    </row>
    <row r="16" spans="2:9" x14ac:dyDescent="0.25">
      <c r="B16" s="3" t="s">
        <v>22</v>
      </c>
      <c r="C16" s="3" t="s">
        <v>23</v>
      </c>
      <c r="D16" s="1">
        <v>25</v>
      </c>
      <c r="E16" s="2">
        <f>Tabela22567891011121314[[#This Row],[PRODUZIDAS]]*VLOOKUP(Tabela22567891011121314[[#This Row],[SKU]],Tabela24[#All],13,0)</f>
        <v>30.65217391304348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45</v>
      </c>
      <c r="E24" s="2">
        <f>Tabela22567891011121314[[#This Row],[PRODUZIDAS]]*VLOOKUP(Tabela22567891011121314[[#This Row],[SKU]],Tabela24[#All],13,0)</f>
        <v>52.150684931506838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>
        <v>253</v>
      </c>
      <c r="E35" s="2">
        <f>Tabela22567891011121314[[#This Row],[PRODUZIDAS]]*VLOOKUP(Tabela22567891011121314[[#This Row],[SKU]],Tabela24[#All],13,0)</f>
        <v>293.20273972602735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Tabela22567891011121314[[#This Row],[PRODUZIDAS]]*VLOOKUP(Tabela22567891011121314[[#This Row],[SKU]],Tabela24[#All],13,0)</f>
        <v>11.589041095890408</v>
      </c>
    </row>
    <row r="41" spans="2:5" x14ac:dyDescent="0.25">
      <c r="B41" s="3" t="s">
        <v>72</v>
      </c>
      <c r="C41" s="3" t="s">
        <v>73</v>
      </c>
      <c r="D41" s="1">
        <v>9</v>
      </c>
      <c r="E41" s="2">
        <f>Tabela22567891011121314[[#This Row],[PRODUZIDAS]]*VLOOKUP(Tabela22567891011121314[[#This Row],[SKU]],Tabela24[#All],13,0)</f>
        <v>10.430136986301369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>
        <v>3</v>
      </c>
      <c r="E44" s="2">
        <f>Tabela22567891011121314[[#This Row],[PRODUZIDAS]]*VLOOKUP(Tabela22567891011121314[[#This Row],[SKU]],Tabela24[#All],13,0)</f>
        <v>3.4767123287671229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9</v>
      </c>
      <c r="E58" s="2">
        <f>Tabela22567891011121314[[#This Row],[PRODUZIDAS]]*VLOOKUP(Tabela22567891011121314[[#This Row],[SKU]],Tabela24[#All],13,0)</f>
        <v>10.430136986301369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5</v>
      </c>
      <c r="E60" s="2">
        <f>Tabela22567891011121314[[#This Row],[PRODUZIDAS]]*VLOOKUP(Tabela22567891011121314[[#This Row],[SKU]],Tabela24[#All],13,0)</f>
        <v>5.7945205479452042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3</v>
      </c>
      <c r="E68" s="2">
        <f>Tabela22567891011121314[[#This Row],[PRODUZIDAS]]*VLOOKUP(Tabela22567891011121314[[#This Row],[SKU]],Tabela24[#All],13,0)</f>
        <v>3.4829999999999997</v>
      </c>
    </row>
    <row r="69" spans="2:5" x14ac:dyDescent="0.25">
      <c r="B69" s="3" t="s">
        <v>128</v>
      </c>
      <c r="C69" s="3" t="s">
        <v>129</v>
      </c>
      <c r="D69" s="1">
        <v>15</v>
      </c>
      <c r="E69" s="2">
        <f>Tabela22567891011121314[[#This Row],[PRODUZIDAS]]*VLOOKUP(Tabela22567891011121314[[#This Row],[SKU]],Tabela24[#All],13,0)</f>
        <v>17.414999999999996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12</v>
      </c>
      <c r="E108" s="2">
        <f>Tabela22567891011121314[[#This Row],[PRODUZIDAS]]*VLOOKUP(Tabela22567891011121314[[#This Row],[SKU]],Tabela24[#All],13,0)</f>
        <v>13.910399999999997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23</v>
      </c>
      <c r="E110" s="2">
        <f>Tabela22567891011121314[[#This Row],[PRODUZIDAS]]*VLOOKUP(Tabela22567891011121314[[#This Row],[SKU]],Tabela24[#All],13,0)</f>
        <v>26.661599999999996</v>
      </c>
    </row>
    <row r="111" spans="2:5" x14ac:dyDescent="0.25">
      <c r="B111" s="3" t="s">
        <v>212</v>
      </c>
      <c r="C111" s="3" t="s">
        <v>213</v>
      </c>
      <c r="D111" s="1">
        <v>20</v>
      </c>
      <c r="E111" s="2">
        <f>Tabela22567891011121314[[#This Row],[PRODUZIDAS]]*VLOOKUP(Tabela22567891011121314[[#This Row],[SKU]],Tabela24[#All],13,0)</f>
        <v>23.183999999999997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>
        <v>48</v>
      </c>
      <c r="E120" s="2">
        <f>Tabela22567891011121314[[#This Row],[PRODUZIDAS]]*VLOOKUP(Tabela22567891011121314[[#This Row],[SKU]],Tabela24[#All],13,0)</f>
        <v>55.655999999999992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1</v>
      </c>
      <c r="E123" s="2">
        <f>Tabela22567891011121314[[#This Row],[PRODUZIDAS]]*VLOOKUP(Tabela22567891011121314[[#This Row],[SKU]],Tabela24[#All],13,0)</f>
        <v>1.1594999999999998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25</v>
      </c>
      <c r="E126" s="2">
        <f>Tabela22567891011121314[[#This Row],[PRODUZIDAS]]*VLOOKUP(Tabela22567891011121314[[#This Row],[SKU]],Tabela24[#All],13,0)</f>
        <v>28.987499999999994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>
        <v>1</v>
      </c>
      <c r="E129" s="2">
        <f>Tabela22567891011121314[[#This Row],[PRODUZIDAS]]*VLOOKUP(Tabela22567891011121314[[#This Row],[SKU]],Tabela24[#All],13,0)</f>
        <v>1.1594999999999998</v>
      </c>
    </row>
    <row r="130" spans="2:5" x14ac:dyDescent="0.25">
      <c r="B130" s="3" t="s">
        <v>250</v>
      </c>
      <c r="C130" s="3" t="s">
        <v>251</v>
      </c>
      <c r="D130" s="1">
        <v>5</v>
      </c>
      <c r="E130" s="2">
        <f>Tabela22567891011121314[[#This Row],[PRODUZIDAS]]*VLOOKUP(Tabela22567891011121314[[#This Row],[SKU]],Tabela24[#All],13,0)</f>
        <v>5.7974999999999985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>
        <v>11</v>
      </c>
      <c r="E142" s="2">
        <f>Tabela22567891011121314[[#This Row],[PRODUZIDAS]]*VLOOKUP(Tabela22567891011121314[[#This Row],[SKU]],Tabela24[#All],13,0)</f>
        <v>12.754499999999997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>
        <v>16</v>
      </c>
      <c r="E145" s="2">
        <f>Tabela22567891011121314[[#This Row],[PRODUZIDAS]]*VLOOKUP(Tabela22567891011121314[[#This Row],[SKU]],Tabela24[#All],13,0)</f>
        <v>18.555428571428571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164</v>
      </c>
      <c r="E150" s="2">
        <f>Tabela22567891011121314[[#This Row],[PRODUZIDAS]]*VLOOKUP(Tabela22567891011121314[[#This Row],[SKU]],Tabela24[#All],13,0)</f>
        <v>190.19314285714285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>
        <v>4</v>
      </c>
      <c r="E168" s="2">
        <f>Tabela22567891011121314[[#This Row],[PRODUZIDAS]]*VLOOKUP(Tabela22567891011121314[[#This Row],[SKU]],Tabela24[#All],13,0)</f>
        <v>4.6388571428571428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>
        <v>3</v>
      </c>
      <c r="E170" s="2">
        <f>Tabela22567891011121314[[#This Row],[PRODUZIDAS]]*VLOOKUP(Tabela22567891011121314[[#This Row],[SKU]],Tabela24[#All],13,0)</f>
        <v>3.4791428571428571</v>
      </c>
    </row>
    <row r="171" spans="2:5" x14ac:dyDescent="0.25">
      <c r="B171" s="3" t="s">
        <v>332</v>
      </c>
      <c r="C171" s="3" t="s">
        <v>333</v>
      </c>
      <c r="D171" s="1">
        <v>6</v>
      </c>
      <c r="E171" s="2">
        <f>Tabela22567891011121314[[#This Row],[PRODUZIDAS]]*VLOOKUP(Tabela22567891011121314[[#This Row],[SKU]],Tabela24[#All],13,0)</f>
        <v>6.9582857142857142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41</v>
      </c>
      <c r="E192" s="2">
        <f>Tabela22567891011121314[[#This Row],[PRODUZIDAS]]*VLOOKUP(Tabela22567891011121314[[#This Row],[SKU]],Tabela24[#All],13,0)</f>
        <v>47.527199999999993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6</v>
      </c>
      <c r="E197" s="2">
        <f>Tabela22567891011121314[[#This Row],[PRODUZIDAS]]*VLOOKUP(Tabela22567891011121314[[#This Row],[SKU]],Tabela24[#All],13,0)</f>
        <v>6.9551999999999987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Tabela22567891011121314[[#This Row],[PRODUZIDAS]]*VLOOKUP(Tabela22567891011121314[[#This Row],[SKU]],Tabela24[#All],13,0)</f>
        <v>6.956999999999999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6</v>
      </c>
      <c r="E208" s="2">
        <f>Tabela22567891011121314[[#This Row],[PRODUZIDAS]]*VLOOKUP(Tabela22567891011121314[[#This Row],[SKU]],Tabela24[#All],13,0)</f>
        <v>6.956999999999999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4</v>
      </c>
      <c r="E226" s="2">
        <f>Tabela22567891011121314[[#This Row],[PRODUZIDAS]]*VLOOKUP(Tabela22567891011121314[[#This Row],[SKU]],Tabela24[#All],13,0)</f>
        <v>4.6388571428571428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>
        <v>60</v>
      </c>
      <c r="E627" s="2">
        <f>Tabela22567891011121314[[#This Row],[PRODUZIDAS]]*VLOOKUP(Tabela22567891011121314[[#This Row],[SKU]],Tabela24[#All],13,0)</f>
        <v>69.551999999999992</v>
      </c>
    </row>
    <row r="628" spans="2:5" x14ac:dyDescent="0.25">
      <c r="B628" s="3" t="s">
        <v>1246</v>
      </c>
      <c r="C628" s="3" t="s">
        <v>1247</v>
      </c>
      <c r="D628" s="1">
        <v>19</v>
      </c>
      <c r="E628" s="2">
        <f>Tabela22567891011121314[[#This Row],[PRODUZIDAS]]*VLOOKUP(Tabela22567891011121314[[#This Row],[SKU]],Tabela24[#All],13,0)</f>
        <v>22.024799999999995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>
        <v>6</v>
      </c>
      <c r="E639" s="2">
        <f>Tabela22567891011121314[[#This Row],[PRODUZIDAS]]*VLOOKUP(Tabela22567891011121314[[#This Row],[SKU]],Tabela24[#All],13,0)</f>
        <v>6.956999999999999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>
        <v>1</v>
      </c>
      <c r="E642" s="2">
        <f>Tabela22567891011121314[[#This Row],[PRODUZIDAS]]*VLOOKUP(Tabela22567891011121314[[#This Row],[SKU]],Tabela24[#All],13,0)</f>
        <v>1.1594999999999998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49</v>
      </c>
      <c r="E656" s="2">
        <f>Tabela22567891011121314[[#This Row],[PRODUZIDAS]]*VLOOKUP(Tabela22567891011121314[[#This Row],[SKU]],Tabela24[#All],13,0)</f>
        <v>56.826000000000001</v>
      </c>
    </row>
    <row r="657" spans="2:5" x14ac:dyDescent="0.25">
      <c r="B657" s="3" t="s">
        <v>1304</v>
      </c>
      <c r="C657" s="3" t="s">
        <v>1305</v>
      </c>
      <c r="D657" s="1">
        <v>15</v>
      </c>
      <c r="E657" s="2">
        <f>Tabela22567891011121314[[#This Row],[PRODUZIDAS]]*VLOOKUP(Tabela22567891011121314[[#This Row],[SKU]],Tabela24[#All],13,0)</f>
        <v>17.395714285714284</v>
      </c>
    </row>
    <row r="658" spans="2:5" x14ac:dyDescent="0.25">
      <c r="B658" s="3" t="s">
        <v>1306</v>
      </c>
      <c r="C658" s="3" t="s">
        <v>1307</v>
      </c>
      <c r="D658" s="1">
        <v>7</v>
      </c>
      <c r="E658" s="2">
        <f>Tabela22567891011121314[[#This Row],[PRODUZIDAS]]*VLOOKUP(Tabela22567891011121314[[#This Row],[SKU]],Tabela24[#All],13,0)</f>
        <v>8.1180000000000003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261.12578576817259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72</v>
      </c>
      <c r="E15" s="2">
        <f>Tabela2256789101112131415[[#This Row],[PRODUZIDAS]]*VLOOKUP(Tabela2256789101112131415[[#This Row],[SKU]],Tabela24[#All],14,0)</f>
        <v>19.617391304347827</v>
      </c>
    </row>
    <row r="16" spans="2:9" x14ac:dyDescent="0.25">
      <c r="B16" s="3" t="s">
        <v>22</v>
      </c>
      <c r="C16" s="3" t="s">
        <v>23</v>
      </c>
      <c r="D16" s="1">
        <v>25</v>
      </c>
      <c r="E16" s="2">
        <f>Tabela2256789101112131415[[#This Row],[PRODUZIDAS]]*VLOOKUP(Tabela2256789101112131415[[#This Row],[SKU]],Tabela24[#All],14,0)</f>
        <v>6.8115942028985508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45</v>
      </c>
      <c r="E24" s="2">
        <f>Tabela2256789101112131415[[#This Row],[PRODUZIDAS]]*VLOOKUP(Tabela2256789101112131415[[#This Row],[SKU]],Tabela24[#All],14,0)</f>
        <v>11.58904109589041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>
        <v>253</v>
      </c>
      <c r="E35" s="2">
        <f>Tabela2256789101112131415[[#This Row],[PRODUZIDAS]]*VLOOKUP(Tabela2256789101112131415[[#This Row],[SKU]],Tabela24[#All],14,0)</f>
        <v>65.156164383561645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10</v>
      </c>
      <c r="E40" s="2">
        <f>Tabela2256789101112131415[[#This Row],[PRODUZIDAS]]*VLOOKUP(Tabela2256789101112131415[[#This Row],[SKU]],Tabela24[#All],14,0)</f>
        <v>2.5753424657534247</v>
      </c>
    </row>
    <row r="41" spans="2:5" x14ac:dyDescent="0.25">
      <c r="B41" s="3" t="s">
        <v>72</v>
      </c>
      <c r="C41" s="3" t="s">
        <v>73</v>
      </c>
      <c r="D41" s="1">
        <v>9</v>
      </c>
      <c r="E41" s="2">
        <f>Tabela2256789101112131415[[#This Row],[PRODUZIDAS]]*VLOOKUP(Tabela2256789101112131415[[#This Row],[SKU]],Tabela24[#All],14,0)</f>
        <v>2.3178082191780822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>
        <v>3</v>
      </c>
      <c r="E44" s="2">
        <f>Tabela2256789101112131415[[#This Row],[PRODUZIDAS]]*VLOOKUP(Tabela2256789101112131415[[#This Row],[SKU]],Tabela24[#All],14,0)</f>
        <v>0.77260273972602733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9</v>
      </c>
      <c r="E58" s="2">
        <f>Tabela2256789101112131415[[#This Row],[PRODUZIDAS]]*VLOOKUP(Tabela2256789101112131415[[#This Row],[SKU]],Tabela24[#All],14,0)</f>
        <v>2.3178082191780822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5</v>
      </c>
      <c r="E60" s="2">
        <f>Tabela2256789101112131415[[#This Row],[PRODUZIDAS]]*VLOOKUP(Tabela2256789101112131415[[#This Row],[SKU]],Tabela24[#All],14,0)</f>
        <v>1.2876712328767124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3</v>
      </c>
      <c r="E68" s="2">
        <f>Tabela2256789101112131415[[#This Row],[PRODUZIDAS]]*VLOOKUP(Tabela2256789101112131415[[#This Row],[SKU]],Tabela24[#All],14,0)</f>
        <v>0.77400000000000002</v>
      </c>
    </row>
    <row r="69" spans="2:5" x14ac:dyDescent="0.25">
      <c r="B69" s="3" t="s">
        <v>128</v>
      </c>
      <c r="C69" s="3" t="s">
        <v>129</v>
      </c>
      <c r="D69" s="1">
        <v>15</v>
      </c>
      <c r="E69" s="2">
        <f>Tabela2256789101112131415[[#This Row],[PRODUZIDAS]]*VLOOKUP(Tabela2256789101112131415[[#This Row],[SKU]],Tabela24[#All],14,0)</f>
        <v>3.87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12</v>
      </c>
      <c r="E108" s="2">
        <f>Tabela2256789101112131415[[#This Row],[PRODUZIDAS]]*VLOOKUP(Tabela2256789101112131415[[#This Row],[SKU]],Tabela24[#All],14,0)</f>
        <v>3.0911999999999997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23</v>
      </c>
      <c r="E110" s="2">
        <f>Tabela2256789101112131415[[#This Row],[PRODUZIDAS]]*VLOOKUP(Tabela2256789101112131415[[#This Row],[SKU]],Tabela24[#All],14,0)</f>
        <v>5.9248000000000003</v>
      </c>
    </row>
    <row r="111" spans="2:5" x14ac:dyDescent="0.25">
      <c r="B111" s="3" t="s">
        <v>212</v>
      </c>
      <c r="C111" s="3" t="s">
        <v>213</v>
      </c>
      <c r="D111" s="1">
        <v>20</v>
      </c>
      <c r="E111" s="2">
        <f>Tabela2256789101112131415[[#This Row],[PRODUZIDAS]]*VLOOKUP(Tabela2256789101112131415[[#This Row],[SKU]],Tabela24[#All],14,0)</f>
        <v>5.1520000000000001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>
        <v>48</v>
      </c>
      <c r="E120" s="2">
        <f>Tabela2256789101112131415[[#This Row],[PRODUZIDAS]]*VLOOKUP(Tabela2256789101112131415[[#This Row],[SKU]],Tabela24[#All],14,0)</f>
        <v>12.367999999999999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1</v>
      </c>
      <c r="E123" s="2">
        <f>Tabela2256789101112131415[[#This Row],[PRODUZIDAS]]*VLOOKUP(Tabela2256789101112131415[[#This Row],[SKU]],Tabela24[#All],14,0)</f>
        <v>0.25766666666666665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25</v>
      </c>
      <c r="E126" s="2">
        <f>Tabela2256789101112131415[[#This Row],[PRODUZIDAS]]*VLOOKUP(Tabela2256789101112131415[[#This Row],[SKU]],Tabela24[#All],14,0)</f>
        <v>6.4416666666666664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>
        <v>1</v>
      </c>
      <c r="E129" s="2">
        <f>Tabela2256789101112131415[[#This Row],[PRODUZIDAS]]*VLOOKUP(Tabela2256789101112131415[[#This Row],[SKU]],Tabela24[#All],14,0)</f>
        <v>0.25766666666666665</v>
      </c>
    </row>
    <row r="130" spans="2:5" x14ac:dyDescent="0.25">
      <c r="B130" s="3" t="s">
        <v>250</v>
      </c>
      <c r="C130" s="3" t="s">
        <v>251</v>
      </c>
      <c r="D130" s="1">
        <v>5</v>
      </c>
      <c r="E130" s="2">
        <f>Tabela2256789101112131415[[#This Row],[PRODUZIDAS]]*VLOOKUP(Tabela2256789101112131415[[#This Row],[SKU]],Tabela24[#All],14,0)</f>
        <v>1.2883333333333333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>
        <v>11</v>
      </c>
      <c r="E142" s="2">
        <f>Tabela2256789101112131415[[#This Row],[PRODUZIDAS]]*VLOOKUP(Tabela2256789101112131415[[#This Row],[SKU]],Tabela24[#All],14,0)</f>
        <v>2.8343333333333334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>
        <v>16</v>
      </c>
      <c r="E145" s="2">
        <f>Tabela2256789101112131415[[#This Row],[PRODUZIDAS]]*VLOOKUP(Tabela2256789101112131415[[#This Row],[SKU]],Tabela24[#All],14,0)</f>
        <v>4.1234285714285717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164</v>
      </c>
      <c r="E150" s="2">
        <f>Tabela2256789101112131415[[#This Row],[PRODUZIDAS]]*VLOOKUP(Tabela2256789101112131415[[#This Row],[SKU]],Tabela24[#All],14,0)</f>
        <v>42.265142857142862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>
        <v>4</v>
      </c>
      <c r="E168" s="2">
        <f>Tabela2256789101112131415[[#This Row],[PRODUZIDAS]]*VLOOKUP(Tabela2256789101112131415[[#This Row],[SKU]],Tabela24[#All],14,0)</f>
        <v>1.0308571428571429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>
        <v>3</v>
      </c>
      <c r="E170" s="2">
        <f>Tabela2256789101112131415[[#This Row],[PRODUZIDAS]]*VLOOKUP(Tabela2256789101112131415[[#This Row],[SKU]],Tabela24[#All],14,0)</f>
        <v>0.77314285714285713</v>
      </c>
    </row>
    <row r="171" spans="2:5" x14ac:dyDescent="0.25">
      <c r="B171" s="3" t="s">
        <v>332</v>
      </c>
      <c r="C171" s="3" t="s">
        <v>333</v>
      </c>
      <c r="D171" s="1">
        <v>6</v>
      </c>
      <c r="E171" s="2">
        <f>Tabela2256789101112131415[[#This Row],[PRODUZIDAS]]*VLOOKUP(Tabela2256789101112131415[[#This Row],[SKU]],Tabela24[#All],14,0)</f>
        <v>1.5462857142857143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41</v>
      </c>
      <c r="E192" s="2">
        <f>Tabela2256789101112131415[[#This Row],[PRODUZIDAS]]*VLOOKUP(Tabela2256789101112131415[[#This Row],[SKU]],Tabela24[#All],14,0)</f>
        <v>10.5616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6</v>
      </c>
      <c r="E197" s="2">
        <f>Tabela2256789101112131415[[#This Row],[PRODUZIDAS]]*VLOOKUP(Tabela2256789101112131415[[#This Row],[SKU]],Tabela24[#All],14,0)</f>
        <v>1.5455999999999999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6</v>
      </c>
      <c r="E203" s="2">
        <f>Tabela2256789101112131415[[#This Row],[PRODUZIDAS]]*VLOOKUP(Tabela2256789101112131415[[#This Row],[SKU]],Tabela24[#All],14,0)</f>
        <v>1.5459999999999998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6</v>
      </c>
      <c r="E208" s="2">
        <f>Tabela2256789101112131415[[#This Row],[PRODUZIDAS]]*VLOOKUP(Tabela2256789101112131415[[#This Row],[SKU]],Tabela24[#All],14,0)</f>
        <v>1.5459999999999998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4</v>
      </c>
      <c r="E226" s="2">
        <f>Tabela2256789101112131415[[#This Row],[PRODUZIDAS]]*VLOOKUP(Tabela2256789101112131415[[#This Row],[SKU]],Tabela24[#All],14,0)</f>
        <v>1.0308571428571429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>
        <v>60</v>
      </c>
      <c r="E627" s="2">
        <f>Tabela2256789101112131415[[#This Row],[PRODUZIDAS]]*VLOOKUP(Tabela2256789101112131415[[#This Row],[SKU]],Tabela24[#All],14,0)</f>
        <v>15.456</v>
      </c>
    </row>
    <row r="628" spans="2:5" x14ac:dyDescent="0.25">
      <c r="B628" s="3" t="s">
        <v>1246</v>
      </c>
      <c r="C628" s="3" t="s">
        <v>1247</v>
      </c>
      <c r="D628" s="1">
        <v>19</v>
      </c>
      <c r="E628" s="2">
        <f>Tabela2256789101112131415[[#This Row],[PRODUZIDAS]]*VLOOKUP(Tabela2256789101112131415[[#This Row],[SKU]],Tabela24[#All],14,0)</f>
        <v>4.8944000000000001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>
        <v>6</v>
      </c>
      <c r="E639" s="2">
        <f>Tabela2256789101112131415[[#This Row],[PRODUZIDAS]]*VLOOKUP(Tabela2256789101112131415[[#This Row],[SKU]],Tabela24[#All],14,0)</f>
        <v>1.5459999999999998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>
        <v>1</v>
      </c>
      <c r="E642" s="2">
        <f>Tabela2256789101112131415[[#This Row],[PRODUZIDAS]]*VLOOKUP(Tabela2256789101112131415[[#This Row],[SKU]],Tabela24[#All],14,0)</f>
        <v>0.25766666666666665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49</v>
      </c>
      <c r="E656" s="2">
        <f>Tabela2256789101112131415[[#This Row],[PRODUZIDAS]]*VLOOKUP(Tabela2256789101112131415[[#This Row],[SKU]],Tabela24[#All],14,0)</f>
        <v>12.628</v>
      </c>
    </row>
    <row r="657" spans="2:5" x14ac:dyDescent="0.25">
      <c r="B657" s="3" t="s">
        <v>1304</v>
      </c>
      <c r="C657" s="3" t="s">
        <v>1305</v>
      </c>
      <c r="D657" s="1">
        <v>15</v>
      </c>
      <c r="E657" s="2">
        <f>Tabela2256789101112131415[[#This Row],[PRODUZIDAS]]*VLOOKUP(Tabela2256789101112131415[[#This Row],[SKU]],Tabela24[#All],14,0)</f>
        <v>3.8657142857142861</v>
      </c>
    </row>
    <row r="658" spans="2:5" x14ac:dyDescent="0.25">
      <c r="B658" s="3" t="s">
        <v>1306</v>
      </c>
      <c r="C658" s="3" t="s">
        <v>1307</v>
      </c>
      <c r="D658" s="1">
        <v>7</v>
      </c>
      <c r="E658" s="2">
        <f>Tabela2256789101112131415[[#This Row],[PRODUZIDAS]]*VLOOKUP(Tabela2256789101112131415[[#This Row],[SKU]],Tabela24[#All],14,0)</f>
        <v>1.804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2025-02-20T17:07:04Z</dcterms:modified>
</cp:coreProperties>
</file>