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639719D1-480F-4458-8278-9D8EA19A520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<sst xmlns="http://schemas.openxmlformats.org/spreadsheetml/2006/main" count="26032" uniqueCount="1899">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</sst>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D10" sqref="D10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45706</v>
      </c>
      <c r="C2" s="31"/>
      <c r="D2" s="33">
        <f>SUM(Tabela15[VALOR])</f>
        <v>6829.4982929715325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229.54344026489684</v>
      </c>
      <c r="D7" s="26"/>
      <c r="E7" s="26">
        <f>Tabela15[[#This Row],[VALOR]]-Tabela15[[#This Row],[Custo Setor]]</f>
        <v>229.54344026489684</v>
      </c>
    </row>
    <row r="8" spans="2:5" x14ac:dyDescent="0.25">
      <c r="B8" t="s">
        <v>1883</v>
      </c>
      <c r="C8" s="21">
        <f t="array" ref="C8">'2 - CORTE VOIL'!G4</f>
        <v>694.75481714285706</v>
      </c>
      <c r="D8" s="26"/>
      <c r="E8" s="26">
        <f>Tabela15[[#This Row],[VALOR]]-Tabela15[[#This Row],[Custo Setor]]</f>
        <v>694.75481714285706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902.41234714285724</v>
      </c>
      <c r="D10" s="26"/>
      <c r="E10" s="26">
        <f>Tabela15[[#This Row],[VALOR]]-Tabela15[[#This Row],[Custo Setor]]</f>
        <v>902.41234714285724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29.166291304347823</v>
      </c>
      <c r="D12" s="26"/>
      <c r="E12" s="26">
        <f>Tabela15[[#This Row],[VALOR]]-Tabela15[[#This Row],[Custo Setor]]</f>
        <v>29.166291304347823</v>
      </c>
    </row>
    <row r="13" spans="2:5" x14ac:dyDescent="0.25">
      <c r="B13" t="s">
        <v>1888</v>
      </c>
      <c r="C13" s="21">
        <f t="array" ref="C13">'7 - PALETEIRA'!G4</f>
        <v>1042.0316407938399</v>
      </c>
      <c r="D13" s="26"/>
      <c r="E13" s="26">
        <f>Tabela15[[#This Row],[VALOR]]-Tabela15[[#This Row],[Custo Setor]]</f>
        <v>1042.0316407938399</v>
      </c>
    </row>
    <row r="14" spans="2:5" x14ac:dyDescent="0.25">
      <c r="B14" t="s">
        <v>1889</v>
      </c>
      <c r="C14" s="21">
        <f>'8 - ACABAMENTO'!G4</f>
        <v>1013.8358061473666</v>
      </c>
      <c r="D14" s="26"/>
      <c r="E14" s="26">
        <f>Tabela15[[#This Row],[VALOR]]-Tabela15[[#This Row],[Custo Setor]]</f>
        <v>1013.8358061473666</v>
      </c>
    </row>
    <row r="15" spans="2:5" x14ac:dyDescent="0.25">
      <c r="B15" t="s">
        <v>1890</v>
      </c>
      <c r="C15" s="21">
        <f t="array" ref="C15">'9 - FURO'!G4</f>
        <v>509.4250226356391</v>
      </c>
      <c r="D15" s="26"/>
      <c r="E15" s="26">
        <f>Tabela15[[#This Row],[VALOR]]-Tabela15[[#This Row],[Custo Setor]]</f>
        <v>509.4250226356391</v>
      </c>
    </row>
    <row r="16" spans="2:5" x14ac:dyDescent="0.25">
      <c r="B16" t="s">
        <v>1891</v>
      </c>
      <c r="C16" s="21">
        <f t="array" ref="C16">'10 - ILHOS'!G4</f>
        <v>988.18716085680217</v>
      </c>
      <c r="D16" s="26"/>
      <c r="E16" s="26">
        <f>Tabela15[[#This Row],[VALOR]]-Tabela15[[#This Row],[Custo Setor]]</f>
        <v>988.18716085680217</v>
      </c>
    </row>
    <row r="17" spans="2:5" x14ac:dyDescent="0.25">
      <c r="B17" t="s">
        <v>1892</v>
      </c>
      <c r="C17" s="21">
        <f t="array" ref="C17">'11 - DOBRA'!G4</f>
        <v>1161.9341727405765</v>
      </c>
      <c r="D17" s="26"/>
      <c r="E17" s="26">
        <f>Tabela15[[#This Row],[VALOR]]-Tabela15[[#This Row],[Custo Setor]]</f>
        <v>1161.9341727405765</v>
      </c>
    </row>
    <row r="18" spans="2:5" x14ac:dyDescent="0.25">
      <c r="B18" t="s">
        <v>1893</v>
      </c>
      <c r="C18" s="21">
        <f t="array" ref="C18">'12 - EMBALAGEM'!G4</f>
        <v>258.20759394235046</v>
      </c>
      <c r="D18" s="26"/>
      <c r="E18" s="26">
        <f>Tabela15[[#This Row],[VALOR]]-Tabela15[[#This Row],[Custo Setor]]</f>
        <v>258.20759394235046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6829.4982929715325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910" sqref="D91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229.54344026489684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15</v>
      </c>
      <c r="E6" s="2">
        <f>Tabela2[[#This Row],[PRODUZIDAS]]*VLOOKUP(Tabela2[[#This Row],[SKU]],Tabela24[#All],3,0)</f>
        <v>5.1086956521739131</v>
      </c>
    </row>
    <row r="7" spans="2:9" x14ac:dyDescent="0.25">
      <c r="B7" s="3" t="s">
        <v>4</v>
      </c>
      <c r="C7" s="3" t="s">
        <v>5</v>
      </c>
      <c r="D7" s="1">
        <v>15</v>
      </c>
      <c r="E7" s="2">
        <f>Tabela2[[#This Row],[PRODUZIDAS]]*VLOOKUP(Tabela2[[#This Row],[SKU]],Tabela24[#All],3,0)</f>
        <v>5.1086956521739131</v>
      </c>
    </row>
    <row r="8" spans="2:9" x14ac:dyDescent="0.25">
      <c r="B8" s="3" t="s">
        <v>6</v>
      </c>
      <c r="C8" s="3" t="s">
        <v>7</v>
      </c>
      <c r="D8" s="1">
        <v>15</v>
      </c>
      <c r="E8" s="2">
        <f>Tabela2[[#This Row],[PRODUZIDAS]]*VLOOKUP(Tabela2[[#This Row],[SKU]],Tabela24[#All],3,0)</f>
        <v>5.1086956521739131</v>
      </c>
    </row>
    <row r="9" spans="2:9" x14ac:dyDescent="0.25">
      <c r="B9" s="3" t="s">
        <v>8</v>
      </c>
      <c r="C9" s="3" t="s">
        <v>9</v>
      </c>
      <c r="D9" s="1">
        <v>15</v>
      </c>
      <c r="E9" s="2">
        <f>Tabela2[[#This Row],[PRODUZIDAS]]*VLOOKUP(Tabela2[[#This Row],[SKU]],Tabela24[#All],3,0)</f>
        <v>5.1086956521739131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15</v>
      </c>
      <c r="E35" s="2">
        <f>Tabela2[[#This Row],[PRODUZIDAS]]*VLOOKUP(Tabela2[[#This Row],[SKU]],Tabela24[#All],3,0)</f>
        <v>3.8630136986301369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Tabela2[[#This Row],[PRODUZIDAS]]*VLOOKUP(Tabela2[[#This Row],[SKU]],Tabela24[#All],3,0)</f>
        <v>2.7041095890410953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Tabela2[[#This Row],[PRODUZIDAS]]*VLOOKUP(Tabela2[[#This Row],[SKU]],Tabela24[#All],3,0)</f>
        <v>13.544999999999998</v>
      </c>
    </row>
    <row r="68" spans="2:5" x14ac:dyDescent="0.25">
      <c r="B68" s="3" t="s">
        <v>126</v>
      </c>
      <c r="C68" s="3" t="s">
        <v>127</v>
      </c>
      <c r="D68" s="1">
        <v>110</v>
      </c>
      <c r="E68" s="2">
        <f>Tabela2[[#This Row],[PRODUZIDAS]]*VLOOKUP(Tabela2[[#This Row],[SKU]],Tabela24[#All],3,0)</f>
        <v>29.798999999999996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20</v>
      </c>
      <c r="E71" s="2">
        <f>Tabela2[[#This Row],[PRODUZIDAS]]*VLOOKUP(Tabela2[[#This Row],[SKU]],Tabela24[#All],3,0)</f>
        <v>5.4179999999999993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Tabela2[[#This Row],[PRODUZIDAS]]*VLOOKUP(Tabela2[[#This Row],[SKU]],Tabela24[#All],3,0)</f>
        <v>7.7279999999999989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>
        <v>200</v>
      </c>
      <c r="E117" s="2">
        <f>Tabela2[[#This Row],[PRODUZIDAS]]*VLOOKUP(Tabela2[[#This Row],[SKU]],Tabela24[#All],3,0)</f>
        <v>30.911999999999995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>
        <v>60</v>
      </c>
      <c r="E129" s="2">
        <f>Tabela2[[#This Row],[PRODUZIDAS]]*VLOOKUP(Tabela2[[#This Row],[SKU]],Tabela24[#All],3,0)</f>
        <v>19.324999999999999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>
        <v>60</v>
      </c>
      <c r="E133" s="2">
        <f>Tabela2[[#This Row],[PRODUZIDAS]]*VLOOKUP(Tabela2[[#This Row],[SKU]],Tabela24[#All],3,0)</f>
        <v>19.324999999999999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>
        <v>30</v>
      </c>
      <c r="E141" s="2">
        <f>Tabela2[[#This Row],[PRODUZIDAS]]*VLOOKUP(Tabela2[[#This Row],[SKU]],Tabela24[#All],3,0)</f>
        <v>9.6624999999999996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>
        <v>50</v>
      </c>
      <c r="E145" s="2">
        <f>Tabela2[[#This Row],[PRODUZIDAS]]*VLOOKUP(Tabela2[[#This Row],[SKU]],Tabela24[#All],3,0)</f>
        <v>16.107142857142858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>
        <v>100</v>
      </c>
      <c r="E662" s="2">
        <f>Tabela2[[#This Row],[PRODUZIDAS]]*VLOOKUP(Tabela2[[#This Row],[SKU]],Tabela24[#All],3,0)</f>
        <v>32.214285714285715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>
        <v>2</v>
      </c>
      <c r="E866" s="2">
        <f>Tabela2[[#This Row],[PRODUZIDAS]]*VLOOKUP(Tabela2[[#This Row],[SKU]],Tabela24[#All],3,0)</f>
        <v>1.7566666666666664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>
        <v>1</v>
      </c>
      <c r="E909" s="2">
        <f>Tabela2[[#This Row],[PRODUZIDAS]]*VLOOKUP(Tabela2[[#This Row],[SKU]],Tabela24[#All],3,0)</f>
        <v>0.93773913043478263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>
        <v>15</v>
      </c>
      <c r="E922" s="2">
        <f>Tabela2[[#This Row],[PRODUZIDAS]]*VLOOKUP(Tabela2[[#This Row],[SKU]],Tabela24[#All],3,0)</f>
        <v>15.811199999999999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57" workbookViewId="0">
      <selection activeCell="D150" sqref="D15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694.75481714285706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>
        <v>5</v>
      </c>
      <c r="E109" s="2">
        <f>Tabela225[[#This Row],[PRODUZIDAS]]*VLOOKUP(Tabela225[[#This Row],[SKU]],Tabela24[#All],4,0)</f>
        <v>2.7048000000000001</v>
      </c>
    </row>
    <row r="110" spans="2:5" x14ac:dyDescent="0.25">
      <c r="B110" s="3" t="s">
        <v>210</v>
      </c>
      <c r="C110" s="3" t="s">
        <v>211</v>
      </c>
      <c r="D110" s="1">
        <v>2</v>
      </c>
      <c r="E110" s="2">
        <f>Tabela225[[#This Row],[PRODUZIDAS]]*VLOOKUP(Tabela225[[#This Row],[SKU]],Tabela24[#All],4,0)</f>
        <v>1.08192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Tabela225[[#This Row],[PRODUZIDAS]]*VLOOKUP(Tabela225[[#This Row],[SKU]],Tabela24[#All],4,0)</f>
        <v>0.54096</v>
      </c>
    </row>
    <row r="112" spans="2:5" x14ac:dyDescent="0.25">
      <c r="B112" s="3" t="s">
        <v>214</v>
      </c>
      <c r="C112" s="3" t="s">
        <v>215</v>
      </c>
      <c r="D112" s="1">
        <v>1</v>
      </c>
      <c r="E112" s="2">
        <f>Tabela225[[#This Row],[PRODUZIDAS]]*VLOOKUP(Tabela225[[#This Row],[SKU]],Tabela24[#All],4,0)</f>
        <v>0.54096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3</v>
      </c>
      <c r="E114" s="2">
        <f>Tabela225[[#This Row],[PRODUZIDAS]]*VLOOKUP(Tabela225[[#This Row],[SKU]],Tabela24[#All],4,0)</f>
        <v>1.6228799999999999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5</v>
      </c>
      <c r="E116" s="2">
        <f>Tabela225[[#This Row],[PRODUZIDAS]]*VLOOKUP(Tabela225[[#This Row],[SKU]],Tabela24[#All],4,0)</f>
        <v>2.7048000000000001</v>
      </c>
    </row>
    <row r="117" spans="2:5" x14ac:dyDescent="0.25">
      <c r="B117" s="3" t="s">
        <v>224</v>
      </c>
      <c r="C117" s="3" t="s">
        <v>225</v>
      </c>
      <c r="D117" s="1">
        <v>1.5</v>
      </c>
      <c r="E117" s="2">
        <f>Tabela225[[#This Row],[PRODUZIDAS]]*VLOOKUP(Tabela225[[#This Row],[SKU]],Tabela24[#All],4,0)</f>
        <v>0.81143999999999994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>
        <v>1</v>
      </c>
      <c r="E121" s="2">
        <f>Tabela225[[#This Row],[PRODUZIDAS]]*VLOOKUP(Tabela225[[#This Row],[SKU]],Tabela24[#All],4,0)</f>
        <v>0.92759999999999987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>
        <v>1</v>
      </c>
      <c r="E126" s="2">
        <f>Tabela225[[#This Row],[PRODUZIDAS]]*VLOOKUP(Tabela225[[#This Row],[SKU]],Tabela24[#All],4,0)</f>
        <v>0.92759999999999987</v>
      </c>
    </row>
    <row r="127" spans="2:5" x14ac:dyDescent="0.25">
      <c r="B127" s="3" t="s">
        <v>244</v>
      </c>
      <c r="C127" s="3" t="s">
        <v>245</v>
      </c>
      <c r="D127" s="1">
        <v>3</v>
      </c>
      <c r="E127" s="2">
        <f>Tabela225[[#This Row],[PRODUZIDAS]]*VLOOKUP(Tabela225[[#This Row],[SKU]],Tabela24[#All],4,0)</f>
        <v>2.7827999999999995</v>
      </c>
    </row>
    <row r="128" spans="2:5" x14ac:dyDescent="0.25">
      <c r="B128" s="3" t="s">
        <v>246</v>
      </c>
      <c r="C128" s="3" t="s">
        <v>247</v>
      </c>
      <c r="D128" s="1">
        <v>30.5</v>
      </c>
      <c r="E128" s="2">
        <f>Tabela225[[#This Row],[PRODUZIDAS]]*VLOOKUP(Tabela225[[#This Row],[SKU]],Tabela24[#All],4,0)</f>
        <v>28.291799999999995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>
        <v>64</v>
      </c>
      <c r="E133" s="2">
        <f>Tabela225[[#This Row],[PRODUZIDAS]]*VLOOKUP(Tabela225[[#This Row],[SKU]],Tabela24[#All],4,0)</f>
        <v>59.366399999999992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>
        <v>98</v>
      </c>
      <c r="E136" s="2">
        <f>Tabela225[[#This Row],[PRODUZIDAS]]*VLOOKUP(Tabela225[[#This Row],[SKU]],Tabela24[#All],4,0)</f>
        <v>90.90479999999998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>
        <v>26</v>
      </c>
      <c r="E140" s="2">
        <f>Tabela225[[#This Row],[PRODUZIDAS]]*VLOOKUP(Tabela225[[#This Row],[SKU]],Tabela24[#All],4,0)</f>
        <v>24.117599999999996</v>
      </c>
    </row>
    <row r="141" spans="2:5" x14ac:dyDescent="0.25">
      <c r="B141" s="3" t="s">
        <v>272</v>
      </c>
      <c r="C141" s="3" t="s">
        <v>273</v>
      </c>
      <c r="D141" s="1">
        <v>30</v>
      </c>
      <c r="E141" s="2">
        <f>Tabela225[[#This Row],[PRODUZIDAS]]*VLOOKUP(Tabela225[[#This Row],[SKU]],Tabela24[#All],4,0)</f>
        <v>27.827999999999996</v>
      </c>
    </row>
    <row r="142" spans="2:5" x14ac:dyDescent="0.25">
      <c r="B142" s="3" t="s">
        <v>274</v>
      </c>
      <c r="C142" s="3" t="s">
        <v>275</v>
      </c>
      <c r="D142" s="1">
        <v>1</v>
      </c>
      <c r="E142" s="2">
        <f>Tabela225[[#This Row],[PRODUZIDAS]]*VLOOKUP(Tabela225[[#This Row],[SKU]],Tabela24[#All],4,0)</f>
        <v>0.92759999999999987</v>
      </c>
    </row>
    <row r="143" spans="2:5" x14ac:dyDescent="0.25">
      <c r="B143" s="3" t="s">
        <v>276</v>
      </c>
      <c r="C143" s="3" t="s">
        <v>277</v>
      </c>
      <c r="D143" s="1">
        <v>22</v>
      </c>
      <c r="E143" s="2">
        <f>Tabela225[[#This Row],[PRODUZIDAS]]*VLOOKUP(Tabela225[[#This Row],[SKU]],Tabela24[#All],4,0)</f>
        <v>20.407199999999996</v>
      </c>
    </row>
    <row r="144" spans="2:5" x14ac:dyDescent="0.25">
      <c r="B144" s="3" t="s">
        <v>278</v>
      </c>
      <c r="C144" s="3" t="s">
        <v>279</v>
      </c>
      <c r="D144" s="1">
        <v>129.5</v>
      </c>
      <c r="E144" s="2">
        <f>Tabela225[[#This Row],[PRODUZIDAS]]*VLOOKUP(Tabela225[[#This Row],[SKU]],Tabela24[#All],4,0)</f>
        <v>191.90049999999999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7</v>
      </c>
      <c r="E146" s="2">
        <f>Tabela225[[#This Row],[PRODUZIDAS]]*VLOOKUP(Tabela225[[#This Row],[SKU]],Tabela24[#All],4,0)</f>
        <v>10.372999999999999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>
        <v>10</v>
      </c>
      <c r="E150" s="2">
        <f>Tabela225[[#This Row],[PRODUZIDAS]]*VLOOKUP(Tabela225[[#This Row],[SKU]],Tabela24[#All],4,0)</f>
        <v>14.818571428571428</v>
      </c>
    </row>
    <row r="151" spans="2:5" x14ac:dyDescent="0.25">
      <c r="B151" s="3" t="s">
        <v>292</v>
      </c>
      <c r="C151" s="3" t="s">
        <v>293</v>
      </c>
      <c r="D151" s="1">
        <v>2</v>
      </c>
      <c r="E151" s="2">
        <f>Tabela225[[#This Row],[PRODUZIDAS]]*VLOOKUP(Tabela225[[#This Row],[SKU]],Tabela24[#All],4,0)</f>
        <v>2.9637142857142855</v>
      </c>
    </row>
    <row r="152" spans="2:5" x14ac:dyDescent="0.25">
      <c r="B152" s="3" t="s">
        <v>294</v>
      </c>
      <c r="C152" s="3" t="s">
        <v>295</v>
      </c>
      <c r="D152" s="1">
        <v>104</v>
      </c>
      <c r="E152" s="2">
        <f>Tabela225[[#This Row],[PRODUZIDAS]]*VLOOKUP(Tabela225[[#This Row],[SKU]],Tabela24[#All],4,0)</f>
        <v>154.11314285714286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>
        <v>1.5</v>
      </c>
      <c r="E162" s="2">
        <f>Tabela225[[#This Row],[PRODUZIDAS]]*VLOOKUP(Tabela225[[#This Row],[SKU]],Tabela24[#All],4,0)</f>
        <v>2.2227857142857141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Tabela225[[#This Row],[PRODUZIDAS]]*VLOOKUP(Tabela225[[#This Row],[SKU]],Tabela24[#All],4,0)</f>
        <v>2.7048000000000001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>
        <v>2.5</v>
      </c>
      <c r="E195" s="2">
        <f>Tabela225[[#This Row],[PRODUZIDAS]]*VLOOKUP(Tabela225[[#This Row],[SKU]],Tabela24[#All],4,0)</f>
        <v>1.3524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1</v>
      </c>
      <c r="E197" s="2">
        <f>Tabela225[[#This Row],[PRODUZIDAS]]*VLOOKUP(Tabela225[[#This Row],[SKU]],Tabela24[#All],4,0)</f>
        <v>0.54096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3</v>
      </c>
      <c r="E199" s="2">
        <f>Tabela225[[#This Row],[PRODUZIDAS]]*VLOOKUP(Tabela225[[#This Row],[SKU]],Tabela24[#All],4,0)</f>
        <v>1.6228799999999999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1</v>
      </c>
      <c r="E201" s="2">
        <f>Tabela225[[#This Row],[PRODUZIDAS]]*VLOOKUP(Tabela225[[#This Row],[SKU]],Tabela24[#All],4,0)</f>
        <v>0.54096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1.5</v>
      </c>
      <c r="E203" s="2">
        <f>Tabela225[[#This Row],[PRODUZIDAS]]*VLOOKUP(Tabela225[[#This Row],[SKU]],Tabela24[#All],4,0)</f>
        <v>1.3913999999999997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Tabela225[[#This Row],[PRODUZIDAS]]*VLOOKUP(Tabela225[[#This Row],[SKU]],Tabela24[#All],4,0)</f>
        <v>0.92759999999999987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>
        <v>1.5</v>
      </c>
      <c r="E214" s="2">
        <f>Tabela225[[#This Row],[PRODUZIDAS]]*VLOOKUP(Tabela225[[#This Row],[SKU]],Tabela24[#All],4,0)</f>
        <v>1.3913999999999997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>
        <v>1.5</v>
      </c>
      <c r="E221" s="2">
        <f>Tabela225[[#This Row],[PRODUZIDAS]]*VLOOKUP(Tabela225[[#This Row],[SKU]],Tabela24[#All],4,0)</f>
        <v>1.3913999999999997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Tabela225[[#This Row],[PRODUZIDAS]]*VLOOKUP(Tabela225[[#This Row],[SKU]],Tabela24[#All],4,0)</f>
        <v>1.4818571428571428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1</v>
      </c>
      <c r="E230" s="2">
        <f>Tabela225[[#This Row],[PRODUZIDAS]]*VLOOKUP(Tabela225[[#This Row],[SKU]],Tabela24[#All],4,0)</f>
        <v>1.4818571428571428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>
        <v>25</v>
      </c>
      <c r="E232" s="2">
        <f>Tabela225[[#This Row],[PRODUZIDAS]]*VLOOKUP(Tabela225[[#This Row],[SKU]],Tabela24[#All],4,0)</f>
        <v>37.046428571428571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13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83" workbookViewId="0">
      <selection activeCell="D200" sqref="D20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902.41234714285724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>
        <v>143.5</v>
      </c>
      <c r="E109" s="2">
        <f>Tabela22567[[#This Row],[PRODUZIDAS]]*VLOOKUP(Tabela22567[[#This Row],[SKU]],Tabela24[#All],6,0)</f>
        <v>166.34519999999998</v>
      </c>
    </row>
    <row r="110" spans="2:5" x14ac:dyDescent="0.25">
      <c r="B110" s="3" t="s">
        <v>210</v>
      </c>
      <c r="C110" s="3" t="s">
        <v>211</v>
      </c>
      <c r="D110" s="1">
        <v>10</v>
      </c>
      <c r="E110" s="2">
        <f>Tabela22567[[#This Row],[PRODUZIDAS]]*VLOOKUP(Tabela22567[[#This Row],[SKU]],Tabela24[#All],6,0)</f>
        <v>11.591999999999999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>
        <v>140</v>
      </c>
      <c r="E117" s="2">
        <f>Tabela22567[[#This Row],[PRODUZIDAS]]*VLOOKUP(Tabela22567[[#This Row],[SKU]],Tabela24[#All],6,0)</f>
        <v>162.28799999999998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>
        <v>29</v>
      </c>
      <c r="E136" s="2">
        <f>Tabela22567[[#This Row],[PRODUZIDAS]]*VLOOKUP(Tabela22567[[#This Row],[SKU]],Tabela24[#All],6,0)</f>
        <v>37.361666666666665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>
        <v>59</v>
      </c>
      <c r="E145" s="2">
        <f>Tabela22567[[#This Row],[PRODUZIDAS]]*VLOOKUP(Tabela22567[[#This Row],[SKU]],Tabela24[#All],6,0)</f>
        <v>76.025714285714287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Tabela22567[[#This Row],[PRODUZIDAS]]*VLOOKUP(Tabela22567[[#This Row],[SKU]],Tabela24[#All],6,0)</f>
        <v>12.885714285714286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>
        <v>70</v>
      </c>
      <c r="E152" s="2">
        <f>Tabela22567[[#This Row],[PRODUZIDAS]]*VLOOKUP(Tabela22567[[#This Row],[SKU]],Tabela24[#All],6,0)</f>
        <v>90.2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89.5</v>
      </c>
      <c r="E192" s="2">
        <f>Tabela22567[[#This Row],[PRODUZIDAS]]*VLOOKUP(Tabela22567[[#This Row],[SKU]],Tabela24[#All],6,0)</f>
        <v>103.74839999999998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11</v>
      </c>
      <c r="E195" s="2">
        <f>Tabela22567[[#This Row],[PRODUZIDAS]]*VLOOKUP(Tabela22567[[#This Row],[SKU]],Tabela24[#All],6,0)</f>
        <v>12.751199999999997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62</v>
      </c>
      <c r="E199" s="2">
        <f>Tabela22567[[#This Row],[PRODUZIDAS]]*VLOOKUP(Tabela22567[[#This Row],[SKU]],Tabela24[#All],6,0)</f>
        <v>71.870399999999989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Tabela22567[[#This Row],[PRODUZIDAS]]*VLOOKUP(Tabela22567[[#This Row],[SKU]],Tabela24[#All],6,0)</f>
        <v>12.883333333333333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9.5</v>
      </c>
      <c r="E230" s="2">
        <f>Tabela22567[[#This Row],[PRODUZIDAS]]*VLOOKUP(Tabela22567[[#This Row],[SKU]],Tabela24[#All],6,0)</f>
        <v>12.241428571428573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26.5</v>
      </c>
      <c r="E273" s="2">
        <f>Tabela22567[[#This Row],[PRODUZIDAS]]*VLOOKUP(Tabela22567[[#This Row],[SKU]],Tabela24[#All],6,0)</f>
        <v>34.131999999999998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>
        <v>20.5</v>
      </c>
      <c r="E276" s="2">
        <f>Tabela22567[[#This Row],[PRODUZIDAS]]*VLOOKUP(Tabela22567[[#This Row],[SKU]],Tabela24[#All],6,0)</f>
        <v>26.404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>
        <v>3</v>
      </c>
      <c r="E852" s="2">
        <f>Tabela22567[[#This Row],[PRODUZIDAS]]*VLOOKUP(Tabela22567[[#This Row],[SKU]],Tabela24[#All],6,0)</f>
        <v>5.2762500000000001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>
        <v>18</v>
      </c>
      <c r="E923" s="2">
        <f>Tabela22567[[#This Row],[PRODUZIDAS]]*VLOOKUP(Tabela22567[[#This Row],[SKU]],Tabela24[#All],6,0)</f>
        <v>66.407039999999995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98" workbookViewId="0">
      <selection activeCell="D923" sqref="D92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29.166291304347823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>
        <v>2</v>
      </c>
      <c r="E852" s="2">
        <f>Tabela2256789[[#This Row],[PRODUZIDAS]]*VLOOKUP(Tabela2256789[[#This Row],[SKU]],Tabela24[#All],8,0)</f>
        <v>2.1105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>
        <v>1</v>
      </c>
      <c r="E909" s="2">
        <f>Tabela2256789[[#This Row],[PRODUZIDAS]]*VLOOKUP(Tabela2256789[[#This Row],[SKU]],Tabela24[#All],8,0)</f>
        <v>1.289391304347826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>
        <v>20</v>
      </c>
      <c r="E923" s="2">
        <f>Tabela2256789[[#This Row],[PRODUZIDAS]]*VLOOKUP(Tabela2256789[[#This Row],[SKU]],Tabela24[#All],8,0)</f>
        <v>25.766399999999997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1042.0316407938399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50</v>
      </c>
      <c r="E19" s="2">
        <f>Tabela225678910[[#This Row],[PRODUZIDAS]]*VLOOKUP(Tabela225678910[[#This Row],[SKU]],Tabela24[#All],9,0)</f>
        <v>20.434782608695649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>
        <v>10</v>
      </c>
      <c r="E21" s="2">
        <f>Tabela225678910[[#This Row],[PRODUZIDAS]]*VLOOKUP(Tabela225678910[[#This Row],[SKU]],Tabela24[#All],9,0)</f>
        <v>4.0869565217391299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70</v>
      </c>
      <c r="E41" s="2">
        <f>Tabela225678910[[#This Row],[PRODUZIDAS]]*VLOOKUP(Tabela225678910[[#This Row],[SKU]],Tabela24[#All],9,0)</f>
        <v>46.871232876712334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Tabela225678910[[#This Row],[PRODUZIDAS]]*VLOOKUP(Tabela225678910[[#This Row],[SKU]],Tabela24[#All],9,0)</f>
        <v>6.6958904109589046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30</v>
      </c>
      <c r="E60" s="2">
        <f>Tabela225678910[[#This Row],[PRODUZIDAS]]*VLOOKUP(Tabela225678910[[#This Row],[SKU]],Tabela24[#All],9,0)</f>
        <v>20.087671232876716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Tabela225678910[[#This Row],[PRODUZIDAS]]*VLOOKUP(Tabela225678910[[#This Row],[SKU]],Tabela24[#All],9,0)</f>
        <v>36.764999999999993</v>
      </c>
    </row>
    <row r="68" spans="2:5" x14ac:dyDescent="0.25">
      <c r="B68" s="3" t="s">
        <v>126</v>
      </c>
      <c r="C68" s="3" t="s">
        <v>127</v>
      </c>
      <c r="D68" s="1">
        <v>50</v>
      </c>
      <c r="E68" s="2">
        <f>Tabela225678910[[#This Row],[PRODUZIDAS]]*VLOOKUP(Tabela225678910[[#This Row],[SKU]],Tabela24[#All],9,0)</f>
        <v>36.764999999999993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450</v>
      </c>
      <c r="E193" s="2">
        <f>Tabela225678910[[#This Row],[PRODUZIDAS]]*VLOOKUP(Tabela225678910[[#This Row],[SKU]],Tabela24[#All],9,0)</f>
        <v>289.8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>
        <v>50</v>
      </c>
      <c r="E202" s="2">
        <f>Tabela225678910[[#This Row],[PRODUZIDAS]]*VLOOKUP(Tabela225678910[[#This Row],[SKU]],Tabela24[#All],9,0)</f>
        <v>32.200000000000003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35</v>
      </c>
      <c r="E205" s="2">
        <f>Tabela225678910[[#This Row],[PRODUZIDAS]]*VLOOKUP(Tabela225678910[[#This Row],[SKU]],Tabela24[#All],9,0)</f>
        <v>33.818750000000001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Tabela225678910[[#This Row],[PRODUZIDAS]]*VLOOKUP(Tabela225678910[[#This Row],[SKU]],Tabela24[#All],9,0)</f>
        <v>51.542857142857144</v>
      </c>
    </row>
    <row r="226" spans="2:5" x14ac:dyDescent="0.25">
      <c r="B226" s="3" t="s">
        <v>442</v>
      </c>
      <c r="C226" s="3" t="s">
        <v>443</v>
      </c>
      <c r="D226" s="1">
        <v>78.5</v>
      </c>
      <c r="E226" s="2">
        <f>Tabela225678910[[#This Row],[PRODUZIDAS]]*VLOOKUP(Tabela225678910[[#This Row],[SKU]],Tabela24[#All],9,0)</f>
        <v>80.922285714285721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>
        <v>50</v>
      </c>
      <c r="E232" s="2">
        <f>Tabela225678910[[#This Row],[PRODUZIDAS]]*VLOOKUP(Tabela225678910[[#This Row],[SKU]],Tabela24[#All],9,0)</f>
        <v>51.542857142857144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>
        <v>2</v>
      </c>
      <c r="E271" s="2">
        <f>Tabela225678910[[#This Row],[PRODUZIDAS]]*VLOOKUP(Tabela225678910[[#This Row],[SKU]],Tabela24[#All],9,0)</f>
        <v>1.288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50</v>
      </c>
      <c r="E628" s="2">
        <f>Tabela225678910[[#This Row],[PRODUZIDAS]]*VLOOKUP(Tabela225678910[[#This Row],[SKU]],Tabela24[#All],9,0)</f>
        <v>32.200000000000003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Tabela225678910[[#This Row],[PRODUZIDAS]]*VLOOKUP(Tabela225678910[[#This Row],[SKU]],Tabela24[#All],9,0)</f>
        <v>28.987499999999997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120</v>
      </c>
      <c r="E656" s="2">
        <f>Tabela225678910[[#This Row],[PRODUZIDAS]]*VLOOKUP(Tabela225678910[[#This Row],[SKU]],Tabela24[#All],9,0)</f>
        <v>123.70285714285716</v>
      </c>
    </row>
    <row r="657" spans="2:5" x14ac:dyDescent="0.25">
      <c r="B657" s="3" t="s">
        <v>1304</v>
      </c>
      <c r="C657" s="3" t="s">
        <v>1305</v>
      </c>
      <c r="D657" s="1">
        <v>100</v>
      </c>
      <c r="E657" s="2">
        <f>Tabela225678910[[#This Row],[PRODUZIDAS]]*VLOOKUP(Tabela225678910[[#This Row],[SKU]],Tabela24[#All],9,0)</f>
        <v>103.08571428571429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40</v>
      </c>
      <c r="E662" s="2">
        <f>Tabela225678910[[#This Row],[PRODUZIDAS]]*VLOOKUP(Tabela225678910[[#This Row],[SKU]],Tabela24[#All],9,0)</f>
        <v>41.234285714285718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1013.8358061473666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189</v>
      </c>
      <c r="E19" s="2">
        <f>Tabela22567891011[[#This Row],[PRODUZIDAS]]*VLOOKUP(Tabela22567891011[[#This Row],[SKU]],Tabela24[#All],10,0)</f>
        <v>77.243478260869551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>
        <v>13.5</v>
      </c>
      <c r="E35" s="2">
        <f>Tabela22567891011[[#This Row],[PRODUZIDAS]]*VLOOKUP(Tabela22567891011[[#This Row],[SKU]],Tabela24[#All],10,0)</f>
        <v>8.6917808219178081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6</v>
      </c>
      <c r="E49" s="2">
        <f>Tabela22567891011[[#This Row],[PRODUZIDAS]]*VLOOKUP(Tabela22567891011[[#This Row],[SKU]],Tabela24[#All],10,0)</f>
        <v>4.4038356164383554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64.5</v>
      </c>
      <c r="E60" s="2">
        <f>Tabela22567891011[[#This Row],[PRODUZIDAS]]*VLOOKUP(Tabela22567891011[[#This Row],[SKU]],Tabela24[#All],10,0)</f>
        <v>47.341232876712319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57</v>
      </c>
      <c r="E67" s="2">
        <f>Tabela22567891011[[#This Row],[PRODUZIDAS]]*VLOOKUP(Tabela22567891011[[#This Row],[SKU]],Tabela24[#All],10,0)</f>
        <v>45.588599999999992</v>
      </c>
    </row>
    <row r="68" spans="2:5" x14ac:dyDescent="0.25">
      <c r="B68" s="3" t="s">
        <v>126</v>
      </c>
      <c r="C68" s="3" t="s">
        <v>127</v>
      </c>
      <c r="D68" s="1">
        <v>100</v>
      </c>
      <c r="E68" s="2">
        <f>Tabela22567891011[[#This Row],[PRODUZIDAS]]*VLOOKUP(Tabela22567891011[[#This Row],[SKU]],Tabela24[#All],10,0)</f>
        <v>79.97999999999999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12</v>
      </c>
      <c r="E72" s="2">
        <f>Tabela22567891011[[#This Row],[PRODUZIDAS]]*VLOOKUP(Tabela22567891011[[#This Row],[SKU]],Tabela24[#All],10,0)</f>
        <v>9.5975999999999981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19.5</v>
      </c>
      <c r="E77" s="2">
        <f>Tabela22567891011[[#This Row],[PRODUZIDAS]]*VLOOKUP(Tabela22567891011[[#This Row],[SKU]],Tabela24[#All],10,0)</f>
        <v>15.596099999999996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62</v>
      </c>
      <c r="E144" s="2">
        <f>Tabela22567891011[[#This Row],[PRODUZIDAS]]*VLOOKUP(Tabela22567891011[[#This Row],[SKU]],Tabela24[#All],10,0)</f>
        <v>71.902285714285711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48</v>
      </c>
      <c r="E150" s="2">
        <f>Tabela22567891011[[#This Row],[PRODUZIDAS]]*VLOOKUP(Tabela22567891011[[#This Row],[SKU]],Tabela24[#All],10,0)</f>
        <v>55.666285714285713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150.5</v>
      </c>
      <c r="E193" s="2">
        <f>Tabela22567891011[[#This Row],[PRODUZIDAS]]*VLOOKUP(Tabela22567891011[[#This Row],[SKU]],Tabela24[#All],10,0)</f>
        <v>96.921999999999997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22</v>
      </c>
      <c r="E225" s="2">
        <f>Tabela22567891011[[#This Row],[PRODUZIDAS]]*VLOOKUP(Tabela22567891011[[#This Row],[SKU]],Tabela24[#All],10,0)</f>
        <v>25.513714285714286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79</v>
      </c>
      <c r="E231" s="2">
        <f>Tabela22567891011[[#This Row],[PRODUZIDAS]]*VLOOKUP(Tabela22567891011[[#This Row],[SKU]],Tabela24[#All],10,0)</f>
        <v>91.617428571428576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>
        <v>50</v>
      </c>
      <c r="E632" s="2">
        <f>Tabela22567891011[[#This Row],[PRODUZIDAS]]*VLOOKUP(Tabela22567891011[[#This Row],[SKU]],Tabela24[#All],10,0)</f>
        <v>32.200000000000003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Tabela22567891011[[#This Row],[PRODUZIDAS]]*VLOOKUP(Tabela22567891011[[#This Row],[SKU]],Tabela24[#All],10,0)</f>
        <v>27.054999999999996</v>
      </c>
    </row>
    <row r="637" spans="2:5" x14ac:dyDescent="0.25">
      <c r="B637" s="3" t="s">
        <v>1264</v>
      </c>
      <c r="C637" s="3" t="s">
        <v>1265</v>
      </c>
      <c r="D637" s="1">
        <v>21</v>
      </c>
      <c r="E637" s="2">
        <f>Tabela22567891011[[#This Row],[PRODUZIDAS]]*VLOOKUP(Tabela22567891011[[#This Row],[SKU]],Tabela24[#All],10,0)</f>
        <v>18.938499999999998</v>
      </c>
    </row>
    <row r="638" spans="2:5" x14ac:dyDescent="0.25">
      <c r="B638" s="3" t="s">
        <v>1266</v>
      </c>
      <c r="C638" s="3" t="s">
        <v>1267</v>
      </c>
      <c r="D638" s="1">
        <v>40.5</v>
      </c>
      <c r="E638" s="2">
        <f>Tabela22567891011[[#This Row],[PRODUZIDAS]]*VLOOKUP(Tabela22567891011[[#This Row],[SKU]],Tabela24[#All],10,0)</f>
        <v>36.524249999999995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13</v>
      </c>
      <c r="E656" s="2">
        <f>Tabela22567891011[[#This Row],[PRODUZIDAS]]*VLOOKUP(Tabela22567891011[[#This Row],[SKU]],Tabela24[#All],10,0)</f>
        <v>15.076285714285714</v>
      </c>
    </row>
    <row r="657" spans="2:5" x14ac:dyDescent="0.25">
      <c r="B657" s="3" t="s">
        <v>1304</v>
      </c>
      <c r="C657" s="3" t="s">
        <v>1305</v>
      </c>
      <c r="D657" s="1">
        <v>99.5</v>
      </c>
      <c r="E657" s="2">
        <f>Tabela22567891011[[#This Row],[PRODUZIDAS]]*VLOOKUP(Tabela22567891011[[#This Row],[SKU]],Tabela24[#All],10,0)</f>
        <v>115.39157142857142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59</v>
      </c>
      <c r="E662" s="2">
        <f>Tabela22567891011[[#This Row],[PRODUZIDAS]]*VLOOKUP(Tabela22567891011[[#This Row],[SKU]],Tabela24[#All],10,0)</f>
        <v>68.423142857142849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60.5</v>
      </c>
      <c r="E664" s="2">
        <f>Tabela22567891011[[#This Row],[PRODUZIDAS]]*VLOOKUP(Tabela22567891011[[#This Row],[SKU]],Tabela24[#All],10,0)</f>
        <v>70.162714285714287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5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509.4250226356391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91</v>
      </c>
      <c r="E15" s="2">
        <f>Tabela2256789101112[[#This Row],[PRODUZIDAS]]*VLOOKUP(Tabela2256789101112[[#This Row],[SKU]],Tabela24[#All],11,0)</f>
        <v>68.184057971014482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48</v>
      </c>
      <c r="E23" s="2">
        <f>Tabela2256789101112[[#This Row],[PRODUZIDAS]]*VLOOKUP(Tabela2256789101112[[#This Row],[SKU]],Tabela24[#All],11,0)</f>
        <v>35.965217391304343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>
        <v>13.5</v>
      </c>
      <c r="E35" s="2">
        <f>Tabela2256789101112[[#This Row],[PRODUZIDAS]]*VLOOKUP(Tabela2256789101112[[#This Row],[SKU]],Tabela24[#All],11,0)</f>
        <v>10.430136986301367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30</v>
      </c>
      <c r="E38" s="2">
        <f>Tabela2256789101112[[#This Row],[PRODUZIDAS]]*VLOOKUP(Tabela2256789101112[[#This Row],[SKU]],Tabela24[#All],11,0)</f>
        <v>17.383561643835613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Tabela2256789101112[[#This Row],[PRODUZIDAS]]*VLOOKUP(Tabela2256789101112[[#This Row],[SKU]],Tabela24[#All],11,0)</f>
        <v>5.7945205479452042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Tabela2256789101112[[#This Row],[PRODUZIDAS]]*VLOOKUP(Tabela2256789101112[[#This Row],[SKU]],Tabela24[#All],11,0)</f>
        <v>41.924999999999997</v>
      </c>
    </row>
    <row r="68" spans="2:5" x14ac:dyDescent="0.25">
      <c r="B68" s="3" t="s">
        <v>126</v>
      </c>
      <c r="C68" s="3" t="s">
        <v>127</v>
      </c>
      <c r="D68" s="1">
        <v>107</v>
      </c>
      <c r="E68" s="2">
        <f>Tabela2256789101112[[#This Row],[PRODUZIDAS]]*VLOOKUP(Tabela2256789101112[[#This Row],[SKU]],Tabela24[#All],11,0)</f>
        <v>89.719499999999996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19.5</v>
      </c>
      <c r="E77" s="2">
        <f>Tabela2256789101112[[#This Row],[PRODUZIDAS]]*VLOOKUP(Tabela2256789101112[[#This Row],[SKU]],Tabela24[#All],11,0)</f>
        <v>16.350749999999998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11.5</v>
      </c>
      <c r="E117" s="2">
        <f>Tabela2256789101112[[#This Row],[PRODUZIDAS]]*VLOOKUP(Tabela2256789101112[[#This Row],[SKU]],Tabela24[#All],11,0)</f>
        <v>7.5541200000000002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>
        <v>49</v>
      </c>
      <c r="E138" s="2">
        <f>Tabela2256789101112[[#This Row],[PRODUZIDAS]]*VLOOKUP(Tabela2256789101112[[#This Row],[SKU]],Tabela24[#All],11,0)</f>
        <v>34.72058333333333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18.5</v>
      </c>
      <c r="E192" s="2">
        <f>Tabela2256789101112[[#This Row],[PRODUZIDAS]]*VLOOKUP(Tabela2256789101112[[#This Row],[SKU]],Tabela24[#All],11,0)</f>
        <v>12.152280000000001</v>
      </c>
    </row>
    <row r="193" spans="2:5" x14ac:dyDescent="0.25">
      <c r="B193" s="3" t="s">
        <v>376</v>
      </c>
      <c r="C193" s="3" t="s">
        <v>377</v>
      </c>
      <c r="D193" s="1">
        <v>112.5</v>
      </c>
      <c r="E193" s="2">
        <f>Tabela2256789101112[[#This Row],[PRODUZIDAS]]*VLOOKUP(Tabela2256789101112[[#This Row],[SKU]],Tabela24[#All],11,0)</f>
        <v>73.899000000000001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19</v>
      </c>
      <c r="E195" s="2">
        <f>Tabela2256789101112[[#This Row],[PRODUZIDAS]]*VLOOKUP(Tabela2256789101112[[#This Row],[SKU]],Tabela24[#All],11,0)</f>
        <v>12.48072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25.5</v>
      </c>
      <c r="E226" s="2">
        <f>Tabela2256789101112[[#This Row],[PRODUZIDAS]]*VLOOKUP(Tabela2256789101112[[#This Row],[SKU]],Tabela24[#All],11,0)</f>
        <v>19.715142857142858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>
        <v>19.5</v>
      </c>
      <c r="E276" s="2">
        <f>Tabela2256789101112[[#This Row],[PRODUZIDAS]]*VLOOKUP(Tabela2256789101112[[#This Row],[SKU]],Tabela24[#All],11,0)</f>
        <v>8.7905999999999995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14</v>
      </c>
      <c r="E628" s="2">
        <f>Tabela2256789101112[[#This Row],[PRODUZIDAS]]*VLOOKUP(Tabela2256789101112[[#This Row],[SKU]],Tabela24[#All],11,0)</f>
        <v>9.1963200000000001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7</v>
      </c>
      <c r="E638" s="2">
        <f>Tabela2256789101112[[#This Row],[PRODUZIDAS]]*VLOOKUP(Tabela2256789101112[[#This Row],[SKU]],Tabela24[#All],11,0)</f>
        <v>4.9600833333333325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>
        <v>52</v>
      </c>
      <c r="E664" s="2">
        <f>Tabela2256789101112[[#This Row],[PRODUZIDAS]]*VLOOKUP(Tabela2256789101112[[#This Row],[SKU]],Tabela24[#All],11,0)</f>
        <v>40.203428571428574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988.18716085680217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22.5</v>
      </c>
      <c r="E10" s="2">
        <f>Tabela225678910111213[[#This Row],[PRODUZIDAS]]*VLOOKUP(Tabela225678910111213[[#This Row],[SKU]],Tabela24[#All],12,0)</f>
        <v>26.054347826086953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49</v>
      </c>
      <c r="E16" s="2">
        <f>Tabela225678910111213[[#This Row],[PRODUZIDAS]]*VLOOKUP(Tabela225678910111213[[#This Row],[SKU]],Tabela24[#All],12,0)</f>
        <v>56.740579710144921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48</v>
      </c>
      <c r="E23" s="2">
        <f>Tabela225678910111213[[#This Row],[PRODUZIDAS]]*VLOOKUP(Tabela225678910111213[[#This Row],[SKU]],Tabela24[#All],12,0)</f>
        <v>55.582608695652169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Tabela225678910111213[[#This Row],[PRODUZIDAS]]*VLOOKUP(Tabela225678910111213[[#This Row],[SKU]],Tabela24[#All],12,0)</f>
        <v>10.301369863013699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7.5</v>
      </c>
      <c r="E66" s="2">
        <f>Tabela225678910111213[[#This Row],[PRODUZIDAS]]*VLOOKUP(Tabela225678910111213[[#This Row],[SKU]],Tabela24[#All],12,0)</f>
        <v>8.223749999999999</v>
      </c>
    </row>
    <row r="67" spans="2:5" x14ac:dyDescent="0.25">
      <c r="B67" s="3" t="s">
        <v>124</v>
      </c>
      <c r="C67" s="3" t="s">
        <v>125</v>
      </c>
      <c r="D67" s="1">
        <v>20</v>
      </c>
      <c r="E67" s="2">
        <f>Tabela225678910111213[[#This Row],[PRODUZIDAS]]*VLOOKUP(Tabela225678910111213[[#This Row],[SKU]],Tabela24[#All],12,0)</f>
        <v>21.929999999999996</v>
      </c>
    </row>
    <row r="68" spans="2:5" x14ac:dyDescent="0.25">
      <c r="B68" s="3" t="s">
        <v>126</v>
      </c>
      <c r="C68" s="3" t="s">
        <v>127</v>
      </c>
      <c r="D68" s="1">
        <v>110</v>
      </c>
      <c r="E68" s="2">
        <f>Tabela225678910111213[[#This Row],[PRODUZIDAS]]*VLOOKUP(Tabela225678910111213[[#This Row],[SKU]],Tabela24[#All],12,0)</f>
        <v>120.61499999999998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>
        <v>39.5</v>
      </c>
      <c r="E72" s="2">
        <f>Tabela225678910111213[[#This Row],[PRODUZIDAS]]*VLOOKUP(Tabela225678910111213[[#This Row],[SKU]],Tabela24[#All],12,0)</f>
        <v>43.311749999999989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71.5</v>
      </c>
      <c r="E77" s="2">
        <f>Tabela225678910111213[[#This Row],[PRODUZIDAS]]*VLOOKUP(Tabela225678910111213[[#This Row],[SKU]],Tabela24[#All],12,0)</f>
        <v>78.399749999999983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80</v>
      </c>
      <c r="E108" s="2">
        <f>Tabela225678910111213[[#This Row],[PRODUZIDAS]]*VLOOKUP(Tabela225678910111213[[#This Row],[SKU]],Tabela24[#All],12,0)</f>
        <v>87.583999999999975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58.5</v>
      </c>
      <c r="E110" s="2">
        <f>Tabela225678910111213[[#This Row],[PRODUZIDAS]]*VLOOKUP(Tabela225678910111213[[#This Row],[SKU]],Tabela24[#All],12,0)</f>
        <v>64.045799999999986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>
        <v>11.5</v>
      </c>
      <c r="E117" s="2">
        <f>Tabela225678910111213[[#This Row],[PRODUZIDAS]]*VLOOKUP(Tabela225678910111213[[#This Row],[SKU]],Tabela24[#All],12,0)</f>
        <v>12.590199999999998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Tabela225678910111213[[#This Row],[PRODUZIDAS]]*VLOOKUP(Tabela225678910111213[[#This Row],[SKU]],Tabela24[#All],12,0)</f>
        <v>6.5717142857142852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>
        <v>7</v>
      </c>
      <c r="E158" s="2">
        <f>Tabela225678910111213[[#This Row],[PRODUZIDAS]]*VLOOKUP(Tabela225678910111213[[#This Row],[SKU]],Tabela24[#All],12,0)</f>
        <v>7.6669999999999998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>
        <v>10</v>
      </c>
      <c r="E168" s="2">
        <f>Tabela225678910111213[[#This Row],[PRODUZIDAS]]*VLOOKUP(Tabela225678910111213[[#This Row],[SKU]],Tabela24[#All],12,0)</f>
        <v>10.952857142857141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18.5</v>
      </c>
      <c r="E192" s="2">
        <f>Tabela225678910111213[[#This Row],[PRODUZIDAS]]*VLOOKUP(Tabela225678910111213[[#This Row],[SKU]],Tabela24[#All],12,0)</f>
        <v>20.253799999999995</v>
      </c>
    </row>
    <row r="193" spans="2:5" x14ac:dyDescent="0.25">
      <c r="B193" s="3" t="s">
        <v>376</v>
      </c>
      <c r="C193" s="3" t="s">
        <v>377</v>
      </c>
      <c r="D193" s="1">
        <v>38</v>
      </c>
      <c r="E193" s="2">
        <f>Tabela225678910111213[[#This Row],[PRODUZIDAS]]*VLOOKUP(Tabela225678910111213[[#This Row],[SKU]],Tabela24[#All],12,0)</f>
        <v>41.602399999999989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99</v>
      </c>
      <c r="E200" s="2">
        <f>Tabela225678910111213[[#This Row],[PRODUZIDAS]]*VLOOKUP(Tabela225678910111213[[#This Row],[SKU]],Tabela24[#All],12,0)</f>
        <v>108.38519999999998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22</v>
      </c>
      <c r="E204" s="2">
        <f>Tabela225678910111213[[#This Row],[PRODUZIDAS]]*VLOOKUP(Tabela225678910111213[[#This Row],[SKU]],Tabela24[#All],12,0)</f>
        <v>19.84033333333333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18</v>
      </c>
      <c r="E226" s="2">
        <f>Tabela225678910111213[[#This Row],[PRODUZIDAS]]*VLOOKUP(Tabela225678910111213[[#This Row],[SKU]],Tabela24[#All],12,0)</f>
        <v>19.715142857142855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53.5</v>
      </c>
      <c r="E273" s="2">
        <f>Tabela225678910111213[[#This Row],[PRODUZIDAS]]*VLOOKUP(Tabela225678910111213[[#This Row],[SKU]],Tabela24[#All],12,0)</f>
        <v>44.790199999999999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Tabela225678910111213[[#This Row],[PRODUZIDAS]]*VLOOKUP(Tabela225678910111213[[#This Row],[SKU]],Tabela24[#All],12,0)</f>
        <v>0.89049999999999985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Tabela225678910111213[[#This Row],[PRODUZIDAS]]*VLOOKUP(Tabela225678910111213[[#This Row],[SKU]],Tabela24[#All],12,0)</f>
        <v>21.895999999999994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Tabela225678910111213[[#This Row],[PRODUZIDAS]]*VLOOKUP(Tabela225678910111213[[#This Row],[SKU]],Tabela24[#All],12,0)</f>
        <v>27.054999999999996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7</v>
      </c>
      <c r="E638" s="2">
        <f>Tabela225678910111213[[#This Row],[PRODUZIDAS]]*VLOOKUP(Tabela225678910111213[[#This Row],[SKU]],Tabela24[#All],12,0)</f>
        <v>6.312833333333332</v>
      </c>
    </row>
    <row r="639" spans="2:5" x14ac:dyDescent="0.25">
      <c r="B639" s="3" t="s">
        <v>1268</v>
      </c>
      <c r="C639" s="3" t="s">
        <v>1269</v>
      </c>
      <c r="D639" s="1">
        <v>11</v>
      </c>
      <c r="E639" s="2">
        <f>Tabela225678910111213[[#This Row],[PRODUZIDAS]]*VLOOKUP(Tabela225678910111213[[#This Row],[SKU]],Tabela24[#All],12,0)</f>
        <v>9.920166666666665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>
        <v>52</v>
      </c>
      <c r="E664" s="2">
        <f>Tabela225678910111213[[#This Row],[PRODUZIDAS]]*VLOOKUP(Tabela225678910111213[[#This Row],[SKU]],Tabela24[#All],12,0)</f>
        <v>56.954857142857136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1161.9341727405765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24</v>
      </c>
      <c r="E10" s="2">
        <f>Tabela22567891011121314[[#This Row],[PRODUZIDAS]]*VLOOKUP(Tabela22567891011121314[[#This Row],[SKU]],Tabela24[#All],13,0)</f>
        <v>29.42608695652174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79</v>
      </c>
      <c r="E15" s="2">
        <f>Tabela22567891011121314[[#This Row],[PRODUZIDAS]]*VLOOKUP(Tabela22567891011121314[[#This Row],[SKU]],Tabela24[#All],13,0)</f>
        <v>96.860869565217399</v>
      </c>
    </row>
    <row r="16" spans="2:9" x14ac:dyDescent="0.25">
      <c r="B16" s="3" t="s">
        <v>22</v>
      </c>
      <c r="C16" s="3" t="s">
        <v>23</v>
      </c>
      <c r="D16" s="1">
        <v>90</v>
      </c>
      <c r="E16" s="2">
        <f>Tabela22567891011121314[[#This Row],[PRODUZIDAS]]*VLOOKUP(Tabela22567891011121314[[#This Row],[SKU]],Tabela24[#All],13,0)</f>
        <v>110.34782608695653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>
        <v>20</v>
      </c>
      <c r="E20" s="2">
        <f>Tabela22567891011121314[[#This Row],[PRODUZIDAS]]*VLOOKUP(Tabela22567891011121314[[#This Row],[SKU]],Tabela24[#All],13,0)</f>
        <v>24.521739130434781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16</v>
      </c>
      <c r="E23" s="2">
        <f>Tabela22567891011121314[[#This Row],[PRODUZIDAS]]*VLOOKUP(Tabela22567891011121314[[#This Row],[SKU]],Tabela24[#All],13,0)</f>
        <v>19.617391304347827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156</v>
      </c>
      <c r="E35" s="2">
        <f>Tabela22567891011121314[[#This Row],[PRODUZIDAS]]*VLOOKUP(Tabela22567891011121314[[#This Row],[SKU]],Tabela24[#All],13,0)</f>
        <v>180.78904109589038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>
        <v>9</v>
      </c>
      <c r="E48" s="2">
        <f>Tabela22567891011121314[[#This Row],[PRODUZIDAS]]*VLOOKUP(Tabela22567891011121314[[#This Row],[SKU]],Tabela24[#All],13,0)</f>
        <v>10.430136986301369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Tabela22567891011121314[[#This Row],[PRODUZIDAS]]*VLOOKUP(Tabela22567891011121314[[#This Row],[SKU]],Tabela24[#All],13,0)</f>
        <v>11.609999999999998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Tabela22567891011121314[[#This Row],[PRODUZIDAS]]*VLOOKUP(Tabela22567891011121314[[#This Row],[SKU]],Tabela24[#All],13,0)</f>
        <v>58.04999999999999</v>
      </c>
    </row>
    <row r="68" spans="2:5" x14ac:dyDescent="0.25">
      <c r="B68" s="3" t="s">
        <v>126</v>
      </c>
      <c r="C68" s="3" t="s">
        <v>127</v>
      </c>
      <c r="D68" s="1">
        <v>108</v>
      </c>
      <c r="E68" s="2">
        <f>Tabela22567891011121314[[#This Row],[PRODUZIDAS]]*VLOOKUP(Tabela22567891011121314[[#This Row],[SKU]],Tabela24[#All],13,0)</f>
        <v>125.38799999999998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18</v>
      </c>
      <c r="E72" s="2">
        <f>Tabela22567891011121314[[#This Row],[PRODUZIDAS]]*VLOOKUP(Tabela22567891011121314[[#This Row],[SKU]],Tabela24[#All],13,0)</f>
        <v>20.897999999999996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15</v>
      </c>
      <c r="E108" s="2">
        <f>Tabela22567891011121314[[#This Row],[PRODUZIDAS]]*VLOOKUP(Tabela22567891011121314[[#This Row],[SKU]],Tabela24[#All],13,0)</f>
        <v>17.387999999999998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Tabela22567891011121314[[#This Row],[PRODUZIDAS]]*VLOOKUP(Tabela22567891011121314[[#This Row],[SKU]],Tabela24[#All],13,0)</f>
        <v>23.183999999999997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11</v>
      </c>
      <c r="E117" s="2">
        <f>Tabela22567891011121314[[#This Row],[PRODUZIDAS]]*VLOOKUP(Tabela22567891011121314[[#This Row],[SKU]],Tabela24[#All],13,0)</f>
        <v>12.751199999999997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25</v>
      </c>
      <c r="E126" s="2">
        <f>Tabela22567891011121314[[#This Row],[PRODUZIDAS]]*VLOOKUP(Tabela22567891011121314[[#This Row],[SKU]],Tabela24[#All],13,0)</f>
        <v>28.987499999999994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>
        <v>14</v>
      </c>
      <c r="E130" s="2">
        <f>Tabela22567891011121314[[#This Row],[PRODUZIDAS]]*VLOOKUP(Tabela22567891011121314[[#This Row],[SKU]],Tabela24[#All],13,0)</f>
        <v>16.232999999999997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6</v>
      </c>
      <c r="E152" s="2">
        <f>Tabela22567891011121314[[#This Row],[PRODUZIDAS]]*VLOOKUP(Tabela22567891011121314[[#This Row],[SKU]],Tabela24[#All],13,0)</f>
        <v>6.9582857142857142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6</v>
      </c>
      <c r="E168" s="2">
        <f>Tabela22567891011121314[[#This Row],[PRODUZIDAS]]*VLOOKUP(Tabela22567891011121314[[#This Row],[SKU]],Tabela24[#All],13,0)</f>
        <v>6.9582857142857142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>
        <v>8</v>
      </c>
      <c r="E170" s="2">
        <f>Tabela22567891011121314[[#This Row],[PRODUZIDAS]]*VLOOKUP(Tabela22567891011121314[[#This Row],[SKU]],Tabela24[#All],13,0)</f>
        <v>9.2777142857142856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25</v>
      </c>
      <c r="E192" s="2">
        <f>Tabela22567891011121314[[#This Row],[PRODUZIDAS]]*VLOOKUP(Tabela22567891011121314[[#This Row],[SKU]],Tabela24[#All],13,0)</f>
        <v>28.979999999999993</v>
      </c>
    </row>
    <row r="193" spans="2:5" x14ac:dyDescent="0.25">
      <c r="B193" s="3" t="s">
        <v>376</v>
      </c>
      <c r="C193" s="3" t="s">
        <v>377</v>
      </c>
      <c r="D193" s="1">
        <v>78</v>
      </c>
      <c r="E193" s="2">
        <f>Tabela22567891011121314[[#This Row],[PRODUZIDAS]]*VLOOKUP(Tabela22567891011121314[[#This Row],[SKU]],Tabela24[#All],13,0)</f>
        <v>90.417599999999979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>
        <v>41</v>
      </c>
      <c r="E204" s="2">
        <f>Tabela22567891011121314[[#This Row],[PRODUZIDAS]]*VLOOKUP(Tabela22567891011121314[[#This Row],[SKU]],Tabela24[#All],13,0)</f>
        <v>47.53949999999999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24</v>
      </c>
      <c r="E226" s="2">
        <f>Tabela22567891011121314[[#This Row],[PRODUZIDAS]]*VLOOKUP(Tabela22567891011121314[[#This Row],[SKU]],Tabela24[#All],13,0)</f>
        <v>27.833142857142857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Tabela22567891011121314[[#This Row],[PRODUZIDAS]]*VLOOKUP(Tabela22567891011121314[[#This Row],[SKU]],Tabela24[#All],13,0)</f>
        <v>34.784999999999989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63</v>
      </c>
      <c r="E638" s="2">
        <f>Tabela22567891011121314[[#This Row],[PRODUZIDAS]]*VLOOKUP(Tabela22567891011121314[[#This Row],[SKU]],Tabela24[#All],13,0)</f>
        <v>73.04849999999999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13</v>
      </c>
      <c r="E657" s="2">
        <f>Tabela22567891011121314[[#This Row],[PRODUZIDAS]]*VLOOKUP(Tabela22567891011121314[[#This Row],[SKU]],Tabela24[#All],13,0)</f>
        <v>15.076285714285714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8</v>
      </c>
      <c r="E664" s="2">
        <f>Tabela22567891011121314[[#This Row],[PRODUZIDAS]]*VLOOKUP(Tabela22567891011121314[[#This Row],[SKU]],Tabela24[#All],13,0)</f>
        <v>9.2777142857142856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Tabela22567891011121314[[#This Row],[PRODUZIDAS]]*VLOOKUP(Tabela22567891011121314[[#This Row],[SKU]],Tabela24[#All],13,0)</f>
        <v>4.2159999999999993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>
        <v>2</v>
      </c>
      <c r="E909" s="2">
        <f>Tabela22567891011121314[[#This Row],[PRODUZIDAS]]*VLOOKUP(Tabela22567891011121314[[#This Row],[SKU]],Tabela24[#All],13,0)</f>
        <v>2.1099130434782607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>
        <v>18</v>
      </c>
      <c r="E923" s="2">
        <f>Tabela22567891011121314[[#This Row],[PRODUZIDAS]]*VLOOKUP(Tabela22567891011121314[[#This Row],[SKU]],Tabela24[#All],13,0)</f>
        <v>18.973439999999997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258.20759394235046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24</v>
      </c>
      <c r="E10" s="2">
        <f>Tabela2256789101112131415[[#This Row],[PRODUZIDAS]]*VLOOKUP(Tabela2256789101112131415[[#This Row],[SKU]],Tabela24[#All],14,0)</f>
        <v>6.5391304347826082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79</v>
      </c>
      <c r="E15" s="2">
        <f>Tabela2256789101112131415[[#This Row],[PRODUZIDAS]]*VLOOKUP(Tabela2256789101112131415[[#This Row],[SKU]],Tabela24[#All],14,0)</f>
        <v>21.524637681159419</v>
      </c>
    </row>
    <row r="16" spans="2:9" x14ac:dyDescent="0.25">
      <c r="B16" s="3" t="s">
        <v>22</v>
      </c>
      <c r="C16" s="3" t="s">
        <v>23</v>
      </c>
      <c r="D16" s="1">
        <v>90</v>
      </c>
      <c r="E16" s="2">
        <f>Tabela2256789101112131415[[#This Row],[PRODUZIDAS]]*VLOOKUP(Tabela2256789101112131415[[#This Row],[SKU]],Tabela24[#All],14,0)</f>
        <v>24.521739130434781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>
        <v>20</v>
      </c>
      <c r="E20" s="2">
        <f>Tabela2256789101112131415[[#This Row],[PRODUZIDAS]]*VLOOKUP(Tabela2256789101112131415[[#This Row],[SKU]],Tabela24[#All],14,0)</f>
        <v>5.4492753623188408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16</v>
      </c>
      <c r="E23" s="2">
        <f>Tabela2256789101112131415[[#This Row],[PRODUZIDAS]]*VLOOKUP(Tabela2256789101112131415[[#This Row],[SKU]],Tabela24[#All],14,0)</f>
        <v>4.3594202898550725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156</v>
      </c>
      <c r="E35" s="2">
        <f>Tabela2256789101112131415[[#This Row],[PRODUZIDAS]]*VLOOKUP(Tabela2256789101112131415[[#This Row],[SKU]],Tabela24[#All],14,0)</f>
        <v>40.175342465753424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>
        <v>9</v>
      </c>
      <c r="E48" s="2">
        <f>Tabela2256789101112131415[[#This Row],[PRODUZIDAS]]*VLOOKUP(Tabela2256789101112131415[[#This Row],[SKU]],Tabela24[#All],14,0)</f>
        <v>2.3178082191780822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Tabela2256789101112131415[[#This Row],[PRODUZIDAS]]*VLOOKUP(Tabela2256789101112131415[[#This Row],[SKU]],Tabela24[#All],14,0)</f>
        <v>2.58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Tabela2256789101112131415[[#This Row],[PRODUZIDAS]]*VLOOKUP(Tabela2256789101112131415[[#This Row],[SKU]],Tabela24[#All],14,0)</f>
        <v>12.9</v>
      </c>
    </row>
    <row r="68" spans="2:5" x14ac:dyDescent="0.25">
      <c r="B68" s="3" t="s">
        <v>126</v>
      </c>
      <c r="C68" s="3" t="s">
        <v>127</v>
      </c>
      <c r="D68" s="1">
        <v>108</v>
      </c>
      <c r="E68" s="2">
        <f>Tabela2256789101112131415[[#This Row],[PRODUZIDAS]]*VLOOKUP(Tabela2256789101112131415[[#This Row],[SKU]],Tabela24[#All],14,0)</f>
        <v>27.864000000000001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18</v>
      </c>
      <c r="E72" s="2">
        <f>Tabela2256789101112131415[[#This Row],[PRODUZIDAS]]*VLOOKUP(Tabela2256789101112131415[[#This Row],[SKU]],Tabela24[#All],14,0)</f>
        <v>4.6440000000000001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15</v>
      </c>
      <c r="E108" s="2">
        <f>Tabela2256789101112131415[[#This Row],[PRODUZIDAS]]*VLOOKUP(Tabela2256789101112131415[[#This Row],[SKU]],Tabela24[#All],14,0)</f>
        <v>3.8639999999999999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Tabela2256789101112131415[[#This Row],[PRODUZIDAS]]*VLOOKUP(Tabela2256789101112131415[[#This Row],[SKU]],Tabela24[#All],14,0)</f>
        <v>5.1520000000000001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11</v>
      </c>
      <c r="E117" s="2">
        <f>Tabela2256789101112131415[[#This Row],[PRODUZIDAS]]*VLOOKUP(Tabela2256789101112131415[[#This Row],[SKU]],Tabela24[#All],14,0)</f>
        <v>2.8336000000000001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25</v>
      </c>
      <c r="E126" s="2">
        <f>Tabela2256789101112131415[[#This Row],[PRODUZIDAS]]*VLOOKUP(Tabela2256789101112131415[[#This Row],[SKU]],Tabela24[#All],14,0)</f>
        <v>6.4416666666666664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>
        <v>14</v>
      </c>
      <c r="E130" s="2">
        <f>Tabela2256789101112131415[[#This Row],[PRODUZIDAS]]*VLOOKUP(Tabela2256789101112131415[[#This Row],[SKU]],Tabela24[#All],14,0)</f>
        <v>3.6073333333333331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6</v>
      </c>
      <c r="E152" s="2">
        <f>Tabela2256789101112131415[[#This Row],[PRODUZIDAS]]*VLOOKUP(Tabela2256789101112131415[[#This Row],[SKU]],Tabela24[#All],14,0)</f>
        <v>1.5462857142857143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6</v>
      </c>
      <c r="E168" s="2">
        <f>Tabela2256789101112131415[[#This Row],[PRODUZIDAS]]*VLOOKUP(Tabela2256789101112131415[[#This Row],[SKU]],Tabela24[#All],14,0)</f>
        <v>1.5462857142857143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>
        <v>8</v>
      </c>
      <c r="E170" s="2">
        <f>Tabela2256789101112131415[[#This Row],[PRODUZIDAS]]*VLOOKUP(Tabela2256789101112131415[[#This Row],[SKU]],Tabela24[#All],14,0)</f>
        <v>2.0617142857142858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25</v>
      </c>
      <c r="E192" s="2">
        <f>Tabela2256789101112131415[[#This Row],[PRODUZIDAS]]*VLOOKUP(Tabela2256789101112131415[[#This Row],[SKU]],Tabela24[#All],14,0)</f>
        <v>6.4399999999999995</v>
      </c>
    </row>
    <row r="193" spans="2:5" x14ac:dyDescent="0.25">
      <c r="B193" s="3" t="s">
        <v>376</v>
      </c>
      <c r="C193" s="3" t="s">
        <v>377</v>
      </c>
      <c r="D193" s="1">
        <v>78</v>
      </c>
      <c r="E193" s="2">
        <f>Tabela2256789101112131415[[#This Row],[PRODUZIDAS]]*VLOOKUP(Tabela2256789101112131415[[#This Row],[SKU]],Tabela24[#All],14,0)</f>
        <v>20.0928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>
        <v>41</v>
      </c>
      <c r="E204" s="2">
        <f>Tabela2256789101112131415[[#This Row],[PRODUZIDAS]]*VLOOKUP(Tabela2256789101112131415[[#This Row],[SKU]],Tabela24[#All],14,0)</f>
        <v>10.564333333333332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24</v>
      </c>
      <c r="E226" s="2">
        <f>Tabela2256789101112131415[[#This Row],[PRODUZIDAS]]*VLOOKUP(Tabela2256789101112131415[[#This Row],[SKU]],Tabela24[#All],14,0)</f>
        <v>6.1851428571428571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Tabela2256789101112131415[[#This Row],[PRODUZIDAS]]*VLOOKUP(Tabela2256789101112131415[[#This Row],[SKU]],Tabela24[#All],14,0)</f>
        <v>7.7299999999999995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63</v>
      </c>
      <c r="E638" s="2">
        <f>Tabela2256789101112131415[[#This Row],[PRODUZIDAS]]*VLOOKUP(Tabela2256789101112131415[[#This Row],[SKU]],Tabela24[#All],14,0)</f>
        <v>16.233000000000001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13</v>
      </c>
      <c r="E657" s="2">
        <f>Tabela2256789101112131415[[#This Row],[PRODUZIDAS]]*VLOOKUP(Tabela2256789101112131415[[#This Row],[SKU]],Tabela24[#All],14,0)</f>
        <v>3.3502857142857145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8</v>
      </c>
      <c r="E664" s="2">
        <f>Tabela2256789101112131415[[#This Row],[PRODUZIDAS]]*VLOOKUP(Tabela2256789101112131415[[#This Row],[SKU]],Tabela24[#All],14,0)</f>
        <v>2.0617142857142858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Tabela2256789101112131415[[#This Row],[PRODUZIDAS]]*VLOOKUP(Tabela2256789101112131415[[#This Row],[SKU]],Tabela24[#All],14,0)</f>
        <v>0.93688888888888888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>
        <v>2</v>
      </c>
      <c r="E909" s="2">
        <f>Tabela2256789101112131415[[#This Row],[PRODUZIDAS]]*VLOOKUP(Tabela2256789101112131415[[#This Row],[SKU]],Tabela24[#All],14,0)</f>
        <v>0.46886956521739132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>
        <v>18</v>
      </c>
      <c r="E923" s="2">
        <f>Tabela2256789101112131415[[#This Row],[PRODUZIDAS]]*VLOOKUP(Tabela2256789101112131415[[#This Row],[SKU]],Tabela24[#All],14,0)</f>
        <v>4.2163199999999996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2025-02-21T14:32:29Z</dcterms:modified>
</cp:coreProperties>
</file>